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5" activeTab="13"/>
  </bookViews>
  <sheets>
    <sheet name="Ал" sheetId="1" r:id="rId1"/>
    <sheet name="Б.Сун" sheetId="2" r:id="rId2"/>
    <sheet name="Иль" sheetId="3" r:id="rId3"/>
    <sheet name="Кад" sheetId="4" r:id="rId4"/>
    <sheet name="Мор" sheetId="5" r:id="rId5"/>
    <sheet name="Мос" sheetId="6" r:id="rId6"/>
    <sheet name="Ори" sheetId="7" r:id="rId7"/>
    <sheet name="Сятр" sheetId="8" r:id="rId8"/>
    <sheet name="Тор" sheetId="9" r:id="rId9"/>
    <sheet name="Хор" sheetId="10" r:id="rId10"/>
    <sheet name="Чум" sheetId="11" r:id="rId11"/>
    <sheet name="Шать" sheetId="12" r:id="rId12"/>
    <sheet name="Юнг" sheetId="13" r:id="rId13"/>
    <sheet name="Юськ" sheetId="14" r:id="rId14"/>
    <sheet name="Яраб" sheetId="15" r:id="rId15"/>
    <sheet name="Ярос" sheetId="16" r:id="rId16"/>
  </sheets>
  <definedNames>
    <definedName name="_xlnm.Print_Area" localSheetId="0">'Ал'!$A$1:$F$107</definedName>
  </definedNames>
  <calcPr fullCalcOnLoad="1"/>
</workbook>
</file>

<file path=xl/sharedStrings.xml><?xml version="1.0" encoding="utf-8"?>
<sst xmlns="http://schemas.openxmlformats.org/spreadsheetml/2006/main" count="2490" uniqueCount="204">
  <si>
    <t xml:space="preserve">  Приложение 1</t>
  </si>
  <si>
    <t>к постановлению главы администрации</t>
  </si>
  <si>
    <t>Александровского сельского поселения</t>
  </si>
  <si>
    <t>от__________ 2011 года №___________</t>
  </si>
  <si>
    <t>Итоги исполнения бюджета Александровского сельского посления за 1 квартал 2011 года</t>
  </si>
  <si>
    <t>Коды бюджетной классификации РФ</t>
  </si>
  <si>
    <t>Наименование доходов</t>
  </si>
  <si>
    <t>назначено на 2011 г.</t>
  </si>
  <si>
    <t>исполнено на 01.04.2011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</si>
  <si>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</si>
  <si>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</si>
  <si>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</si>
  <si>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</si>
  <si>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</si>
  <si>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</si>
  <si>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</si>
  <si>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</si>
  <si>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</si>
  <si>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</si>
  <si>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</si>
  <si>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</si>
  <si>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</si>
  <si>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</si>
  <si>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</si>
  <si>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</si>
  <si>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</si>
  <si>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</si>
  <si>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</si>
  <si>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</si>
  <si>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</si>
  <si>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</si>
  <si>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</si>
  <si>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</si>
  <si>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</si>
  <si>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</si>
  <si>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</si>
  <si>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</si>
  <si>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</si>
  <si>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</si>
  <si>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</si>
  <si>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</si>
  <si>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</si>
  <si>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</si>
  <si>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</si>
  <si>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</si>
  <si>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</si>
  <si>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 на выравнивание бюджетной обеспеченности</t>
  </si>
  <si>
    <t>Дотация бюджетам по обечению сбалансированности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</si>
  <si>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</si>
  <si>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</si>
  <si>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</si>
  <si>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</si>
  <si>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</si>
  <si>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</si>
  <si>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</si>
  <si>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</si>
  <si>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</si>
  <si>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</si>
  <si>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</si>
  <si>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</si>
  <si>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Обеспечение проведения выборов и референдумов</t>
  </si>
  <si>
    <t>0111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</si>
  <si>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</si>
  <si>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</si>
  <si>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</si>
  <si>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</si>
  <si>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</si>
  <si>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</si>
  <si>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</si>
  <si>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</si>
  <si>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</si>
  <si>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0309</t>
  </si>
  <si>
    <t>Защита населения и территорий от черезвычайных ситуаций природного и техногенного характера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</si>
  <si>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</si>
  <si>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</si>
  <si>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</si>
  <si>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</si>
  <si>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</si>
  <si>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</si>
  <si>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</si>
  <si>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</si>
  <si>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</si>
  <si>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</si>
  <si>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</si>
  <si>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</si>
  <si>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</si>
  <si>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</si>
  <si>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</si>
  <si>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</si>
  <si>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</si>
  <si>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</si>
  <si>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</si>
  <si>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</si>
  <si>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</si>
  <si>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</si>
  <si>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</si>
  <si>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</si>
  <si>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</si>
  <si>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</si>
  <si>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</si>
  <si>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</si>
  <si>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</si>
  <si>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</si>
  <si>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</si>
  <si>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</si>
  <si>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</si>
  <si>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</si>
  <si>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</si>
  <si>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</si>
  <si>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</si>
  <si>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</si>
  <si>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</si>
  <si>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</si>
  <si>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</si>
  <si>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</si>
  <si>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</si>
  <si>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</si>
  <si>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</si>
  <si>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</si>
  <si>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</si>
  <si>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</si>
  <si>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</si>
  <si>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</si>
  <si>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</si>
  <si>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</si>
  <si>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</si>
  <si>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</si>
  <si>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</si>
  <si>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</si>
  <si>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</si>
  <si>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</si>
  <si>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</si>
  <si>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</si>
  <si>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</si>
  <si>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</si>
  <si>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</si>
  <si>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</si>
  <si>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</si>
  <si>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</si>
  <si>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</si>
  <si>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</si>
  <si>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</si>
  <si>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</si>
  <si>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</si>
  <si>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</si>
  <si>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</si>
  <si>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</si>
  <si>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Прочие межбюджетные трансферты</t>
  </si>
  <si>
    <t xml:space="preserve">   Фонды компенсаций</t>
  </si>
  <si>
    <t xml:space="preserve">Итого расходов  </t>
  </si>
  <si>
    <t>Большесундырского сельского поселения</t>
  </si>
  <si>
    <t>Итоги исполнения бюджета Большесундырского сельского посления за 1 квартал 2011 года</t>
  </si>
  <si>
    <t>Сбалансированность</t>
  </si>
  <si>
    <t>ЗДРАВООХРАНЕНИЕ</t>
  </si>
  <si>
    <t>Ильинского сельского поселения</t>
  </si>
  <si>
    <t>Итоги исполнения бюджета Ильинского сельского посления за 1 квартал 2011 года</t>
  </si>
  <si>
    <t>Налог на доходы физических лиц</t>
  </si>
  <si>
    <t>ЕН с/х предприятий</t>
  </si>
  <si>
    <t>0112</t>
  </si>
  <si>
    <t>Кадикасинского сельского поселения</t>
  </si>
  <si>
    <t>Итоги исполнения бюджета Кадикасинского сельского посления за 1 квартал 2011 года</t>
  </si>
  <si>
    <t>Налог на добычу общераспрос.полез.ископ.</t>
  </si>
  <si>
    <t xml:space="preserve">Государственная пошлина по делам, рассм. в судах </t>
  </si>
  <si>
    <t>Доходы от сдачи в аренду имущ.наход.</t>
  </si>
  <si>
    <t>Д. в. за наруш. закон. о недрах</t>
  </si>
  <si>
    <t>Прочие поступления от денежных взысканий и иных сумм от возмещение ущерба</t>
  </si>
  <si>
    <t>Прочие неналоговые доходы</t>
  </si>
  <si>
    <t>Субсидии</t>
  </si>
  <si>
    <t>ВСЕГО ДОХОДОВ</t>
  </si>
  <si>
    <t xml:space="preserve">ЗДРАВООХРАНЕНИЕ       </t>
  </si>
  <si>
    <t>Фонды компенсаций</t>
  </si>
  <si>
    <t>Моргаушского сельского поселения</t>
  </si>
  <si>
    <t>Итоги исполнения бюджета Моргаушского сельского посления за 1 квартал 2011 года</t>
  </si>
  <si>
    <t>Дотации</t>
  </si>
  <si>
    <t>Выборы</t>
  </si>
  <si>
    <t>Москакасинского сельского поселения</t>
  </si>
  <si>
    <t>Итоги исполнения бюджета Москакасинского сельского посления за 1 квартал 2011 года</t>
  </si>
  <si>
    <t>Орининского сельского поселения</t>
  </si>
  <si>
    <t>Итоги исполнения бюджета Орининского сельского посления за 1 квартал 2011 года</t>
  </si>
  <si>
    <t>Сятракасинского сельского поселения</t>
  </si>
  <si>
    <t>Итоги исполнения бюджета Сятракасинского сельского посления за 1 квартал 2011 года</t>
  </si>
  <si>
    <t>Тораевского сельского поселения</t>
  </si>
  <si>
    <t>Итоги исполнения бюджета Тораевского сельского посления за 1 квартал 2011 года</t>
  </si>
  <si>
    <t xml:space="preserve">ЗДРАВООХРАНЕНИЕ        </t>
  </si>
  <si>
    <t>Хорнойского сельского поселения</t>
  </si>
  <si>
    <t>Итоги исполнения бюджета Хорнойского сельского посления за 1 квартал 2011 года</t>
  </si>
  <si>
    <t xml:space="preserve">ЗДРАВООХРАНЕНИЕ     </t>
  </si>
  <si>
    <t>Чуманкасинского сельского поселения</t>
  </si>
  <si>
    <t>Итоги исполнения бюджета Чуманкасинского сельского посления за 1 квартал 2011 года</t>
  </si>
  <si>
    <t>Шатьмапосинского сельского поселения</t>
  </si>
  <si>
    <t>Итоги исполнения бюджета Шатьмапосинского сельского посления за 1 квартал 2011 года</t>
  </si>
  <si>
    <t>Юнгинского сельского поселения</t>
  </si>
  <si>
    <t>Итоги исполнения бюджета Юнгинского сельского посления за 1 квартал 2011 года</t>
  </si>
  <si>
    <t>Юськасинского сельского поселения</t>
  </si>
  <si>
    <t>от 11.04.2011 года № 25</t>
  </si>
  <si>
    <t>Итоги исполнения бюджета Юськасинского сельского поселения за 1 квартал 2011 года</t>
  </si>
  <si>
    <t xml:space="preserve">   Доходы от сдачи в аренду имущ.наход. в муниципальной собственности</t>
  </si>
  <si>
    <t>Прочие доходы от оказ. плат. услуг получателям средств бюджетов поселений и комп. затрат бюдж. поселений</t>
  </si>
  <si>
    <t>Дотация бюджетам по обеспечению сбалансированности</t>
  </si>
  <si>
    <t>Ярабайкасинского сельского поселения</t>
  </si>
  <si>
    <t>Итоги исполнения бюджета Ярабайкасинского сельского посления за 1 квартал 2011 года</t>
  </si>
  <si>
    <t>Ярославского сельского поселения</t>
  </si>
  <si>
    <t>Итоги исполнения бюджета Ярославского сельского посления за 1 квартал 2011 года</t>
  </si>
  <si>
    <t xml:space="preserve">ЗДРАВООХРАНЕНИЕ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</si>
</sst>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0">
    <xf numFmtId="164" fontId="0" fillId="0" borderId="0" xfId="0" applyAlignment="1">
      <alignment/>
    </xf>
    <xf numFmtId="164" fontId="19" fillId="0" borderId="0" xfId="56" applyFont="1" applyAlignment="1">
      <alignment horizontal="left"/>
      <protection/>
    </xf>
    <xf numFmtId="164" fontId="19" fillId="0" borderId="0" xfId="56" applyFont="1" applyAlignment="1">
      <alignment wrapText="1"/>
      <protection/>
    </xf>
    <xf numFmtId="164" fontId="19" fillId="0" borderId="0" xfId="56" applyFont="1">
      <alignment/>
      <protection/>
    </xf>
    <xf numFmtId="164" fontId="20" fillId="0" borderId="0" xfId="59" applyFont="1" applyBorder="1" applyAlignment="1">
      <alignment horizontal="left" vertical="center"/>
      <protection/>
    </xf>
    <xf numFmtId="164" fontId="21" fillId="0" borderId="0" xfId="61" applyFont="1" applyAlignment="1">
      <alignment vertical="center" wrapText="1"/>
      <protection/>
    </xf>
    <xf numFmtId="164" fontId="19" fillId="0" borderId="0" xfId="61" applyFont="1">
      <alignment/>
      <protection/>
    </xf>
    <xf numFmtId="164" fontId="20" fillId="0" borderId="0" xfId="59" applyFont="1" applyAlignment="1">
      <alignment horizontal="center" vertical="center"/>
      <protection/>
    </xf>
    <xf numFmtId="164" fontId="20" fillId="0" borderId="0" xfId="59" applyFont="1" applyBorder="1" applyAlignment="1">
      <alignment horizontal="center"/>
      <protection/>
    </xf>
    <xf numFmtId="164" fontId="20" fillId="0" borderId="0" xfId="59" applyFont="1" applyAlignment="1">
      <alignment horizontal="center"/>
      <protection/>
    </xf>
    <xf numFmtId="164" fontId="22" fillId="0" borderId="10" xfId="61" applyFont="1" applyBorder="1" applyAlignment="1">
      <alignment horizontal="center" vertical="center" wrapText="1"/>
      <protection/>
    </xf>
    <xf numFmtId="165" fontId="23" fillId="0" borderId="10" xfId="61" applyNumberFormat="1" applyFont="1" applyBorder="1" applyAlignment="1">
      <alignment horizontal="center" vertical="center" wrapText="1"/>
      <protection/>
    </xf>
    <xf numFmtId="164" fontId="23" fillId="0" borderId="10" xfId="61" applyFont="1" applyFill="1" applyBorder="1" applyAlignment="1">
      <alignment horizontal="center" vertical="center" wrapText="1"/>
      <protection/>
    </xf>
    <xf numFmtId="164" fontId="23" fillId="0" borderId="10" xfId="61" applyFont="1" applyBorder="1" applyAlignment="1">
      <alignment horizontal="center" vertical="center" wrapText="1"/>
      <protection/>
    </xf>
    <xf numFmtId="164" fontId="23" fillId="0" borderId="10" xfId="61" applyFont="1" applyBorder="1" applyAlignment="1">
      <alignment horizontal="center" vertical="center"/>
      <protection/>
    </xf>
    <xf numFmtId="164" fontId="19" fillId="0" borderId="0" xfId="58" applyFont="1">
      <alignment/>
      <protection/>
    </xf>
    <xf numFmtId="164" fontId="22" fillId="0" borderId="10" xfId="61" applyFont="1" applyBorder="1">
      <alignment/>
      <protection/>
    </xf>
    <xf numFmtId="166" fontId="22" fillId="0" borderId="10" xfId="61" applyNumberFormat="1" applyFont="1" applyBorder="1">
      <alignment/>
      <protection/>
    </xf>
    <xf numFmtId="166" fontId="23" fillId="0" borderId="10" xfId="61" applyNumberFormat="1" applyFont="1" applyBorder="1">
      <alignment/>
      <protection/>
    </xf>
    <xf numFmtId="164" fontId="23" fillId="0" borderId="10" xfId="61" applyFont="1" applyBorder="1">
      <alignment/>
      <protection/>
    </xf>
    <xf numFmtId="164" fontId="23" fillId="0" borderId="10" xfId="61" applyFont="1" applyBorder="1" applyAlignment="1">
      <alignment wrapText="1"/>
      <protection/>
    </xf>
    <xf numFmtId="166" fontId="23" fillId="24" borderId="10" xfId="60" applyNumberFormat="1" applyFont="1" applyFill="1" applyBorder="1" applyAlignment="1">
      <alignment horizontal="right" vertical="top" shrinkToFit="1"/>
      <protection/>
    </xf>
    <xf numFmtId="164" fontId="23" fillId="0" borderId="10" xfId="58" applyFont="1" applyBorder="1" applyAlignment="1">
      <alignment horizontal="right"/>
      <protection/>
    </xf>
    <xf numFmtId="164" fontId="23" fillId="0" borderId="10" xfId="58" applyFont="1" applyBorder="1" applyAlignment="1">
      <alignment wrapText="1"/>
      <protection/>
    </xf>
    <xf numFmtId="166" fontId="23" fillId="0" borderId="10" xfId="58" applyNumberFormat="1" applyFont="1" applyBorder="1">
      <alignment/>
      <protection/>
    </xf>
    <xf numFmtId="164" fontId="22" fillId="0" borderId="10" xfId="61" applyFont="1" applyBorder="1" applyAlignment="1">
      <alignment wrapText="1"/>
      <protection/>
    </xf>
    <xf numFmtId="166" fontId="19" fillId="0" borderId="0" xfId="61" applyNumberFormat="1" applyFont="1">
      <alignment/>
      <protection/>
    </xf>
    <xf numFmtId="166" fontId="19" fillId="0" borderId="0" xfId="58" applyNumberFormat="1" applyFont="1">
      <alignment/>
      <protection/>
    </xf>
    <xf numFmtId="164" fontId="22" fillId="0" borderId="10" xfId="61" applyFont="1" applyFill="1" applyBorder="1">
      <alignment/>
      <protection/>
    </xf>
    <xf numFmtId="164" fontId="19" fillId="0" borderId="0" xfId="55" applyFont="1">
      <alignment/>
      <protection/>
    </xf>
    <xf numFmtId="164" fontId="22" fillId="0" borderId="0" xfId="55" applyFont="1" applyBorder="1">
      <alignment/>
      <protection/>
    </xf>
    <xf numFmtId="164" fontId="22" fillId="0" borderId="0" xfId="55" applyFont="1" applyFill="1" applyBorder="1">
      <alignment/>
      <protection/>
    </xf>
    <xf numFmtId="166" fontId="22" fillId="0" borderId="0" xfId="55" applyNumberFormat="1" applyFont="1" applyBorder="1">
      <alignment/>
      <protection/>
    </xf>
    <xf numFmtId="166" fontId="23" fillId="0" borderId="0" xfId="55" applyNumberFormat="1" applyFont="1" applyBorder="1">
      <alignment/>
      <protection/>
    </xf>
    <xf numFmtId="164" fontId="23" fillId="0" borderId="0" xfId="58" applyFont="1" applyAlignment="1">
      <alignment horizontal="left"/>
      <protection/>
    </xf>
    <xf numFmtId="164" fontId="23" fillId="0" borderId="0" xfId="58" applyFont="1" applyAlignment="1">
      <alignment wrapText="1"/>
      <protection/>
    </xf>
    <xf numFmtId="166" fontId="23" fillId="0" borderId="0" xfId="58" applyNumberFormat="1" applyFont="1">
      <alignment/>
      <protection/>
    </xf>
    <xf numFmtId="164" fontId="23" fillId="0" borderId="0" xfId="58" applyFont="1">
      <alignment/>
      <protection/>
    </xf>
    <xf numFmtId="164" fontId="22" fillId="0" borderId="10" xfId="58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/>
      <protection/>
    </xf>
    <xf numFmtId="164" fontId="23" fillId="0" borderId="0" xfId="58" applyFont="1" applyAlignment="1">
      <alignment horizontal="center"/>
      <protection/>
    </xf>
    <xf numFmtId="164" fontId="22" fillId="0" borderId="10" xfId="58" applyFont="1" applyBorder="1" applyAlignment="1">
      <alignment horizontal="center" wrapText="1"/>
      <protection/>
    </xf>
    <xf numFmtId="165" fontId="22" fillId="0" borderId="11" xfId="58" applyNumberFormat="1" applyFont="1" applyBorder="1" applyAlignment="1">
      <alignment horizontal="left"/>
      <protection/>
    </xf>
    <xf numFmtId="164" fontId="22" fillId="0" borderId="10" xfId="58" applyFont="1" applyBorder="1" applyAlignment="1">
      <alignment wrapText="1"/>
      <protection/>
    </xf>
    <xf numFmtId="166" fontId="22" fillId="0" borderId="10" xfId="58" applyNumberFormat="1" applyFont="1" applyBorder="1">
      <alignment/>
      <protection/>
    </xf>
    <xf numFmtId="165" fontId="23" fillId="0" borderId="11" xfId="58" applyNumberFormat="1" applyFont="1" applyBorder="1" applyAlignment="1">
      <alignment horizontal="left"/>
      <protection/>
    </xf>
    <xf numFmtId="165" fontId="23" fillId="0" borderId="10" xfId="58" applyNumberFormat="1" applyFont="1" applyBorder="1" applyAlignment="1">
      <alignment horizontal="left"/>
      <protection/>
    </xf>
    <xf numFmtId="165" fontId="22" fillId="0" borderId="11" xfId="57" applyNumberFormat="1" applyFont="1" applyBorder="1" applyAlignment="1">
      <alignment horizontal="left"/>
      <protection/>
    </xf>
    <xf numFmtId="164" fontId="22" fillId="0" borderId="10" xfId="57" applyFont="1" applyBorder="1" applyAlignment="1">
      <alignment wrapText="1"/>
      <protection/>
    </xf>
    <xf numFmtId="166" fontId="22" fillId="0" borderId="10" xfId="57" applyNumberFormat="1" applyFont="1" applyBorder="1">
      <alignment/>
      <protection/>
    </xf>
    <xf numFmtId="164" fontId="23" fillId="0" borderId="0" xfId="57" applyFont="1">
      <alignment/>
      <protection/>
    </xf>
    <xf numFmtId="164" fontId="19" fillId="0" borderId="0" xfId="57" applyFont="1">
      <alignment/>
      <protection/>
    </xf>
    <xf numFmtId="165" fontId="23" fillId="0" borderId="11" xfId="57" applyNumberFormat="1" applyFont="1" applyBorder="1" applyAlignment="1">
      <alignment horizontal="left"/>
      <protection/>
    </xf>
    <xf numFmtId="164" fontId="23" fillId="0" borderId="10" xfId="57" applyFont="1" applyBorder="1" applyAlignment="1">
      <alignment wrapText="1"/>
      <protection/>
    </xf>
    <xf numFmtId="166" fontId="23" fillId="0" borderId="10" xfId="57" applyNumberFormat="1" applyFont="1" applyBorder="1">
      <alignment/>
      <protection/>
    </xf>
    <xf numFmtId="164" fontId="23" fillId="0" borderId="10" xfId="58" applyFont="1" applyBorder="1" applyAlignment="1">
      <alignment horizontal="left" wrapText="1"/>
      <protection/>
    </xf>
    <xf numFmtId="164" fontId="23" fillId="0" borderId="10" xfId="58" applyFont="1" applyBorder="1" applyAlignment="1">
      <alignment vertical="top" wrapText="1"/>
      <protection/>
    </xf>
    <xf numFmtId="164" fontId="24" fillId="0" borderId="0" xfId="58" applyFont="1">
      <alignment/>
      <protection/>
    </xf>
    <xf numFmtId="164" fontId="22" fillId="0" borderId="0" xfId="58" applyFont="1">
      <alignment/>
      <protection/>
    </xf>
    <xf numFmtId="164" fontId="22" fillId="0" borderId="10" xfId="58" applyFont="1" applyBorder="1" applyAlignment="1">
      <alignment horizontal="left" wrapText="1"/>
      <protection/>
    </xf>
    <xf numFmtId="165" fontId="23" fillId="0" borderId="10" xfId="58" applyNumberFormat="1" applyFont="1" applyBorder="1">
      <alignment/>
      <protection/>
    </xf>
    <xf numFmtId="164" fontId="23" fillId="0" borderId="10" xfId="58" applyFont="1" applyBorder="1">
      <alignment/>
      <protection/>
    </xf>
    <xf numFmtId="164" fontId="22" fillId="0" borderId="10" xfId="58" applyFont="1" applyBorder="1" applyAlignment="1">
      <alignment horizontal="left"/>
      <protection/>
    </xf>
    <xf numFmtId="164" fontId="22" fillId="0" borderId="10" xfId="58" applyFont="1" applyFill="1" applyBorder="1" applyAlignment="1">
      <alignment wrapText="1"/>
      <protection/>
    </xf>
    <xf numFmtId="164" fontId="23" fillId="0" borderId="11" xfId="58" applyFont="1" applyBorder="1" applyAlignment="1">
      <alignment horizontal="left"/>
      <protection/>
    </xf>
    <xf numFmtId="164" fontId="23" fillId="0" borderId="10" xfId="58" applyFont="1" applyFill="1" applyBorder="1" applyAlignment="1">
      <alignment wrapText="1"/>
      <protection/>
    </xf>
    <xf numFmtId="165" fontId="22" fillId="0" borderId="10" xfId="58" applyNumberFormat="1" applyFont="1" applyBorder="1" applyAlignment="1">
      <alignment horizontal="left"/>
      <protection/>
    </xf>
    <xf numFmtId="164" fontId="23" fillId="24" borderId="10" xfId="58" applyFont="1" applyFill="1" applyBorder="1" applyAlignment="1">
      <alignment wrapText="1"/>
      <protection/>
    </xf>
    <xf numFmtId="164" fontId="22" fillId="0" borderId="11" xfId="58" applyFont="1" applyBorder="1" applyAlignment="1">
      <alignment horizontal="left"/>
      <protection/>
    </xf>
    <xf numFmtId="164" fontId="23" fillId="0" borderId="10" xfId="58" applyFont="1" applyBorder="1" applyAlignment="1">
      <alignment horizontal="left"/>
      <protection/>
    </xf>
    <xf numFmtId="164" fontId="22" fillId="0" borderId="10" xfId="58" applyFont="1" applyFill="1" applyBorder="1" applyAlignment="1">
      <alignment horizontal="center" wrapText="1"/>
      <protection/>
    </xf>
    <xf numFmtId="164" fontId="19" fillId="0" borderId="0" xfId="61" applyFont="1" applyFill="1">
      <alignment/>
      <protection/>
    </xf>
    <xf numFmtId="164" fontId="20" fillId="0" borderId="0" xfId="56" applyFont="1" applyAlignment="1">
      <alignment horizontal="left"/>
      <protection/>
    </xf>
    <xf numFmtId="164" fontId="20" fillId="0" borderId="0" xfId="56" applyFont="1" applyAlignment="1">
      <alignment wrapText="1"/>
      <protection/>
    </xf>
    <xf numFmtId="164" fontId="20" fillId="0" borderId="0" xfId="56" applyFont="1">
      <alignment/>
      <protection/>
    </xf>
    <xf numFmtId="164" fontId="20" fillId="0" borderId="0" xfId="56" applyFont="1" applyBorder="1" applyAlignment="1">
      <alignment horizontal="center"/>
      <protection/>
    </xf>
    <xf numFmtId="167" fontId="22" fillId="0" borderId="10" xfId="58" applyNumberFormat="1" applyFont="1" applyBorder="1">
      <alignment/>
      <protection/>
    </xf>
    <xf numFmtId="164" fontId="20" fillId="0" borderId="0" xfId="59" applyFont="1" applyBorder="1" applyAlignment="1">
      <alignment horizontal="right" vertical="center"/>
      <protection/>
    </xf>
    <xf numFmtId="164" fontId="20" fillId="0" borderId="0" xfId="59" applyFont="1" applyAlignment="1">
      <alignment horizontal="right"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Алек 2" xfId="55"/>
    <cellStyle name="Обычный_Анализ Александр на 1.03.08" xfId="56"/>
    <cellStyle name="Обычный_Анализ Кадикас. на 1.03.08" xfId="57"/>
    <cellStyle name="Обычный_Анализ Моргаш. на 1.03.08" xfId="58"/>
    <cellStyle name="Обычный_Анализ Ярославка.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51">
      <selection activeCell="C53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 customHeight="1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7" ht="18" customHeight="1">
      <c r="A3" s="5"/>
      <c r="B3" s="5"/>
      <c r="C3" s="4" t="s">
        <v>2</v>
      </c>
      <c r="D3" s="4"/>
      <c r="E3" s="4"/>
      <c r="F3" s="4"/>
      <c r="G3" s="6"/>
    </row>
    <row r="4" spans="1:7" ht="18" customHeight="1">
      <c r="A4" s="5"/>
      <c r="B4" s="5"/>
      <c r="C4" s="4" t="s">
        <v>3</v>
      </c>
      <c r="D4" s="4"/>
      <c r="E4" s="4"/>
      <c r="F4" s="4"/>
      <c r="G4" s="6"/>
    </row>
    <row r="5" spans="1:7" ht="14.25" customHeight="1">
      <c r="A5" s="5"/>
      <c r="B5" s="5"/>
      <c r="C5" s="7"/>
      <c r="D5" s="7"/>
      <c r="E5" s="7"/>
      <c r="F5" s="7"/>
      <c r="G5" s="6"/>
    </row>
    <row r="6" spans="1:7" ht="18">
      <c r="A6" s="8" t="s">
        <v>4</v>
      </c>
      <c r="B6" s="8"/>
      <c r="C6" s="8"/>
      <c r="D6" s="8"/>
      <c r="E6" s="8"/>
      <c r="F6" s="8"/>
      <c r="G6" s="6"/>
    </row>
    <row r="7" spans="1:7" ht="18">
      <c r="A7" s="9"/>
      <c r="B7" s="9"/>
      <c r="C7" s="9"/>
      <c r="D7" s="9"/>
      <c r="E7" s="9"/>
      <c r="F7" s="9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330</v>
      </c>
      <c r="D9" s="17">
        <f>SUM(D10,D12,D14,D17,D19)</f>
        <v>67.74765000000001</v>
      </c>
      <c r="E9" s="18">
        <f aca="true" t="shared" si="0" ref="E9:E39">D9/C9*100</f>
        <v>20.52959090909091</v>
      </c>
      <c r="F9" s="18">
        <f aca="true" t="shared" si="1" ref="F9:F40">D9-C9</f>
        <v>-262.25235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128.8</v>
      </c>
      <c r="D10" s="17">
        <f>SUM(D11)</f>
        <v>17.15502</v>
      </c>
      <c r="E10" s="18">
        <f t="shared" si="0"/>
        <v>13.319114906832297</v>
      </c>
      <c r="F10" s="18">
        <f t="shared" si="1"/>
        <v>-111.64498</v>
      </c>
      <c r="G10" s="6"/>
    </row>
    <row r="11" spans="1:7" s="15" customFormat="1" ht="15.75">
      <c r="A11" s="19">
        <v>1010200001</v>
      </c>
      <c r="B11" s="20" t="s">
        <v>13</v>
      </c>
      <c r="C11" s="21">
        <v>128.8</v>
      </c>
      <c r="D11" s="21">
        <v>17.15502</v>
      </c>
      <c r="E11" s="18">
        <f t="shared" si="0"/>
        <v>13.319114906832297</v>
      </c>
      <c r="F11" s="18">
        <f t="shared" si="1"/>
        <v>-111.64498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10</v>
      </c>
      <c r="D12" s="17">
        <f>SUM(D13)</f>
        <v>0.2196</v>
      </c>
      <c r="E12" s="18">
        <f t="shared" si="0"/>
        <v>2.196</v>
      </c>
      <c r="F12" s="18">
        <f t="shared" si="1"/>
        <v>-9.7804</v>
      </c>
      <c r="G12" s="6"/>
    </row>
    <row r="13" spans="1:7" s="15" customFormat="1" ht="15.75">
      <c r="A13" s="19">
        <v>1050300001</v>
      </c>
      <c r="B13" s="19" t="s">
        <v>15</v>
      </c>
      <c r="C13" s="18">
        <v>10</v>
      </c>
      <c r="D13" s="18">
        <v>0.2196</v>
      </c>
      <c r="E13" s="18">
        <f t="shared" si="0"/>
        <v>2.196</v>
      </c>
      <c r="F13" s="18">
        <f t="shared" si="1"/>
        <v>-9.7804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182.2</v>
      </c>
      <c r="D14" s="17">
        <f>SUM(D15:D16)</f>
        <v>49.67303</v>
      </c>
      <c r="E14" s="18">
        <f t="shared" si="0"/>
        <v>27.262914379802417</v>
      </c>
      <c r="F14" s="18">
        <f t="shared" si="1"/>
        <v>-132.52697</v>
      </c>
      <c r="G14" s="6"/>
    </row>
    <row r="15" spans="1:7" s="15" customFormat="1" ht="15.75">
      <c r="A15" s="19">
        <v>1060600000</v>
      </c>
      <c r="B15" s="19" t="s">
        <v>17</v>
      </c>
      <c r="C15" s="18">
        <v>174.2</v>
      </c>
      <c r="D15" s="18">
        <v>47.60474</v>
      </c>
      <c r="E15" s="18">
        <f t="shared" si="0"/>
        <v>27.327634902411024</v>
      </c>
      <c r="F15" s="18">
        <f t="shared" si="1"/>
        <v>-126.59526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8</v>
      </c>
      <c r="D16" s="24">
        <v>2.06829</v>
      </c>
      <c r="E16" s="18">
        <f t="shared" si="0"/>
        <v>25.853625</v>
      </c>
      <c r="F16" s="18">
        <f t="shared" si="1"/>
        <v>-5.93171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9</v>
      </c>
      <c r="D19" s="17">
        <f>SUM(D20:D23)</f>
        <v>0.7</v>
      </c>
      <c r="E19" s="18">
        <f t="shared" si="0"/>
        <v>7.777777777777778</v>
      </c>
      <c r="F19" s="18">
        <f t="shared" si="1"/>
        <v>-8.3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0" customHeight="1">
      <c r="A21" s="19">
        <v>1080400001</v>
      </c>
      <c r="B21" s="20" t="s">
        <v>23</v>
      </c>
      <c r="C21" s="18">
        <v>9</v>
      </c>
      <c r="D21" s="18">
        <v>0.7</v>
      </c>
      <c r="E21" s="18">
        <f t="shared" si="0"/>
        <v>7.777777777777778</v>
      </c>
      <c r="F21" s="18">
        <f t="shared" si="1"/>
        <v>-8.3</v>
      </c>
      <c r="G21" s="6"/>
    </row>
    <row r="22" spans="1:7" s="15" customFormat="1" ht="12.75" customHeight="1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58</v>
      </c>
      <c r="D24" s="17">
        <f>SUM(D25:D40)</f>
        <v>0.3395</v>
      </c>
      <c r="E24" s="18">
        <f t="shared" si="0"/>
        <v>0.5853448275862069</v>
      </c>
      <c r="F24" s="18">
        <f t="shared" si="1"/>
        <v>-57.6605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9</v>
      </c>
      <c r="D25" s="18">
        <v>0.3395</v>
      </c>
      <c r="E25" s="18">
        <f t="shared" si="0"/>
        <v>3.7722222222222226</v>
      </c>
      <c r="F25" s="18">
        <f t="shared" si="1"/>
        <v>-8.6605</v>
      </c>
      <c r="G25" s="6"/>
    </row>
    <row r="26" spans="1:7" s="15" customFormat="1" ht="15" customHeight="1">
      <c r="A26" s="19">
        <v>1110503505</v>
      </c>
      <c r="B26" s="19" t="s">
        <v>28</v>
      </c>
      <c r="C26" s="18">
        <v>18</v>
      </c>
      <c r="D26" s="18">
        <v>0</v>
      </c>
      <c r="E26" s="18">
        <f t="shared" si="0"/>
        <v>0</v>
      </c>
      <c r="F26" s="18">
        <f t="shared" si="1"/>
        <v>-18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>
        <v>0</v>
      </c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0.75" customHeight="1">
      <c r="A40" s="19">
        <v>1170505005</v>
      </c>
      <c r="B40" s="19" t="s">
        <v>42</v>
      </c>
      <c r="C40" s="18">
        <v>0</v>
      </c>
      <c r="D40" s="18">
        <v>0</v>
      </c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388</v>
      </c>
      <c r="D42" s="17">
        <f>SUM(D24,D9)</f>
        <v>68.08715000000001</v>
      </c>
      <c r="E42" s="18">
        <f aca="true" t="shared" si="2" ref="E42:E51">D42/C42*100</f>
        <v>17.54823453608248</v>
      </c>
      <c r="F42" s="18">
        <f aca="true" t="shared" si="3" ref="F42:F51">D42-C42</f>
        <v>-319.91285</v>
      </c>
      <c r="G42" s="6"/>
    </row>
    <row r="43" spans="1:7" s="15" customFormat="1" ht="15.75">
      <c r="A43" s="16"/>
      <c r="B43" s="16" t="s">
        <v>45</v>
      </c>
      <c r="C43" s="17">
        <f>SUM(C44:C48)</f>
        <v>3640.449</v>
      </c>
      <c r="D43" s="17">
        <f>SUM(D44:D48)</f>
        <v>401.235</v>
      </c>
      <c r="E43" s="18">
        <f t="shared" si="2"/>
        <v>11.021580030375375</v>
      </c>
      <c r="F43" s="18">
        <f t="shared" si="3"/>
        <v>-3239.214</v>
      </c>
      <c r="G43" s="6"/>
    </row>
    <row r="44" spans="1:8" s="15" customFormat="1" ht="15.75">
      <c r="A44" s="19">
        <v>2020100000</v>
      </c>
      <c r="B44" s="19" t="s">
        <v>46</v>
      </c>
      <c r="C44" s="18">
        <v>872.4</v>
      </c>
      <c r="D44" s="18">
        <v>202</v>
      </c>
      <c r="E44" s="18">
        <f t="shared" si="2"/>
        <v>23.154516276937184</v>
      </c>
      <c r="F44" s="18">
        <f t="shared" si="3"/>
        <v>-670.4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628.2</v>
      </c>
      <c r="D45" s="18">
        <v>157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2085.89</v>
      </c>
      <c r="D46" s="18">
        <v>28.755</v>
      </c>
      <c r="E46" s="18">
        <f t="shared" si="2"/>
        <v>1.3785482455930083</v>
      </c>
      <c r="F46" s="18">
        <f t="shared" si="3"/>
        <v>-2057.1349999999998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53.959</v>
      </c>
      <c r="D47" s="18">
        <v>13.48</v>
      </c>
      <c r="E47" s="18">
        <f t="shared" si="2"/>
        <v>24.98193072518023</v>
      </c>
      <c r="F47" s="18">
        <f t="shared" si="3"/>
        <v>-40.479</v>
      </c>
      <c r="G47" s="6"/>
    </row>
    <row r="48" spans="1:7" s="15" customFormat="1" ht="15" customHeight="1">
      <c r="A48" s="19">
        <v>2020400000</v>
      </c>
      <c r="B48" s="19" t="s">
        <v>50</v>
      </c>
      <c r="C48" s="18">
        <v>0</v>
      </c>
      <c r="D48" s="18">
        <v>0</v>
      </c>
      <c r="E48" s="18"/>
      <c r="F48" s="18">
        <f t="shared" si="3"/>
        <v>0</v>
      </c>
      <c r="G48" s="6"/>
    </row>
    <row r="49" spans="1:7" s="15" customFormat="1" ht="12.75" customHeight="1" hidden="1">
      <c r="A49" s="16">
        <v>3000000000</v>
      </c>
      <c r="B49" s="25" t="s">
        <v>51</v>
      </c>
      <c r="C49" s="17">
        <v>0</v>
      </c>
      <c r="D49" s="17">
        <v>0</v>
      </c>
      <c r="E49" s="18"/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4028.449</v>
      </c>
      <c r="D50" s="17">
        <f>SUM(D43,D42)</f>
        <v>469.32215</v>
      </c>
      <c r="E50" s="18">
        <f t="shared" si="2"/>
        <v>11.650194653078643</v>
      </c>
      <c r="F50" s="18">
        <f t="shared" si="3"/>
        <v>-3559.12685</v>
      </c>
      <c r="G50" s="6"/>
    </row>
    <row r="51" spans="1:7" s="15" customFormat="1" ht="15.75">
      <c r="A51" s="16"/>
      <c r="B51" s="28" t="s">
        <v>53</v>
      </c>
      <c r="C51" s="17">
        <f>C107-C50</f>
        <v>50</v>
      </c>
      <c r="D51" s="17">
        <f>D107-D50</f>
        <v>-139.1000600000001</v>
      </c>
      <c r="E51" s="18">
        <f t="shared" si="2"/>
        <v>-278.2001200000002</v>
      </c>
      <c r="F51" s="18">
        <f t="shared" si="3"/>
        <v>-189.1000600000001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578.2489999999999</v>
      </c>
      <c r="D56" s="45">
        <f>SUM(D57:D59)</f>
        <v>119.88732999999999</v>
      </c>
      <c r="E56" s="18">
        <f>D56/C56*100</f>
        <v>20.73282098196452</v>
      </c>
      <c r="F56" s="18">
        <f>D56-C56</f>
        <v>-458.3616699999999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546.949</v>
      </c>
      <c r="D57" s="24">
        <v>93.58733</v>
      </c>
      <c r="E57" s="18">
        <f>D57/C57*100</f>
        <v>17.110796436230803</v>
      </c>
      <c r="F57" s="18">
        <f>D57-C57</f>
        <v>-453.36166999999995</v>
      </c>
      <c r="G57" s="37"/>
    </row>
    <row r="58" spans="1:7" s="15" customFormat="1" ht="15.75">
      <c r="A58" s="46" t="s">
        <v>59</v>
      </c>
      <c r="B58" s="23" t="s">
        <v>60</v>
      </c>
      <c r="C58" s="24">
        <v>26.3</v>
      </c>
      <c r="D58" s="24">
        <v>26.3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5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53.91</v>
      </c>
      <c r="D60" s="45">
        <f>D61</f>
        <v>6.2958</v>
      </c>
      <c r="E60" s="18">
        <f>D60/C60*100</f>
        <v>11.678352810239288</v>
      </c>
      <c r="F60" s="18">
        <f aca="true" t="shared" si="4" ref="F60:F107">D60-C60</f>
        <v>-47.6142</v>
      </c>
      <c r="G60" s="37"/>
    </row>
    <row r="61" spans="1:6" s="15" customFormat="1" ht="15.75">
      <c r="A61" s="47" t="s">
        <v>65</v>
      </c>
      <c r="B61" s="23" t="s">
        <v>66</v>
      </c>
      <c r="C61" s="24">
        <v>53.91</v>
      </c>
      <c r="D61" s="24">
        <v>6.2958</v>
      </c>
      <c r="E61" s="18">
        <f>D61/C61*100</f>
        <v>11.678352810239288</v>
      </c>
      <c r="F61" s="18">
        <f t="shared" si="4"/>
        <v>-47.6142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50</v>
      </c>
      <c r="D62" s="50">
        <f>SUM(D63:D65)</f>
        <v>0</v>
      </c>
      <c r="E62" s="18">
        <f>D62/C62*100</f>
        <v>0</v>
      </c>
      <c r="F62" s="18">
        <f t="shared" si="4"/>
        <v>-50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>
        <v>0</v>
      </c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50</v>
      </c>
      <c r="D65" s="55">
        <v>0</v>
      </c>
      <c r="E65" s="18">
        <f>D65/C65*100</f>
        <v>0</v>
      </c>
      <c r="F65" s="18">
        <f t="shared" si="4"/>
        <v>-50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v>0</v>
      </c>
      <c r="D66" s="45">
        <v>0</v>
      </c>
      <c r="E66" s="18"/>
      <c r="F66" s="18">
        <f t="shared" si="4"/>
        <v>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>
        <v>0</v>
      </c>
      <c r="D67" s="24">
        <v>0</v>
      </c>
      <c r="E67" s="18"/>
      <c r="F67" s="18">
        <f t="shared" si="4"/>
        <v>0</v>
      </c>
      <c r="G67" s="37"/>
    </row>
    <row r="68" spans="1:7" s="15" customFormat="1" ht="17.25" customHeight="1">
      <c r="A68" s="46" t="s">
        <v>79</v>
      </c>
      <c r="B68" s="56" t="s">
        <v>80</v>
      </c>
      <c r="C68" s="24">
        <v>0</v>
      </c>
      <c r="D68" s="24">
        <v>0</v>
      </c>
      <c r="E68" s="18">
        <v>0</v>
      </c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395.8</v>
      </c>
      <c r="D70" s="45">
        <f>D72+D73</f>
        <v>97.81929</v>
      </c>
      <c r="E70" s="18">
        <f>D70/C70*100</f>
        <v>24.714322890348658</v>
      </c>
      <c r="F70" s="18">
        <f t="shared" si="4"/>
        <v>-297.98071000000004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>
        <v>0</v>
      </c>
      <c r="D71" s="24">
        <v>0</v>
      </c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395.8</v>
      </c>
      <c r="D73" s="24">
        <v>97.81929</v>
      </c>
      <c r="E73" s="18">
        <f>D73/C73*100</f>
        <v>24.714322890348658</v>
      </c>
      <c r="F73" s="18">
        <f t="shared" si="4"/>
        <v>-297.98071000000004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15.75" customHeight="1">
      <c r="A81" s="43" t="s">
        <v>105</v>
      </c>
      <c r="B81" s="44" t="s">
        <v>106</v>
      </c>
      <c r="C81" s="45">
        <f>SUM(C82:C82)</f>
        <v>928.9</v>
      </c>
      <c r="D81" s="45">
        <f>SUM(D82:D82)</f>
        <v>87.01967</v>
      </c>
      <c r="E81" s="18">
        <f t="shared" si="5"/>
        <v>9.368034234040264</v>
      </c>
      <c r="F81" s="18">
        <f t="shared" si="4"/>
        <v>-841.88033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928.9</v>
      </c>
      <c r="D82" s="24">
        <v>87.01967</v>
      </c>
      <c r="E82" s="18">
        <f t="shared" si="5"/>
        <v>9.368034234040264</v>
      </c>
      <c r="F82" s="18">
        <f t="shared" si="4"/>
        <v>-841.88033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1988.79</v>
      </c>
      <c r="D89" s="45">
        <f>SUM(D90:D92)</f>
        <v>0</v>
      </c>
      <c r="E89" s="17">
        <f t="shared" si="5"/>
        <v>0</v>
      </c>
      <c r="F89" s="18">
        <f t="shared" si="4"/>
        <v>-1988.79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1988.79</v>
      </c>
      <c r="D90" s="24">
        <v>0</v>
      </c>
      <c r="E90" s="18">
        <f t="shared" si="5"/>
        <v>0</v>
      </c>
      <c r="F90" s="18">
        <f t="shared" si="4"/>
        <v>-1988.79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8" customHeight="1">
      <c r="A93" s="67" t="s">
        <v>126</v>
      </c>
      <c r="B93" s="44" t="s">
        <v>127</v>
      </c>
      <c r="C93" s="45">
        <f>C94+C95+C96+C97+C98</f>
        <v>6</v>
      </c>
      <c r="D93" s="45">
        <f>D94+D95+D96+D97+D98</f>
        <v>0</v>
      </c>
      <c r="E93" s="17">
        <f>D93/C93*100</f>
        <v>0</v>
      </c>
      <c r="F93" s="18">
        <f t="shared" si="4"/>
        <v>-6</v>
      </c>
      <c r="G93" s="37"/>
    </row>
    <row r="94" spans="1:7" s="15" customFormat="1" ht="14.25" customHeight="1">
      <c r="A94" s="47" t="s">
        <v>128</v>
      </c>
      <c r="B94" s="68" t="s">
        <v>129</v>
      </c>
      <c r="C94" s="24">
        <v>6</v>
      </c>
      <c r="D94" s="24">
        <v>0</v>
      </c>
      <c r="E94" s="17">
        <f aca="true" t="shared" si="6" ref="E94:E102">D94/C94*100</f>
        <v>0</v>
      </c>
      <c r="F94" s="18">
        <f>D94-C94</f>
        <v>-6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6"/>
        <v>#DIV/0!</v>
      </c>
      <c r="F101" s="18">
        <f t="shared" si="7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6"/>
        <v>#DIV/0!</v>
      </c>
      <c r="F102" s="18">
        <f t="shared" si="7"/>
        <v>0</v>
      </c>
      <c r="G102" s="37"/>
    </row>
    <row r="103" spans="1:6" s="15" customFormat="1" ht="15" customHeight="1">
      <c r="A103" s="69">
        <v>1400</v>
      </c>
      <c r="B103" s="64" t="s">
        <v>146</v>
      </c>
      <c r="C103" s="45">
        <f>C104</f>
        <v>76.8</v>
      </c>
      <c r="D103" s="45">
        <f>D104</f>
        <v>19.2</v>
      </c>
      <c r="E103" s="17"/>
      <c r="F103" s="18">
        <f t="shared" si="7"/>
        <v>-57.599999999999994</v>
      </c>
    </row>
    <row r="104" spans="1:6" s="15" customFormat="1" ht="15" customHeight="1">
      <c r="A104" s="65">
        <v>1403</v>
      </c>
      <c r="B104" s="66" t="s">
        <v>147</v>
      </c>
      <c r="C104" s="24">
        <v>76.8</v>
      </c>
      <c r="D104" s="24">
        <v>19.2</v>
      </c>
      <c r="E104" s="17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5"/>
        <v>#DIV/0!</v>
      </c>
      <c r="F106" s="18">
        <f t="shared" si="7"/>
        <v>0</v>
      </c>
    </row>
    <row r="107" spans="1:6" s="15" customFormat="1" ht="15.75">
      <c r="A107" s="70"/>
      <c r="B107" s="71" t="s">
        <v>149</v>
      </c>
      <c r="C107" s="45">
        <f>C56+C60+C62+C66+C70+C81+C89+C93+C103</f>
        <v>4078.449</v>
      </c>
      <c r="D107" s="45">
        <f>SUM(D56,D60,D62,D66,D70,D74,D76,D81,D83,D89,D103)</f>
        <v>330.2220899999999</v>
      </c>
      <c r="E107" s="18">
        <f t="shared" si="5"/>
        <v>8.096756634691275</v>
      </c>
      <c r="F107" s="18">
        <f t="shared" si="4"/>
        <v>-3748.2269100000003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5" right="0.75" top="1" bottom="1" header="0.5118055555555555" footer="0.5118055555555555"/>
  <pageSetup horizontalDpi="300" verticalDpi="300" orientation="portrait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24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184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185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312.70000000000005</v>
      </c>
      <c r="D9" s="17">
        <f>SUM(D10,D12,D14,D17,D19)</f>
        <v>29.76837</v>
      </c>
      <c r="E9" s="18">
        <f aca="true" t="shared" si="0" ref="E9:E39">D9/C9*100</f>
        <v>9.519785737128236</v>
      </c>
      <c r="F9" s="18">
        <f aca="true" t="shared" si="1" ref="F9:F40">D9-C9</f>
        <v>-282.93163000000004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58.6</v>
      </c>
      <c r="D10" s="17">
        <f>SUM(D11)</f>
        <v>22.34105</v>
      </c>
      <c r="E10" s="18">
        <f t="shared" si="0"/>
        <v>38.12465870307167</v>
      </c>
      <c r="F10" s="18">
        <f t="shared" si="1"/>
        <v>-36.25895</v>
      </c>
      <c r="G10" s="6"/>
    </row>
    <row r="11" spans="1:7" s="15" customFormat="1" ht="15.75">
      <c r="A11" s="19">
        <v>1010200001</v>
      </c>
      <c r="B11" s="20" t="s">
        <v>13</v>
      </c>
      <c r="C11" s="21">
        <v>58.6</v>
      </c>
      <c r="D11" s="21">
        <v>22.34105</v>
      </c>
      <c r="E11" s="18">
        <f t="shared" si="0"/>
        <v>38.12465870307167</v>
      </c>
      <c r="F11" s="18">
        <f t="shared" si="1"/>
        <v>-36.25895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</v>
      </c>
      <c r="D12" s="17">
        <f>SUM(D13)</f>
        <v>0.04678</v>
      </c>
      <c r="E12" s="18">
        <f t="shared" si="0"/>
        <v>4.678</v>
      </c>
      <c r="F12" s="18">
        <f t="shared" si="1"/>
        <v>-0.95322</v>
      </c>
      <c r="G12" s="6"/>
    </row>
    <row r="13" spans="1:7" s="15" customFormat="1" ht="15.75">
      <c r="A13" s="19">
        <v>1050300001</v>
      </c>
      <c r="B13" s="19" t="s">
        <v>15</v>
      </c>
      <c r="C13" s="18">
        <v>1</v>
      </c>
      <c r="D13" s="18">
        <v>0.04678</v>
      </c>
      <c r="E13" s="18">
        <f t="shared" si="0"/>
        <v>4.678</v>
      </c>
      <c r="F13" s="18">
        <f t="shared" si="1"/>
        <v>-0.95322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243.8</v>
      </c>
      <c r="D14" s="17">
        <f>SUM(D15:D16)</f>
        <v>4.28054</v>
      </c>
      <c r="E14" s="18">
        <f t="shared" si="0"/>
        <v>1.7557588187038558</v>
      </c>
      <c r="F14" s="18">
        <f t="shared" si="1"/>
        <v>-239.51946</v>
      </c>
      <c r="G14" s="6"/>
    </row>
    <row r="15" spans="1:7" s="15" customFormat="1" ht="15.75">
      <c r="A15" s="19">
        <v>1060600000</v>
      </c>
      <c r="B15" s="19" t="s">
        <v>17</v>
      </c>
      <c r="C15" s="18">
        <v>217.5</v>
      </c>
      <c r="D15" s="18">
        <v>2.85261</v>
      </c>
      <c r="E15" s="18">
        <f t="shared" si="0"/>
        <v>1.3115448275862067</v>
      </c>
      <c r="F15" s="18">
        <f t="shared" si="1"/>
        <v>-214.64739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26.3</v>
      </c>
      <c r="D16" s="24">
        <v>1.42793</v>
      </c>
      <c r="E16" s="18">
        <f t="shared" si="0"/>
        <v>5.429391634980988</v>
      </c>
      <c r="F16" s="18">
        <f t="shared" si="1"/>
        <v>-24.87207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9.3</v>
      </c>
      <c r="D19" s="17">
        <f>SUM(D20:D23)</f>
        <v>3.1</v>
      </c>
      <c r="E19" s="18">
        <f t="shared" si="0"/>
        <v>33.33333333333333</v>
      </c>
      <c r="F19" s="18">
        <f t="shared" si="1"/>
        <v>-6.200000000000001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9.3</v>
      </c>
      <c r="D21" s="18">
        <v>3.1</v>
      </c>
      <c r="E21" s="18">
        <f t="shared" si="0"/>
        <v>33.33333333333333</v>
      </c>
      <c r="F21" s="18">
        <f t="shared" si="1"/>
        <v>-6.200000000000001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6.5" customHeight="1">
      <c r="A24" s="16"/>
      <c r="B24" s="16" t="s">
        <v>26</v>
      </c>
      <c r="C24" s="17">
        <f>SUM(C25:C41)</f>
        <v>71</v>
      </c>
      <c r="D24" s="17">
        <f>SUM(D25:D40)</f>
        <v>8.61683</v>
      </c>
      <c r="E24" s="18">
        <f t="shared" si="0"/>
        <v>12.136380281690142</v>
      </c>
      <c r="F24" s="18">
        <f t="shared" si="1"/>
        <v>-62.38317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28</v>
      </c>
      <c r="D25" s="18">
        <v>0.00083</v>
      </c>
      <c r="E25" s="18">
        <f t="shared" si="0"/>
        <v>0.0029642857142857144</v>
      </c>
      <c r="F25" s="18">
        <f t="shared" si="1"/>
        <v>-27.99917</v>
      </c>
      <c r="G25" s="6"/>
    </row>
    <row r="26" spans="1:7" s="15" customFormat="1" ht="15" customHeight="1">
      <c r="A26" s="19">
        <v>1110503505</v>
      </c>
      <c r="B26" s="19" t="s">
        <v>28</v>
      </c>
      <c r="C26" s="18">
        <v>12</v>
      </c>
      <c r="D26" s="18">
        <v>8.616</v>
      </c>
      <c r="E26" s="18">
        <f t="shared" si="0"/>
        <v>71.8</v>
      </c>
      <c r="F26" s="18">
        <f t="shared" si="1"/>
        <v>-3.3840000000000003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383.70000000000005</v>
      </c>
      <c r="D42" s="17">
        <f>SUM(D24,D9)</f>
        <v>38.3852</v>
      </c>
      <c r="E42" s="18">
        <f aca="true" t="shared" si="2" ref="E42:E51">D42/C42*100</f>
        <v>10.003961428199112</v>
      </c>
      <c r="F42" s="18">
        <f aca="true" t="shared" si="3" ref="F42:F51">D42-C42</f>
        <v>-345.31480000000005</v>
      </c>
      <c r="G42" s="6"/>
    </row>
    <row r="43" spans="1:7" s="15" customFormat="1" ht="15.75">
      <c r="A43" s="16"/>
      <c r="B43" s="16" t="s">
        <v>45</v>
      </c>
      <c r="C43" s="17">
        <f>SUM(C44:C48)</f>
        <v>1672.777</v>
      </c>
      <c r="D43" s="17">
        <f>SUM(D44:D48)</f>
        <v>401.005</v>
      </c>
      <c r="E43" s="18">
        <f t="shared" si="2"/>
        <v>23.972412341872225</v>
      </c>
      <c r="F43" s="18">
        <f t="shared" si="3"/>
        <v>-1271.772</v>
      </c>
      <c r="G43" s="6"/>
    </row>
    <row r="44" spans="1:8" s="15" customFormat="1" ht="15.75">
      <c r="A44" s="19">
        <v>2020100000</v>
      </c>
      <c r="B44" s="19" t="s">
        <v>46</v>
      </c>
      <c r="C44" s="18">
        <v>1357.9</v>
      </c>
      <c r="D44" s="18">
        <v>316</v>
      </c>
      <c r="E44" s="18">
        <f t="shared" si="2"/>
        <v>23.271227630900654</v>
      </c>
      <c r="F44" s="18">
        <f t="shared" si="3"/>
        <v>-1041.9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128</v>
      </c>
      <c r="D45" s="18">
        <v>32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132.9</v>
      </c>
      <c r="D46" s="18">
        <v>39.525</v>
      </c>
      <c r="E46" s="18">
        <f t="shared" si="2"/>
        <v>29.74040632054176</v>
      </c>
      <c r="F46" s="18">
        <f t="shared" si="3"/>
        <v>-93.375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53.977</v>
      </c>
      <c r="D47" s="18">
        <v>13.48</v>
      </c>
      <c r="E47" s="18">
        <f t="shared" si="2"/>
        <v>24.973599866609856</v>
      </c>
      <c r="F47" s="18">
        <f t="shared" si="3"/>
        <v>-40.497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>
        <v>0</v>
      </c>
      <c r="E48" s="18" t="e">
        <f t="shared" si="2"/>
        <v>#DIV/0!</v>
      </c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2056.477</v>
      </c>
      <c r="D50" s="17">
        <f>SUM(D43,D42)</f>
        <v>439.3902</v>
      </c>
      <c r="E50" s="18">
        <f t="shared" si="2"/>
        <v>21.366161644404485</v>
      </c>
      <c r="F50" s="18">
        <f t="shared" si="3"/>
        <v>-1617.0867999999998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-42.169039999999995</v>
      </c>
      <c r="E51" s="18" t="e">
        <f t="shared" si="2"/>
        <v>#DIV/0!</v>
      </c>
      <c r="F51" s="18">
        <f t="shared" si="3"/>
        <v>-42.169039999999995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661.167</v>
      </c>
      <c r="D56" s="45">
        <f>SUM(D57:D59)</f>
        <v>138.64045</v>
      </c>
      <c r="E56" s="18">
        <f>D56/C56*100</f>
        <v>20.969051691932595</v>
      </c>
      <c r="F56" s="18">
        <f>D56-C56</f>
        <v>-522.52655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656.167</v>
      </c>
      <c r="D57" s="24">
        <v>135.06255</v>
      </c>
      <c r="E57" s="18">
        <f>D57/C57*100</f>
        <v>20.583563330676487</v>
      </c>
      <c r="F57" s="18">
        <f>D57-C57</f>
        <v>-521.10445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3.5779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5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53.91</v>
      </c>
      <c r="D60" s="45">
        <f>D61</f>
        <v>6.5558</v>
      </c>
      <c r="E60" s="18">
        <f>D60/C60*100</f>
        <v>12.160638100537934</v>
      </c>
      <c r="F60" s="18">
        <f aca="true" t="shared" si="4" ref="F60:F93">D60-C60</f>
        <v>-47.3542</v>
      </c>
      <c r="G60" s="37"/>
    </row>
    <row r="61" spans="1:6" s="15" customFormat="1" ht="15.75">
      <c r="A61" s="47" t="s">
        <v>65</v>
      </c>
      <c r="B61" s="23" t="s">
        <v>66</v>
      </c>
      <c r="C61" s="24">
        <v>53.91</v>
      </c>
      <c r="D61" s="24">
        <v>6.5558</v>
      </c>
      <c r="E61" s="18">
        <f>D61/C61*100</f>
        <v>12.160638100537934</v>
      </c>
      <c r="F61" s="18">
        <f t="shared" si="4"/>
        <v>-47.3542</v>
      </c>
    </row>
    <row r="62" spans="1:7" s="52" customFormat="1" ht="14.25" customHeight="1">
      <c r="A62" s="48" t="s">
        <v>67</v>
      </c>
      <c r="B62" s="49" t="s">
        <v>68</v>
      </c>
      <c r="C62" s="50">
        <f>C63+C64+C65</f>
        <v>11.7</v>
      </c>
      <c r="D62" s="50">
        <f>D63+D64+D65</f>
        <v>0</v>
      </c>
      <c r="E62" s="18">
        <f>D62/C62*100</f>
        <v>0</v>
      </c>
      <c r="F62" s="18">
        <f t="shared" si="4"/>
        <v>-11.7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29.25">
      <c r="A64" s="53" t="s">
        <v>71</v>
      </c>
      <c r="B64" s="54" t="s">
        <v>72</v>
      </c>
      <c r="C64" s="55">
        <v>11.7</v>
      </c>
      <c r="D64" s="55"/>
      <c r="E64" s="18"/>
      <c r="F64" s="18">
        <f t="shared" si="4"/>
        <v>-11.7</v>
      </c>
      <c r="G64" s="51"/>
    </row>
    <row r="65" spans="1:7" s="52" customFormat="1" ht="12.75" customHeight="1" hidden="1">
      <c r="A65" s="53" t="s">
        <v>73</v>
      </c>
      <c r="B65" s="54" t="s">
        <v>74</v>
      </c>
      <c r="C65" s="55"/>
      <c r="D65" s="55">
        <v>0</v>
      </c>
      <c r="E65" s="18"/>
      <c r="F65" s="18">
        <f t="shared" si="4"/>
        <v>0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60.4</v>
      </c>
      <c r="D66" s="45">
        <f>D67+D68+D69</f>
        <v>0</v>
      </c>
      <c r="E66" s="18">
        <f>D66/C66*100</f>
        <v>0</v>
      </c>
      <c r="F66" s="18">
        <f t="shared" si="4"/>
        <v>-60.4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60.4</v>
      </c>
      <c r="D69" s="24">
        <v>0</v>
      </c>
      <c r="E69" s="18">
        <f>D69/C69*100</f>
        <v>0</v>
      </c>
      <c r="F69" s="18">
        <f t="shared" si="4"/>
        <v>-60.4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398.9</v>
      </c>
      <c r="D70" s="45">
        <f>D72+D73</f>
        <v>116.15119</v>
      </c>
      <c r="E70" s="18">
        <f>D70/C70*100</f>
        <v>29.117871647029332</v>
      </c>
      <c r="F70" s="18">
        <f t="shared" si="4"/>
        <v>-282.74881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398.9</v>
      </c>
      <c r="D73" s="24">
        <v>116.15119</v>
      </c>
      <c r="E73" s="18">
        <f>D73/C73*100</f>
        <v>29.117871647029332</v>
      </c>
      <c r="F73" s="18">
        <f t="shared" si="4"/>
        <v>-282.74881</v>
      </c>
      <c r="G73" s="59"/>
    </row>
    <row r="74" spans="1:7" s="58" customFormat="1" ht="0.75" customHeight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88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863.3</v>
      </c>
      <c r="D81" s="45">
        <f>SUM(D82:D82)</f>
        <v>135.87372</v>
      </c>
      <c r="E81" s="18">
        <f t="shared" si="5"/>
        <v>15.73887640449438</v>
      </c>
      <c r="F81" s="18">
        <f t="shared" si="4"/>
        <v>-727.4262799999999</v>
      </c>
      <c r="G81" s="37"/>
    </row>
    <row r="82" spans="1:7" s="15" customFormat="1" ht="14.25" customHeight="1">
      <c r="A82" s="46" t="s">
        <v>107</v>
      </c>
      <c r="B82" s="23" t="s">
        <v>108</v>
      </c>
      <c r="C82" s="24">
        <v>863.3</v>
      </c>
      <c r="D82" s="24">
        <v>135.87372</v>
      </c>
      <c r="E82" s="18">
        <f t="shared" si="5"/>
        <v>15.73887640449438</v>
      </c>
      <c r="F82" s="18">
        <f t="shared" si="4"/>
        <v>-727.4262799999999</v>
      </c>
      <c r="G82" s="37"/>
    </row>
    <row r="83" spans="1:7" s="15" customFormat="1" ht="12.75" customHeight="1" hidden="1">
      <c r="A83" s="43" t="s">
        <v>109</v>
      </c>
      <c r="B83" s="44" t="s">
        <v>186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/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/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3.5" customHeight="1">
      <c r="A93" s="67" t="s">
        <v>126</v>
      </c>
      <c r="B93" s="44" t="s">
        <v>127</v>
      </c>
      <c r="C93" s="45">
        <f>C94+C95+C96+C97+C98</f>
        <v>7.1</v>
      </c>
      <c r="D93" s="45">
        <f>D94+D95+D96+D97+D98</f>
        <v>0</v>
      </c>
      <c r="E93" s="17">
        <f>D93/C93*100</f>
        <v>0</v>
      </c>
      <c r="F93" s="18">
        <f t="shared" si="4"/>
        <v>-7.1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7.1</v>
      </c>
      <c r="D94" s="24">
        <v>0</v>
      </c>
      <c r="E94" s="17">
        <f aca="true" t="shared" si="6" ref="E94:E102">D94/C94*100</f>
        <v>0</v>
      </c>
      <c r="F94" s="18">
        <f>D94-C94</f>
        <v>-7.1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6"/>
        <v>#DIV/0!</v>
      </c>
      <c r="F101" s="18">
        <f t="shared" si="7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6"/>
        <v>#DIV/0!</v>
      </c>
      <c r="F102" s="18">
        <f t="shared" si="7"/>
        <v>0</v>
      </c>
      <c r="G102" s="37"/>
    </row>
    <row r="103" spans="1:6" s="15" customFormat="1" ht="12.75" customHeight="1" hidden="1">
      <c r="A103" s="69">
        <v>1400</v>
      </c>
      <c r="B103" s="64" t="s">
        <v>146</v>
      </c>
      <c r="C103" s="45">
        <f>SUM(C105:C106)</f>
        <v>0</v>
      </c>
      <c r="D103" s="45">
        <f>SUM(D105:D106)</f>
        <v>0</v>
      </c>
      <c r="E103" s="17"/>
      <c r="F103" s="18">
        <f t="shared" si="7"/>
        <v>0</v>
      </c>
    </row>
    <row r="104" spans="1:6" s="15" customFormat="1" ht="12.75" customHeight="1" hidden="1">
      <c r="A104" s="65">
        <v>1403</v>
      </c>
      <c r="B104" s="66" t="s">
        <v>147</v>
      </c>
      <c r="C104" s="45"/>
      <c r="D104" s="45"/>
      <c r="E104" s="17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>D105/C105*100</f>
        <v>#DIV/0!</v>
      </c>
      <c r="F105" s="18">
        <f t="shared" si="7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>D106/C106*100</f>
        <v>#DIV/0!</v>
      </c>
      <c r="F106" s="18">
        <f t="shared" si="7"/>
        <v>0</v>
      </c>
    </row>
    <row r="107" spans="1:6" s="15" customFormat="1" ht="15.75" customHeight="1">
      <c r="A107" s="70"/>
      <c r="B107" s="71" t="s">
        <v>149</v>
      </c>
      <c r="C107" s="45">
        <f>C56+C60+C62+C66+C70+C81+C93</f>
        <v>2056.477</v>
      </c>
      <c r="D107" s="45">
        <f>D56+D60+D62+D66+D70+D81+D93</f>
        <v>397.22116</v>
      </c>
      <c r="E107" s="45">
        <f>E56+E60+E62+E66+E70+E81+E93</f>
        <v>77.98643784399424</v>
      </c>
      <c r="F107" s="45">
        <f>F56+F60+F62+F66+F70+F81+F93</f>
        <v>-1659.2558399999998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25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187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188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515.8</v>
      </c>
      <c r="D9" s="17">
        <f>SUM(D10,D12,D14,D17,D19)</f>
        <v>93.35740000000001</v>
      </c>
      <c r="E9" s="18">
        <f aca="true" t="shared" si="0" ref="E9:E39">D9/C9*100</f>
        <v>18.099534703373404</v>
      </c>
      <c r="F9" s="18">
        <f aca="true" t="shared" si="1" ref="F9:F40">D9-C9</f>
        <v>-422.44259999999997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181.2</v>
      </c>
      <c r="D10" s="17">
        <f>SUM(D11)</f>
        <v>51.52999</v>
      </c>
      <c r="E10" s="18">
        <f t="shared" si="0"/>
        <v>28.438184326710818</v>
      </c>
      <c r="F10" s="18">
        <f t="shared" si="1"/>
        <v>-129.67001</v>
      </c>
      <c r="G10" s="6"/>
    </row>
    <row r="11" spans="1:7" s="15" customFormat="1" ht="15.75">
      <c r="A11" s="19">
        <v>1010200001</v>
      </c>
      <c r="B11" s="20" t="s">
        <v>13</v>
      </c>
      <c r="C11" s="21">
        <v>181.2</v>
      </c>
      <c r="D11" s="21">
        <v>51.52999</v>
      </c>
      <c r="E11" s="18">
        <f t="shared" si="0"/>
        <v>28.438184326710818</v>
      </c>
      <c r="F11" s="18">
        <f t="shared" si="1"/>
        <v>-129.67001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19</v>
      </c>
      <c r="D12" s="17">
        <f>SUM(D13)</f>
        <v>1.6599</v>
      </c>
      <c r="E12" s="18">
        <f t="shared" si="0"/>
        <v>8.736315789473684</v>
      </c>
      <c r="F12" s="18">
        <f t="shared" si="1"/>
        <v>-17.3401</v>
      </c>
      <c r="G12" s="6"/>
    </row>
    <row r="13" spans="1:7" s="15" customFormat="1" ht="15.75">
      <c r="A13" s="19">
        <v>1050300001</v>
      </c>
      <c r="B13" s="19" t="s">
        <v>15</v>
      </c>
      <c r="C13" s="18">
        <v>19</v>
      </c>
      <c r="D13" s="18">
        <v>1.6599</v>
      </c>
      <c r="E13" s="18">
        <f t="shared" si="0"/>
        <v>8.736315789473684</v>
      </c>
      <c r="F13" s="18">
        <f t="shared" si="1"/>
        <v>-17.3401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306</v>
      </c>
      <c r="D14" s="17">
        <f>SUM(D15:D16)</f>
        <v>35.76751</v>
      </c>
      <c r="E14" s="18">
        <f t="shared" si="0"/>
        <v>11.688728758169935</v>
      </c>
      <c r="F14" s="18">
        <f t="shared" si="1"/>
        <v>-270.23249</v>
      </c>
      <c r="G14" s="6"/>
    </row>
    <row r="15" spans="1:7" s="15" customFormat="1" ht="15.75">
      <c r="A15" s="19">
        <v>1060600000</v>
      </c>
      <c r="B15" s="19" t="s">
        <v>17</v>
      </c>
      <c r="C15" s="18">
        <v>289.5</v>
      </c>
      <c r="D15" s="18">
        <v>33.50627</v>
      </c>
      <c r="E15" s="18">
        <f t="shared" si="0"/>
        <v>11.57384110535406</v>
      </c>
      <c r="F15" s="18">
        <f t="shared" si="1"/>
        <v>-255.99373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16.5</v>
      </c>
      <c r="D16" s="24">
        <v>2.26124</v>
      </c>
      <c r="E16" s="18">
        <f t="shared" si="0"/>
        <v>13.70448484848485</v>
      </c>
      <c r="F16" s="18">
        <f t="shared" si="1"/>
        <v>-14.23876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/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/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9.6</v>
      </c>
      <c r="D19" s="17">
        <f>SUM(D20:D23)</f>
        <v>4.4</v>
      </c>
      <c r="E19" s="18">
        <f t="shared" si="0"/>
        <v>45.833333333333336</v>
      </c>
      <c r="F19" s="18">
        <f t="shared" si="1"/>
        <v>-5.199999999999999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2.25" customHeight="1">
      <c r="A21" s="19">
        <v>1080400001</v>
      </c>
      <c r="B21" s="20" t="s">
        <v>23</v>
      </c>
      <c r="C21" s="18">
        <v>9.6</v>
      </c>
      <c r="D21" s="18">
        <v>4.4</v>
      </c>
      <c r="E21" s="18">
        <f t="shared" si="0"/>
        <v>45.833333333333336</v>
      </c>
      <c r="F21" s="18">
        <f t="shared" si="1"/>
        <v>-5.199999999999999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 t="e">
        <f t="shared" si="0"/>
        <v>#DIV/0!</v>
      </c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98</v>
      </c>
      <c r="D24" s="17">
        <f>SUM(D25:D40)</f>
        <v>8.87654</v>
      </c>
      <c r="E24" s="18">
        <f t="shared" si="0"/>
        <v>9.05769387755102</v>
      </c>
      <c r="F24" s="18">
        <f t="shared" si="1"/>
        <v>-89.12346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67</v>
      </c>
      <c r="D25" s="18">
        <v>8.87654</v>
      </c>
      <c r="E25" s="18">
        <f t="shared" si="0"/>
        <v>13.248567164179104</v>
      </c>
      <c r="F25" s="18">
        <f t="shared" si="1"/>
        <v>-58.12346</v>
      </c>
      <c r="G25" s="6"/>
    </row>
    <row r="26" spans="1:7" s="15" customFormat="1" ht="12.75" customHeight="1" hidden="1">
      <c r="A26" s="19">
        <v>1110503505</v>
      </c>
      <c r="B26" s="19" t="s">
        <v>28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613.8</v>
      </c>
      <c r="D42" s="17">
        <f>SUM(D24,D9)</f>
        <v>102.23394000000002</v>
      </c>
      <c r="E42" s="18">
        <f aca="true" t="shared" si="2" ref="E42:E51">D42/C42*100</f>
        <v>16.655904203323562</v>
      </c>
      <c r="F42" s="18">
        <f aca="true" t="shared" si="3" ref="F42:F51">D42-C42</f>
        <v>-511.56605999999994</v>
      </c>
      <c r="G42" s="6"/>
    </row>
    <row r="43" spans="1:7" s="15" customFormat="1" ht="15.75">
      <c r="A43" s="16"/>
      <c r="B43" s="16" t="s">
        <v>45</v>
      </c>
      <c r="C43" s="17">
        <f>SUM(C44:C48)</f>
        <v>2191.313</v>
      </c>
      <c r="D43" s="17">
        <f>SUM(D44:D48)</f>
        <v>423.92100000000005</v>
      </c>
      <c r="E43" s="18">
        <f t="shared" si="2"/>
        <v>19.34552480636039</v>
      </c>
      <c r="F43" s="18">
        <f t="shared" si="3"/>
        <v>-1767.392</v>
      </c>
      <c r="G43" s="6"/>
    </row>
    <row r="44" spans="1:8" s="15" customFormat="1" ht="16.5" customHeight="1">
      <c r="A44" s="19">
        <v>2020100000</v>
      </c>
      <c r="B44" s="19" t="s">
        <v>46</v>
      </c>
      <c r="C44" s="18">
        <v>1547.7</v>
      </c>
      <c r="D44" s="18">
        <v>358.8</v>
      </c>
      <c r="E44" s="18">
        <f t="shared" si="2"/>
        <v>23.18278736189184</v>
      </c>
      <c r="F44" s="18">
        <f t="shared" si="3"/>
        <v>-1188.9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531.67</v>
      </c>
      <c r="D46" s="18">
        <v>37.161</v>
      </c>
      <c r="E46" s="18">
        <f t="shared" si="2"/>
        <v>6.989485959335679</v>
      </c>
      <c r="F46" s="18">
        <f t="shared" si="3"/>
        <v>-494.50899999999996</v>
      </c>
      <c r="G46" s="6"/>
    </row>
    <row r="47" spans="1:7" s="15" customFormat="1" ht="14.25" customHeight="1">
      <c r="A47" s="19">
        <v>2020300000</v>
      </c>
      <c r="B47" s="19" t="s">
        <v>49</v>
      </c>
      <c r="C47" s="18">
        <v>111.943</v>
      </c>
      <c r="D47" s="18">
        <v>27.96</v>
      </c>
      <c r="E47" s="18">
        <f t="shared" si="2"/>
        <v>24.97699722180038</v>
      </c>
      <c r="F47" s="18">
        <f t="shared" si="3"/>
        <v>-83.983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>
        <v>0</v>
      </c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2805.1130000000003</v>
      </c>
      <c r="D50" s="17">
        <f>SUM(D43,D42)</f>
        <v>526.1549400000001</v>
      </c>
      <c r="E50" s="18">
        <f t="shared" si="2"/>
        <v>18.75699624221912</v>
      </c>
      <c r="F50" s="18">
        <f t="shared" si="3"/>
        <v>-2278.95806</v>
      </c>
      <c r="G50" s="6"/>
    </row>
    <row r="51" spans="1:7" s="15" customFormat="1" ht="15.75">
      <c r="A51" s="16"/>
      <c r="B51" s="28" t="s">
        <v>53</v>
      </c>
      <c r="C51" s="17">
        <f>C107-C50</f>
        <v>460.59999999999945</v>
      </c>
      <c r="D51" s="17">
        <f>D107-D50</f>
        <v>-148.49925000000013</v>
      </c>
      <c r="E51" s="18">
        <f t="shared" si="2"/>
        <v>-32.240392965696984</v>
      </c>
      <c r="F51" s="18">
        <f t="shared" si="3"/>
        <v>-609.0992499999995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630.283</v>
      </c>
      <c r="D56" s="45">
        <f>SUM(D57:D59)</f>
        <v>96.74775</v>
      </c>
      <c r="E56" s="18">
        <f>D56/C56*100</f>
        <v>15.349890446037731</v>
      </c>
      <c r="F56" s="18">
        <f>D56-C56</f>
        <v>-533.53525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620.283</v>
      </c>
      <c r="D57" s="24">
        <v>96.74775</v>
      </c>
      <c r="E57" s="18">
        <f>D57/C57*100</f>
        <v>15.597356367980423</v>
      </c>
      <c r="F57" s="18">
        <f>D57-C57</f>
        <v>-523.53525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158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5.4278</v>
      </c>
      <c r="E60" s="18">
        <f>D60/C60*100</f>
        <v>4.852315394242804</v>
      </c>
      <c r="F60" s="18">
        <f aca="true" t="shared" si="4" ref="F60:F107">D60-C60</f>
        <v>-106.4322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5.4278</v>
      </c>
      <c r="E61" s="18">
        <f>D61/C61*100</f>
        <v>4.852315394242804</v>
      </c>
      <c r="F61" s="18">
        <f t="shared" si="4"/>
        <v>-106.4322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21.8</v>
      </c>
      <c r="D62" s="50">
        <f>SUM(D63:D65)</f>
        <v>0</v>
      </c>
      <c r="E62" s="18">
        <f>D62/C62*100</f>
        <v>0</v>
      </c>
      <c r="F62" s="18">
        <f t="shared" si="4"/>
        <v>-21.8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21.8</v>
      </c>
      <c r="D65" s="55">
        <v>0</v>
      </c>
      <c r="E65" s="18">
        <f aca="true" t="shared" si="5" ref="E65:E70">D65/C65*100</f>
        <v>0</v>
      </c>
      <c r="F65" s="18">
        <f t="shared" si="4"/>
        <v>-21.8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160</v>
      </c>
      <c r="D66" s="45">
        <f>D67+D68+D69</f>
        <v>0</v>
      </c>
      <c r="E66" s="18">
        <f t="shared" si="5"/>
        <v>0</v>
      </c>
      <c r="F66" s="18">
        <f t="shared" si="4"/>
        <v>-160</v>
      </c>
      <c r="G66" s="37"/>
    </row>
    <row r="67" spans="1:7" s="15" customFormat="1" ht="0.75" customHeight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7.25" customHeight="1">
      <c r="A68" s="46" t="s">
        <v>79</v>
      </c>
      <c r="B68" s="56" t="s">
        <v>80</v>
      </c>
      <c r="C68" s="24">
        <v>140</v>
      </c>
      <c r="D68" s="24"/>
      <c r="E68" s="18">
        <f t="shared" si="5"/>
        <v>0</v>
      </c>
      <c r="F68" s="18">
        <f t="shared" si="4"/>
        <v>-140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20</v>
      </c>
      <c r="D69" s="24"/>
      <c r="E69" s="18">
        <f t="shared" si="5"/>
        <v>0</v>
      </c>
      <c r="F69" s="18">
        <f t="shared" si="4"/>
        <v>-20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539.4</v>
      </c>
      <c r="D70" s="45">
        <f>D72+D73</f>
        <v>134.25211</v>
      </c>
      <c r="E70" s="18">
        <f t="shared" si="5"/>
        <v>24.889156470152017</v>
      </c>
      <c r="F70" s="18">
        <f t="shared" si="4"/>
        <v>-405.14788999999996</v>
      </c>
      <c r="G70" s="37"/>
    </row>
    <row r="71" spans="1:7" s="15" customFormat="1" ht="0.75" customHeight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539.4</v>
      </c>
      <c r="D73" s="24">
        <v>134.25211</v>
      </c>
      <c r="E73" s="18">
        <f>D73/C73*100</f>
        <v>24.889156470152017</v>
      </c>
      <c r="F73" s="18">
        <f t="shared" si="4"/>
        <v>-405.14788999999996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1296.6</v>
      </c>
      <c r="D81" s="45">
        <f>SUM(D82:D82)</f>
        <v>141.22803</v>
      </c>
      <c r="E81" s="18">
        <f t="shared" si="6"/>
        <v>10.892181860249885</v>
      </c>
      <c r="F81" s="18">
        <f t="shared" si="4"/>
        <v>-1155.37197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1296.6</v>
      </c>
      <c r="D82" s="24">
        <v>141.22803</v>
      </c>
      <c r="E82" s="18">
        <f t="shared" si="6"/>
        <v>10.892181860249885</v>
      </c>
      <c r="F82" s="18">
        <f t="shared" si="4"/>
        <v>-1155.37197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365.47</v>
      </c>
      <c r="D89" s="45">
        <f>SUM(D90:D92)</f>
        <v>0</v>
      </c>
      <c r="E89" s="17">
        <f t="shared" si="6"/>
        <v>0</v>
      </c>
      <c r="F89" s="18">
        <f t="shared" si="4"/>
        <v>-365.47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365.47</v>
      </c>
      <c r="D90" s="24">
        <v>0</v>
      </c>
      <c r="E90" s="18">
        <f t="shared" si="6"/>
        <v>0</v>
      </c>
      <c r="F90" s="18">
        <f t="shared" si="4"/>
        <v>-365.47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8.9</v>
      </c>
      <c r="D93" s="45">
        <f>D94+D95+D96+D97+D98</f>
        <v>0</v>
      </c>
      <c r="E93" s="17">
        <f>D93/C93*100</f>
        <v>0</v>
      </c>
      <c r="F93" s="18">
        <f t="shared" si="4"/>
        <v>-8.9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8.9</v>
      </c>
      <c r="D94" s="24">
        <v>0</v>
      </c>
      <c r="E94" s="17">
        <f aca="true" t="shared" si="7" ref="E94:E102">D94/C94*100</f>
        <v>0</v>
      </c>
      <c r="F94" s="18">
        <f>D94-C94</f>
        <v>-8.9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131.4</v>
      </c>
      <c r="D103" s="45">
        <f>SUM(D105:D106)</f>
        <v>0</v>
      </c>
      <c r="E103" s="17"/>
      <c r="F103" s="18">
        <f t="shared" si="8"/>
        <v>-131.4</v>
      </c>
    </row>
    <row r="104" spans="1:6" s="15" customFormat="1" ht="15.75" customHeight="1">
      <c r="A104" s="65">
        <v>1403</v>
      </c>
      <c r="B104" s="66" t="s">
        <v>147</v>
      </c>
      <c r="C104" s="24">
        <v>131.4</v>
      </c>
      <c r="D104" s="24"/>
      <c r="E104" s="18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C56+C60+C62+C66+C70+C81+C89+C93+C103</f>
        <v>3265.7129999999997</v>
      </c>
      <c r="D107" s="45">
        <f>D56+D60+D62+D66+D70+D81+D89+D93</f>
        <v>377.65569</v>
      </c>
      <c r="E107" s="18">
        <f t="shared" si="6"/>
        <v>11.56426452661333</v>
      </c>
      <c r="F107" s="18">
        <f t="shared" si="4"/>
        <v>-2888.0573099999997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38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189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190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250.49999999999997</v>
      </c>
      <c r="D9" s="17">
        <f>SUM(D10,D12,D14,D17,D19)</f>
        <v>40.011019999999995</v>
      </c>
      <c r="E9" s="18">
        <f aca="true" t="shared" si="0" ref="E9:E39">D9/C9*100</f>
        <v>15.972463073852294</v>
      </c>
      <c r="F9" s="18">
        <f aca="true" t="shared" si="1" ref="F9:F40">D9-C9</f>
        <v>-210.48897999999997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58.7</v>
      </c>
      <c r="D10" s="17">
        <f>SUM(D11)</f>
        <v>11.55588</v>
      </c>
      <c r="E10" s="18">
        <f t="shared" si="0"/>
        <v>19.68633730834753</v>
      </c>
      <c r="F10" s="18">
        <f t="shared" si="1"/>
        <v>-47.14412</v>
      </c>
      <c r="G10" s="6"/>
    </row>
    <row r="11" spans="1:7" s="15" customFormat="1" ht="15.75">
      <c r="A11" s="19">
        <v>1010200001</v>
      </c>
      <c r="B11" s="20" t="s">
        <v>13</v>
      </c>
      <c r="C11" s="21">
        <v>58.7</v>
      </c>
      <c r="D11" s="21">
        <v>11.55588</v>
      </c>
      <c r="E11" s="18">
        <f t="shared" si="0"/>
        <v>19.68633730834753</v>
      </c>
      <c r="F11" s="18">
        <f t="shared" si="1"/>
        <v>-47.14412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6</v>
      </c>
      <c r="D12" s="17">
        <f>SUM(D13)</f>
        <v>7.1433</v>
      </c>
      <c r="E12" s="18">
        <f t="shared" si="0"/>
        <v>119.055</v>
      </c>
      <c r="F12" s="18">
        <f t="shared" si="1"/>
        <v>1.1433</v>
      </c>
      <c r="G12" s="6"/>
    </row>
    <row r="13" spans="1:7" s="15" customFormat="1" ht="15.75">
      <c r="A13" s="19">
        <v>1050300001</v>
      </c>
      <c r="B13" s="19" t="s">
        <v>15</v>
      </c>
      <c r="C13" s="18">
        <v>6</v>
      </c>
      <c r="D13" s="18">
        <v>7.1433</v>
      </c>
      <c r="E13" s="18">
        <f t="shared" si="0"/>
        <v>119.055</v>
      </c>
      <c r="F13" s="18">
        <f t="shared" si="1"/>
        <v>1.1433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182.7</v>
      </c>
      <c r="D14" s="17">
        <f>SUM(D15:D16)</f>
        <v>18.911839999999998</v>
      </c>
      <c r="E14" s="18">
        <f t="shared" si="0"/>
        <v>10.351308155446086</v>
      </c>
      <c r="F14" s="18">
        <f t="shared" si="1"/>
        <v>-163.78816</v>
      </c>
      <c r="G14" s="6"/>
    </row>
    <row r="15" spans="1:7" s="15" customFormat="1" ht="15.75">
      <c r="A15" s="19">
        <v>1060600000</v>
      </c>
      <c r="B15" s="19" t="s">
        <v>17</v>
      </c>
      <c r="C15" s="18">
        <v>164</v>
      </c>
      <c r="D15" s="18">
        <v>16.04056</v>
      </c>
      <c r="E15" s="18">
        <f t="shared" si="0"/>
        <v>9.780829268292683</v>
      </c>
      <c r="F15" s="18">
        <f t="shared" si="1"/>
        <v>-147.95944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18.7</v>
      </c>
      <c r="D16" s="24">
        <v>2.87128</v>
      </c>
      <c r="E16" s="18">
        <f t="shared" si="0"/>
        <v>15.354438502673798</v>
      </c>
      <c r="F16" s="18">
        <f t="shared" si="1"/>
        <v>-15.828719999999999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3.1</v>
      </c>
      <c r="D19" s="17">
        <f>SUM(D20:D23)</f>
        <v>2.4</v>
      </c>
      <c r="E19" s="18">
        <f t="shared" si="0"/>
        <v>77.41935483870968</v>
      </c>
      <c r="F19" s="18">
        <f t="shared" si="1"/>
        <v>-0.7000000000000002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3.1</v>
      </c>
      <c r="D21" s="18">
        <v>2.4</v>
      </c>
      <c r="E21" s="18">
        <f t="shared" si="0"/>
        <v>77.41935483870968</v>
      </c>
      <c r="F21" s="18">
        <f t="shared" si="1"/>
        <v>-0.7000000000000002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71</v>
      </c>
      <c r="D24" s="17">
        <f>SUM(D25:D40)</f>
        <v>19.93251</v>
      </c>
      <c r="E24" s="18">
        <f t="shared" si="0"/>
        <v>28.07395774647887</v>
      </c>
      <c r="F24" s="18">
        <f t="shared" si="1"/>
        <v>-51.06749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17</v>
      </c>
      <c r="D25" s="18">
        <v>11.26211</v>
      </c>
      <c r="E25" s="18">
        <f t="shared" si="0"/>
        <v>66.24770588235293</v>
      </c>
      <c r="F25" s="18">
        <f t="shared" si="1"/>
        <v>-5.73789</v>
      </c>
      <c r="G25" s="6"/>
    </row>
    <row r="26" spans="1:7" s="15" customFormat="1" ht="14.25" customHeight="1">
      <c r="A26" s="19">
        <v>1110503505</v>
      </c>
      <c r="B26" s="19" t="s">
        <v>28</v>
      </c>
      <c r="C26" s="18">
        <v>23</v>
      </c>
      <c r="D26" s="18">
        <v>8.6704</v>
      </c>
      <c r="E26" s="18">
        <f t="shared" si="0"/>
        <v>37.697391304347825</v>
      </c>
      <c r="F26" s="18">
        <f t="shared" si="1"/>
        <v>-14.3296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321.5</v>
      </c>
      <c r="D42" s="17">
        <f>SUM(D24,D9)</f>
        <v>59.943529999999996</v>
      </c>
      <c r="E42" s="18">
        <f aca="true" t="shared" si="2" ref="E42:E51">D42/C42*100</f>
        <v>18.64495489891135</v>
      </c>
      <c r="F42" s="18">
        <f aca="true" t="shared" si="3" ref="F42:F51">D42-C42</f>
        <v>-261.55647</v>
      </c>
      <c r="G42" s="6"/>
    </row>
    <row r="43" spans="1:7" s="15" customFormat="1" ht="15.75">
      <c r="A43" s="16"/>
      <c r="B43" s="16" t="s">
        <v>45</v>
      </c>
      <c r="C43" s="17">
        <f>SUM(C44:C48)</f>
        <v>1573.2740000000001</v>
      </c>
      <c r="D43" s="17">
        <f>SUM(D44:D48)</f>
        <v>389.56600000000003</v>
      </c>
      <c r="E43" s="18">
        <f t="shared" si="2"/>
        <v>24.76148464920923</v>
      </c>
      <c r="F43" s="18">
        <f t="shared" si="3"/>
        <v>-1183.708</v>
      </c>
      <c r="G43" s="6"/>
    </row>
    <row r="44" spans="1:8" s="15" customFormat="1" ht="15.75">
      <c r="A44" s="19">
        <v>2020100000</v>
      </c>
      <c r="B44" s="19" t="s">
        <v>46</v>
      </c>
      <c r="C44" s="18">
        <v>1341.2</v>
      </c>
      <c r="D44" s="18">
        <v>312.3</v>
      </c>
      <c r="E44" s="18">
        <f t="shared" si="2"/>
        <v>23.28511780495079</v>
      </c>
      <c r="F44" s="18">
        <f t="shared" si="3"/>
        <v>-1028.9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50</v>
      </c>
      <c r="D45" s="18">
        <v>12.5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128.1</v>
      </c>
      <c r="D46" s="18">
        <v>51.286</v>
      </c>
      <c r="E46" s="18">
        <f t="shared" si="2"/>
        <v>40.03590944574552</v>
      </c>
      <c r="F46" s="18">
        <f t="shared" si="3"/>
        <v>-76.814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53.974</v>
      </c>
      <c r="D47" s="18">
        <v>13.48</v>
      </c>
      <c r="E47" s="18">
        <f t="shared" si="2"/>
        <v>24.97498795716456</v>
      </c>
      <c r="F47" s="18">
        <f t="shared" si="3"/>
        <v>-40.494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>
        <v>0</v>
      </c>
      <c r="E48" s="18" t="e">
        <f t="shared" si="2"/>
        <v>#DIV/0!</v>
      </c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1894.7740000000001</v>
      </c>
      <c r="D50" s="17">
        <f>SUM(D43,D42)</f>
        <v>449.50953000000004</v>
      </c>
      <c r="E50" s="18">
        <f t="shared" si="2"/>
        <v>23.723648836220047</v>
      </c>
      <c r="F50" s="18">
        <f t="shared" si="3"/>
        <v>-1445.26447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-60.66683000000006</v>
      </c>
      <c r="E51" s="18" t="e">
        <f t="shared" si="2"/>
        <v>#DIV/0!</v>
      </c>
      <c r="F51" s="18">
        <f t="shared" si="3"/>
        <v>-60.66683000000006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630.764</v>
      </c>
      <c r="D56" s="45">
        <f>SUM(D57:D59)</f>
        <v>109.8284</v>
      </c>
      <c r="E56" s="18">
        <f>D56/C56*100</f>
        <v>17.411963904090914</v>
      </c>
      <c r="F56" s="18">
        <f>D56-C56</f>
        <v>-520.9356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620.764</v>
      </c>
      <c r="D57" s="24">
        <v>109.8284</v>
      </c>
      <c r="E57" s="18">
        <f>D57/C57*100</f>
        <v>17.69245639244544</v>
      </c>
      <c r="F57" s="18">
        <f>D57-C57</f>
        <v>-510.9356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53.91</v>
      </c>
      <c r="D60" s="45">
        <f>D61</f>
        <v>6.4412</v>
      </c>
      <c r="E60" s="18">
        <f>D60/C60*100</f>
        <v>11.948061584121685</v>
      </c>
      <c r="F60" s="18">
        <f aca="true" t="shared" si="4" ref="F60:F107">D60-C60</f>
        <v>-47.468799999999995</v>
      </c>
      <c r="G60" s="37"/>
    </row>
    <row r="61" spans="1:6" s="15" customFormat="1" ht="15.75">
      <c r="A61" s="47" t="s">
        <v>65</v>
      </c>
      <c r="B61" s="23" t="s">
        <v>66</v>
      </c>
      <c r="C61" s="24">
        <v>53.91</v>
      </c>
      <c r="D61" s="24">
        <v>6.4412</v>
      </c>
      <c r="E61" s="18">
        <f>D61/C61*100</f>
        <v>11.948061584121685</v>
      </c>
      <c r="F61" s="18">
        <f t="shared" si="4"/>
        <v>-47.468799999999995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69.5</v>
      </c>
      <c r="D62" s="50">
        <f>SUM(D63:D65)</f>
        <v>0</v>
      </c>
      <c r="E62" s="18">
        <f>D62/C62*100</f>
        <v>0</v>
      </c>
      <c r="F62" s="18">
        <f t="shared" si="4"/>
        <v>-69.5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>
        <v>0</v>
      </c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69.5</v>
      </c>
      <c r="D65" s="55">
        <v>0</v>
      </c>
      <c r="E65" s="18">
        <f aca="true" t="shared" si="5" ref="E65:E70">D65/C65*100</f>
        <v>0</v>
      </c>
      <c r="F65" s="18">
        <f t="shared" si="4"/>
        <v>-69.5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30</v>
      </c>
      <c r="D66" s="45">
        <f>D67+D68+D69</f>
        <v>0</v>
      </c>
      <c r="E66" s="18">
        <f t="shared" si="5"/>
        <v>0</v>
      </c>
      <c r="F66" s="18">
        <f t="shared" si="4"/>
        <v>-30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30</v>
      </c>
      <c r="D69" s="24">
        <v>0</v>
      </c>
      <c r="E69" s="18">
        <f t="shared" si="5"/>
        <v>0</v>
      </c>
      <c r="F69" s="18">
        <f t="shared" si="4"/>
        <v>-30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469.3</v>
      </c>
      <c r="D70" s="45">
        <f>D72+D73</f>
        <v>150.29493</v>
      </c>
      <c r="E70" s="18">
        <f t="shared" si="5"/>
        <v>32.025341998721494</v>
      </c>
      <c r="F70" s="18">
        <f t="shared" si="4"/>
        <v>-319.00507000000005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469.3</v>
      </c>
      <c r="D73" s="24">
        <v>150.29493</v>
      </c>
      <c r="E73" s="18">
        <f>D73/C73*100</f>
        <v>32.025341998721494</v>
      </c>
      <c r="F73" s="18">
        <f t="shared" si="4"/>
        <v>-319.00507000000005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634.5</v>
      </c>
      <c r="D81" s="45">
        <f>SUM(D82:D82)</f>
        <v>122.27817</v>
      </c>
      <c r="E81" s="18">
        <f t="shared" si="6"/>
        <v>19.271579196217495</v>
      </c>
      <c r="F81" s="18">
        <f t="shared" si="4"/>
        <v>-512.22183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634.5</v>
      </c>
      <c r="D82" s="24">
        <v>122.27817</v>
      </c>
      <c r="E82" s="18">
        <f t="shared" si="6"/>
        <v>19.271579196217495</v>
      </c>
      <c r="F82" s="18">
        <f t="shared" si="4"/>
        <v>-512.22183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/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/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6.8</v>
      </c>
      <c r="D93" s="45">
        <f>D94+D95+D96+D97+D98</f>
        <v>0</v>
      </c>
      <c r="E93" s="17">
        <f>D93/C93*100</f>
        <v>0</v>
      </c>
      <c r="F93" s="18">
        <f t="shared" si="4"/>
        <v>-6.8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6.8</v>
      </c>
      <c r="D94" s="24">
        <v>0</v>
      </c>
      <c r="E94" s="17">
        <f aca="true" t="shared" si="7" ref="E94:E102">D94/C94*100</f>
        <v>0</v>
      </c>
      <c r="F94" s="18">
        <f>D94-C94</f>
        <v>-6.8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2.75" customHeight="1" hidden="1">
      <c r="A103" s="69">
        <v>1400</v>
      </c>
      <c r="B103" s="64" t="s">
        <v>146</v>
      </c>
      <c r="C103" s="45">
        <f>SUM(C105:C106)</f>
        <v>0</v>
      </c>
      <c r="D103" s="45">
        <f>SUM(D105:D106)</f>
        <v>0</v>
      </c>
      <c r="E103" s="17"/>
      <c r="F103" s="18">
        <f t="shared" si="8"/>
        <v>0</v>
      </c>
    </row>
    <row r="104" spans="1:6" s="15" customFormat="1" ht="12.75" customHeight="1" hidden="1">
      <c r="A104" s="65">
        <v>1403</v>
      </c>
      <c r="B104" s="66" t="s">
        <v>147</v>
      </c>
      <c r="C104" s="45"/>
      <c r="D104" s="45"/>
      <c r="E104" s="17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C56+C60+C62+C66+C70+C81+C89+C93+C101+C103</f>
        <v>1894.774</v>
      </c>
      <c r="D107" s="45">
        <f>SUM(D56,D60,D62,D66,D70,D74,D76,D81,D83,D89,D103)</f>
        <v>388.8427</v>
      </c>
      <c r="E107" s="18">
        <f t="shared" si="6"/>
        <v>20.52185115480791</v>
      </c>
      <c r="F107" s="18">
        <f t="shared" si="4"/>
        <v>-1505.9313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21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191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192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500.8</v>
      </c>
      <c r="D9" s="17">
        <f>SUM(D10,D12,D14,D17,D19)</f>
        <v>57.24149</v>
      </c>
      <c r="E9" s="18">
        <f aca="true" t="shared" si="0" ref="E9:E39">D9/C9*100</f>
        <v>11.43000998402556</v>
      </c>
      <c r="F9" s="18">
        <f aca="true" t="shared" si="1" ref="F9:F40">D9-C9</f>
        <v>-443.55851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200.1</v>
      </c>
      <c r="D10" s="17">
        <f>SUM(D11)</f>
        <v>39.1633</v>
      </c>
      <c r="E10" s="18">
        <f t="shared" si="0"/>
        <v>19.571864067966015</v>
      </c>
      <c r="F10" s="18">
        <f t="shared" si="1"/>
        <v>-160.9367</v>
      </c>
      <c r="G10" s="6"/>
    </row>
    <row r="11" spans="1:7" s="15" customFormat="1" ht="15.75">
      <c r="A11" s="19">
        <v>1010200001</v>
      </c>
      <c r="B11" s="20" t="s">
        <v>13</v>
      </c>
      <c r="C11" s="21">
        <v>200.1</v>
      </c>
      <c r="D11" s="21">
        <v>39.1633</v>
      </c>
      <c r="E11" s="18">
        <f t="shared" si="0"/>
        <v>19.571864067966015</v>
      </c>
      <c r="F11" s="18">
        <f t="shared" si="1"/>
        <v>-160.9367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</v>
      </c>
      <c r="D12" s="17">
        <f>SUM(D13)</f>
        <v>-0.02259</v>
      </c>
      <c r="E12" s="18">
        <f t="shared" si="0"/>
        <v>-2.259</v>
      </c>
      <c r="F12" s="18">
        <f t="shared" si="1"/>
        <v>-1.02259</v>
      </c>
      <c r="G12" s="6"/>
    </row>
    <row r="13" spans="1:7" s="15" customFormat="1" ht="15.75">
      <c r="A13" s="19">
        <v>1050300001</v>
      </c>
      <c r="B13" s="19" t="s">
        <v>15</v>
      </c>
      <c r="C13" s="18">
        <v>1</v>
      </c>
      <c r="D13" s="18">
        <v>-0.02259</v>
      </c>
      <c r="E13" s="18">
        <f t="shared" si="0"/>
        <v>-2.259</v>
      </c>
      <c r="F13" s="18">
        <f t="shared" si="1"/>
        <v>-1.02259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289.5</v>
      </c>
      <c r="D14" s="17">
        <f>SUM(D15:D16)</f>
        <v>15.000779999999999</v>
      </c>
      <c r="E14" s="18">
        <f t="shared" si="0"/>
        <v>5.18161658031088</v>
      </c>
      <c r="F14" s="18">
        <f t="shared" si="1"/>
        <v>-274.49922</v>
      </c>
      <c r="G14" s="6"/>
    </row>
    <row r="15" spans="1:7" s="15" customFormat="1" ht="15.75">
      <c r="A15" s="19">
        <v>1060600000</v>
      </c>
      <c r="B15" s="19" t="s">
        <v>17</v>
      </c>
      <c r="C15" s="18">
        <v>273</v>
      </c>
      <c r="D15" s="18">
        <v>10.45873</v>
      </c>
      <c r="E15" s="18">
        <f t="shared" si="0"/>
        <v>3.83103663003663</v>
      </c>
      <c r="F15" s="18">
        <f t="shared" si="1"/>
        <v>-262.54127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16.5</v>
      </c>
      <c r="D16" s="24">
        <v>4.54205</v>
      </c>
      <c r="E16" s="18">
        <f t="shared" si="0"/>
        <v>27.527575757575757</v>
      </c>
      <c r="F16" s="18">
        <f t="shared" si="1"/>
        <v>-11.95795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10.2</v>
      </c>
      <c r="D19" s="17">
        <f>SUM(D20:D23)</f>
        <v>3.1</v>
      </c>
      <c r="E19" s="18">
        <f t="shared" si="0"/>
        <v>30.3921568627451</v>
      </c>
      <c r="F19" s="18">
        <f t="shared" si="1"/>
        <v>-7.1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0" customHeight="1">
      <c r="A21" s="19">
        <v>1080400001</v>
      </c>
      <c r="B21" s="20" t="s">
        <v>23</v>
      </c>
      <c r="C21" s="18">
        <v>10.2</v>
      </c>
      <c r="D21" s="18">
        <v>3.1</v>
      </c>
      <c r="E21" s="18">
        <f t="shared" si="0"/>
        <v>30.3921568627451</v>
      </c>
      <c r="F21" s="18">
        <f t="shared" si="1"/>
        <v>-7.1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286</v>
      </c>
      <c r="D24" s="17">
        <f>SUM(D25:D40)</f>
        <v>2.9384099999999993</v>
      </c>
      <c r="E24" s="18">
        <f t="shared" si="0"/>
        <v>1.0274160839160837</v>
      </c>
      <c r="F24" s="18">
        <f t="shared" si="1"/>
        <v>-283.06159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180</v>
      </c>
      <c r="D25" s="18">
        <v>12.24055</v>
      </c>
      <c r="E25" s="18">
        <f t="shared" si="0"/>
        <v>6.800305555555555</v>
      </c>
      <c r="F25" s="18">
        <f t="shared" si="1"/>
        <v>-167.75945</v>
      </c>
      <c r="G25" s="6"/>
    </row>
    <row r="26" spans="1:7" s="15" customFormat="1" ht="15" customHeight="1">
      <c r="A26" s="19">
        <v>1110503505</v>
      </c>
      <c r="B26" s="19" t="s">
        <v>28</v>
      </c>
      <c r="C26" s="18">
        <v>25</v>
      </c>
      <c r="D26" s="18">
        <v>5.419</v>
      </c>
      <c r="E26" s="18">
        <f t="shared" si="0"/>
        <v>21.676</v>
      </c>
      <c r="F26" s="18">
        <f t="shared" si="1"/>
        <v>-19.581</v>
      </c>
      <c r="G26" s="6"/>
    </row>
    <row r="27" spans="1:7" s="15" customFormat="1" ht="12.75" customHeight="1" hidden="1">
      <c r="A27" s="19">
        <v>1110700000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80</v>
      </c>
      <c r="D29" s="18">
        <v>0</v>
      </c>
      <c r="E29" s="18">
        <f t="shared" si="0"/>
        <v>0</v>
      </c>
      <c r="F29" s="18">
        <f t="shared" si="1"/>
        <v>-80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5" customHeight="1">
      <c r="A40" s="19">
        <v>1170505005</v>
      </c>
      <c r="B40" s="19" t="s">
        <v>42</v>
      </c>
      <c r="C40" s="18">
        <v>0</v>
      </c>
      <c r="D40" s="18">
        <v>-14.72114</v>
      </c>
      <c r="E40" s="18"/>
      <c r="F40" s="18">
        <f t="shared" si="1"/>
        <v>-14.72114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786.8</v>
      </c>
      <c r="D42" s="17">
        <f>SUM(D24,D9)</f>
        <v>60.179899999999996</v>
      </c>
      <c r="E42" s="18">
        <f aca="true" t="shared" si="2" ref="E42:E50">D42/C42*100</f>
        <v>7.648690899847484</v>
      </c>
      <c r="F42" s="18">
        <f aca="true" t="shared" si="3" ref="F42:F51">D42-C42</f>
        <v>-726.6201</v>
      </c>
      <c r="G42" s="6"/>
    </row>
    <row r="43" spans="1:7" s="15" customFormat="1" ht="15.75">
      <c r="A43" s="16"/>
      <c r="B43" s="16" t="s">
        <v>45</v>
      </c>
      <c r="C43" s="17">
        <f>SUM(C44:C48)</f>
        <v>2164.462</v>
      </c>
      <c r="D43" s="17">
        <f>SUM(D44:D48)</f>
        <v>554.8</v>
      </c>
      <c r="E43" s="18">
        <f t="shared" si="2"/>
        <v>25.632235631764384</v>
      </c>
      <c r="F43" s="18">
        <f t="shared" si="3"/>
        <v>-1609.662</v>
      </c>
      <c r="G43" s="6"/>
    </row>
    <row r="44" spans="1:8" s="15" customFormat="1" ht="15.75">
      <c r="A44" s="19">
        <v>2020100000</v>
      </c>
      <c r="B44" s="19" t="s">
        <v>46</v>
      </c>
      <c r="C44" s="18">
        <v>1850.6</v>
      </c>
      <c r="D44" s="18">
        <v>428.8</v>
      </c>
      <c r="E44" s="18">
        <f t="shared" si="2"/>
        <v>23.170863503728523</v>
      </c>
      <c r="F44" s="18">
        <f t="shared" si="3"/>
        <v>-1421.8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201.9</v>
      </c>
      <c r="D46" s="18">
        <v>98.04</v>
      </c>
      <c r="E46" s="18">
        <f t="shared" si="2"/>
        <v>48.55869242199108</v>
      </c>
      <c r="F46" s="18">
        <f t="shared" si="3"/>
        <v>-103.86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111.962</v>
      </c>
      <c r="D47" s="18">
        <v>27.96</v>
      </c>
      <c r="E47" s="18">
        <f t="shared" si="2"/>
        <v>24.97275861452993</v>
      </c>
      <c r="F47" s="18">
        <f t="shared" si="3"/>
        <v>-84.00200000000001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2951.2619999999997</v>
      </c>
      <c r="D50" s="17">
        <f>SUM(D43,D42)</f>
        <v>614.9798999999999</v>
      </c>
      <c r="E50" s="18">
        <f t="shared" si="2"/>
        <v>20.837861904500514</v>
      </c>
      <c r="F50" s="18">
        <f t="shared" si="3"/>
        <v>-2336.2821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-84.43490999999995</v>
      </c>
      <c r="E51" s="18"/>
      <c r="F51" s="18">
        <f t="shared" si="3"/>
        <v>-84.43490999999995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694.602</v>
      </c>
      <c r="D56" s="45">
        <f>SUM(D57:D59)</f>
        <v>130.53419</v>
      </c>
      <c r="E56" s="18">
        <f>D56/C56*100</f>
        <v>18.79265968137149</v>
      </c>
      <c r="F56" s="18">
        <f>D56-C56</f>
        <v>-564.06781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674.602</v>
      </c>
      <c r="D57" s="24">
        <v>130.53419</v>
      </c>
      <c r="E57" s="18">
        <f>D57/C57*100</f>
        <v>19.34980773848877</v>
      </c>
      <c r="F57" s="18">
        <f>D57-C57</f>
        <v>-544.06781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20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15.1035</v>
      </c>
      <c r="E60" s="18">
        <f>D60/C60*100</f>
        <v>13.50214553906669</v>
      </c>
      <c r="F60" s="18">
        <f aca="true" t="shared" si="4" ref="F60:F107">D60-C60</f>
        <v>-96.7565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15.1035</v>
      </c>
      <c r="E61" s="18">
        <f>D61/C61*100</f>
        <v>13.50214553906669</v>
      </c>
      <c r="F61" s="18">
        <f t="shared" si="4"/>
        <v>-96.7565</v>
      </c>
    </row>
    <row r="62" spans="1:7" s="52" customFormat="1" ht="14.25" customHeight="1">
      <c r="A62" s="48" t="s">
        <v>67</v>
      </c>
      <c r="B62" s="49" t="s">
        <v>68</v>
      </c>
      <c r="C62" s="50">
        <f>C65</f>
        <v>17.7</v>
      </c>
      <c r="D62" s="50">
        <f>SUM(D63:D65)</f>
        <v>2.35</v>
      </c>
      <c r="E62" s="18">
        <f>D62/C62*100</f>
        <v>13.27683615819209</v>
      </c>
      <c r="F62" s="18">
        <f t="shared" si="4"/>
        <v>-15.35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17.7</v>
      </c>
      <c r="D65" s="55">
        <v>2.35</v>
      </c>
      <c r="E65" s="18">
        <f aca="true" t="shared" si="5" ref="E65:E70">D65/C65*100</f>
        <v>13.27683615819209</v>
      </c>
      <c r="F65" s="18">
        <f t="shared" si="4"/>
        <v>-15.35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200</v>
      </c>
      <c r="D66" s="45">
        <f>D67+D68+D69</f>
        <v>0</v>
      </c>
      <c r="E66" s="18">
        <f t="shared" si="5"/>
        <v>0</v>
      </c>
      <c r="F66" s="18">
        <f t="shared" si="4"/>
        <v>-200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6.5" customHeight="1">
      <c r="A68" s="46" t="s">
        <v>79</v>
      </c>
      <c r="B68" s="56" t="s">
        <v>80</v>
      </c>
      <c r="C68" s="24">
        <v>200</v>
      </c>
      <c r="D68" s="24"/>
      <c r="E68" s="18">
        <f t="shared" si="5"/>
        <v>0</v>
      </c>
      <c r="F68" s="18">
        <f t="shared" si="4"/>
        <v>-200</v>
      </c>
      <c r="G68" s="37"/>
    </row>
    <row r="69" spans="1:7" s="15" customFormat="1" ht="12.75" customHeight="1" hidden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6.5" customHeight="1">
      <c r="A70" s="43" t="s">
        <v>83</v>
      </c>
      <c r="B70" s="44" t="s">
        <v>84</v>
      </c>
      <c r="C70" s="45">
        <f>C72+C73</f>
        <v>880.5</v>
      </c>
      <c r="D70" s="45">
        <f>D72+D73</f>
        <v>247.25852</v>
      </c>
      <c r="E70" s="18">
        <f t="shared" si="5"/>
        <v>28.081603634298695</v>
      </c>
      <c r="F70" s="18">
        <f t="shared" si="4"/>
        <v>-633.24148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880.5</v>
      </c>
      <c r="D73" s="24">
        <v>247.25852</v>
      </c>
      <c r="E73" s="18">
        <f>D73/C73*100</f>
        <v>28.081603634298695</v>
      </c>
      <c r="F73" s="18">
        <f t="shared" si="4"/>
        <v>-633.24148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876.1</v>
      </c>
      <c r="D81" s="45">
        <f>SUM(D82:D82)</f>
        <v>135.29878</v>
      </c>
      <c r="E81" s="18">
        <f t="shared" si="6"/>
        <v>15.443303275881748</v>
      </c>
      <c r="F81" s="18">
        <f t="shared" si="4"/>
        <v>-740.8012200000001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876.1</v>
      </c>
      <c r="D82" s="24">
        <v>135.29878</v>
      </c>
      <c r="E82" s="18">
        <f t="shared" si="6"/>
        <v>15.443303275881748</v>
      </c>
      <c r="F82" s="18">
        <f t="shared" si="4"/>
        <v>-740.8012200000001</v>
      </c>
      <c r="G82" s="37"/>
    </row>
    <row r="83" spans="1:7" s="15" customFormat="1" ht="12.75" customHeight="1" hidden="1">
      <c r="A83" s="43" t="s">
        <v>109</v>
      </c>
      <c r="B83" s="44" t="s">
        <v>183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 t="e">
        <f t="shared" si="6"/>
        <v>#DIV/0!</v>
      </c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 t="e">
        <f t="shared" si="6"/>
        <v>#DIV/0!</v>
      </c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10.8</v>
      </c>
      <c r="D93" s="45">
        <f>D94+D95+D96+D97+D98</f>
        <v>0</v>
      </c>
      <c r="E93" s="17">
        <f>D93/C93*100</f>
        <v>0</v>
      </c>
      <c r="F93" s="18">
        <f t="shared" si="4"/>
        <v>-10.8</v>
      </c>
      <c r="G93" s="37"/>
    </row>
    <row r="94" spans="1:7" s="15" customFormat="1" ht="15" customHeight="1">
      <c r="A94" s="47" t="s">
        <v>128</v>
      </c>
      <c r="B94" s="68" t="s">
        <v>129</v>
      </c>
      <c r="C94" s="24">
        <v>10.8</v>
      </c>
      <c r="D94" s="24">
        <v>0</v>
      </c>
      <c r="E94" s="17">
        <f aca="true" t="shared" si="7" ref="E94:E102">D94/C94*100</f>
        <v>0</v>
      </c>
      <c r="F94" s="18">
        <f>D94-C94</f>
        <v>-10.8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159.7</v>
      </c>
      <c r="D103" s="45">
        <f>D104</f>
        <v>0</v>
      </c>
      <c r="E103" s="17"/>
      <c r="F103" s="18">
        <f t="shared" si="8"/>
        <v>-159.7</v>
      </c>
    </row>
    <row r="104" spans="1:6" s="15" customFormat="1" ht="15.75" customHeight="1">
      <c r="A104" s="65">
        <v>1403</v>
      </c>
      <c r="B104" s="66" t="s">
        <v>147</v>
      </c>
      <c r="C104" s="24">
        <v>159.7</v>
      </c>
      <c r="D104" s="24">
        <v>0</v>
      </c>
      <c r="E104" s="18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C56+C60+C62+C66+C70+C81+C89+C93+C103</f>
        <v>2951.262</v>
      </c>
      <c r="D107" s="45">
        <f>SUM(D56,D60,D62,D66,D70,D74,D76,D81,D83,D89,D103)</f>
        <v>530.54499</v>
      </c>
      <c r="E107" s="18">
        <f t="shared" si="6"/>
        <v>17.976885481532985</v>
      </c>
      <c r="F107" s="18">
        <f t="shared" si="4"/>
        <v>-2420.7170100000003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Normal="90" zoomScaleSheetLayoutView="100" workbookViewId="0" topLeftCell="A42">
      <selection activeCell="F108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78" t="s">
        <v>0</v>
      </c>
      <c r="D1" s="78"/>
      <c r="E1" s="78"/>
      <c r="F1" s="78"/>
    </row>
    <row r="2" spans="3:6" ht="18">
      <c r="C2" s="78" t="s">
        <v>1</v>
      </c>
      <c r="D2" s="78"/>
      <c r="E2" s="78"/>
      <c r="F2" s="78"/>
    </row>
    <row r="3" spans="1:6" ht="18">
      <c r="A3" s="5"/>
      <c r="B3" s="5"/>
      <c r="C3" s="78" t="s">
        <v>193</v>
      </c>
      <c r="D3" s="78"/>
      <c r="E3" s="78"/>
      <c r="F3" s="78"/>
    </row>
    <row r="4" spans="1:6" ht="18">
      <c r="A4" s="5"/>
      <c r="B4" s="5"/>
      <c r="C4" s="78" t="s">
        <v>194</v>
      </c>
      <c r="D4" s="78"/>
      <c r="E4" s="78"/>
      <c r="F4" s="78"/>
    </row>
    <row r="5" spans="1:6" ht="18">
      <c r="A5" s="5"/>
      <c r="B5" s="5"/>
      <c r="C5" s="79"/>
      <c r="D5" s="79"/>
      <c r="E5" s="79"/>
      <c r="F5" s="79"/>
    </row>
    <row r="6" spans="1:6" ht="18">
      <c r="A6" s="8" t="s">
        <v>195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800.5</v>
      </c>
      <c r="D9" s="17">
        <f>SUM(D10,D12,D14,D17,D19)</f>
        <v>118.64901</v>
      </c>
      <c r="E9" s="18">
        <f aca="true" t="shared" si="0" ref="E9:E39">D9/C9*100</f>
        <v>14.821862585883824</v>
      </c>
      <c r="F9" s="18">
        <f aca="true" t="shared" si="1" ref="F9:F40">D9-C9</f>
        <v>-681.85099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392.8</v>
      </c>
      <c r="D10" s="17">
        <f>SUM(D11)</f>
        <v>78.65455</v>
      </c>
      <c r="E10" s="18">
        <f t="shared" si="0"/>
        <v>20.024070773930752</v>
      </c>
      <c r="F10" s="18">
        <f t="shared" si="1"/>
        <v>-314.14545</v>
      </c>
      <c r="G10" s="6"/>
    </row>
    <row r="11" spans="1:7" s="15" customFormat="1" ht="15.75">
      <c r="A11" s="19">
        <v>1010200001</v>
      </c>
      <c r="B11" s="20" t="s">
        <v>13</v>
      </c>
      <c r="C11" s="21">
        <v>392.8</v>
      </c>
      <c r="D11" s="21">
        <v>78.65455</v>
      </c>
      <c r="E11" s="18">
        <f t="shared" si="0"/>
        <v>20.024070773930752</v>
      </c>
      <c r="F11" s="18">
        <f t="shared" si="1"/>
        <v>-314.14545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20</v>
      </c>
      <c r="D12" s="17">
        <f>SUM(D13)</f>
        <v>0.1323</v>
      </c>
      <c r="E12" s="18">
        <f t="shared" si="0"/>
        <v>0.6615</v>
      </c>
      <c r="F12" s="18">
        <f t="shared" si="1"/>
        <v>-19.8677</v>
      </c>
      <c r="G12" s="6"/>
    </row>
    <row r="13" spans="1:7" s="15" customFormat="1" ht="15.75">
      <c r="A13" s="19">
        <v>1050300001</v>
      </c>
      <c r="B13" s="19" t="s">
        <v>15</v>
      </c>
      <c r="C13" s="18">
        <v>20</v>
      </c>
      <c r="D13" s="18">
        <v>0.1323</v>
      </c>
      <c r="E13" s="18">
        <f t="shared" si="0"/>
        <v>0.6615</v>
      </c>
      <c r="F13" s="18">
        <f t="shared" si="1"/>
        <v>-19.8677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372.2</v>
      </c>
      <c r="D14" s="17">
        <f>SUM(D15:D16)</f>
        <v>37.35216</v>
      </c>
      <c r="E14" s="18">
        <f t="shared" si="0"/>
        <v>10.03550779150994</v>
      </c>
      <c r="F14" s="18">
        <f t="shared" si="1"/>
        <v>-334.84784</v>
      </c>
      <c r="G14" s="6"/>
    </row>
    <row r="15" spans="1:7" s="15" customFormat="1" ht="15.75">
      <c r="A15" s="19">
        <v>1060600000</v>
      </c>
      <c r="B15" s="19" t="s">
        <v>17</v>
      </c>
      <c r="C15" s="18">
        <v>338.4</v>
      </c>
      <c r="D15" s="18">
        <v>31.74577</v>
      </c>
      <c r="E15" s="18">
        <f t="shared" si="0"/>
        <v>9.381137706855792</v>
      </c>
      <c r="F15" s="18">
        <f t="shared" si="1"/>
        <v>-306.65423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33.8</v>
      </c>
      <c r="D16" s="24">
        <v>5.60639</v>
      </c>
      <c r="E16" s="18">
        <f t="shared" si="0"/>
        <v>16.586952662721895</v>
      </c>
      <c r="F16" s="18">
        <f t="shared" si="1"/>
        <v>-28.193609999999996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15.5</v>
      </c>
      <c r="D19" s="17">
        <f>SUM(D20:D23)</f>
        <v>2.51</v>
      </c>
      <c r="E19" s="18">
        <f t="shared" si="0"/>
        <v>16.193548387096772</v>
      </c>
      <c r="F19" s="18">
        <f t="shared" si="1"/>
        <v>-12.99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15.5</v>
      </c>
      <c r="D21" s="18">
        <v>2.51</v>
      </c>
      <c r="E21" s="18">
        <f t="shared" si="0"/>
        <v>16.193548387096772</v>
      </c>
      <c r="F21" s="18">
        <f t="shared" si="1"/>
        <v>-12.99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80</v>
      </c>
      <c r="D24" s="17">
        <f>SUM(D25:D40)</f>
        <v>17.64059</v>
      </c>
      <c r="E24" s="18">
        <f t="shared" si="0"/>
        <v>22.0507375</v>
      </c>
      <c r="F24" s="18">
        <f t="shared" si="1"/>
        <v>-62.35941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34</v>
      </c>
      <c r="D25" s="18">
        <v>7.80733</v>
      </c>
      <c r="E25" s="18">
        <f t="shared" si="0"/>
        <v>22.962735294117646</v>
      </c>
      <c r="F25" s="18">
        <f t="shared" si="1"/>
        <v>-26.19267</v>
      </c>
      <c r="G25" s="6"/>
    </row>
    <row r="26" spans="1:7" s="15" customFormat="1" ht="15" customHeight="1">
      <c r="A26" s="19">
        <v>1110503505</v>
      </c>
      <c r="B26" s="19" t="s">
        <v>196</v>
      </c>
      <c r="C26" s="18">
        <v>15</v>
      </c>
      <c r="D26" s="18">
        <v>9.83326</v>
      </c>
      <c r="E26" s="18">
        <f t="shared" si="0"/>
        <v>65.55506666666666</v>
      </c>
      <c r="F26" s="18">
        <f t="shared" si="1"/>
        <v>-5.166740000000001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197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880.5</v>
      </c>
      <c r="D42" s="17">
        <f>SUM(D24,D9)</f>
        <v>136.2896</v>
      </c>
      <c r="E42" s="18">
        <f aca="true" t="shared" si="2" ref="E42:E51">D42/C42*100</f>
        <v>15.478659852356616</v>
      </c>
      <c r="F42" s="18">
        <f aca="true" t="shared" si="3" ref="F42:F51">D42-C42</f>
        <v>-744.2103999999999</v>
      </c>
      <c r="G42" s="6"/>
    </row>
    <row r="43" spans="1:7" s="15" customFormat="1" ht="15.75">
      <c r="A43" s="16"/>
      <c r="B43" s="16" t="s">
        <v>45</v>
      </c>
      <c r="C43" s="17">
        <f>SUM(C44:C48)</f>
        <v>3357.585</v>
      </c>
      <c r="D43" s="17">
        <f>SUM(D44:D48)</f>
        <v>724.985</v>
      </c>
      <c r="E43" s="18">
        <f t="shared" si="2"/>
        <v>21.59245410019404</v>
      </c>
      <c r="F43" s="18">
        <f t="shared" si="3"/>
        <v>-2632.6</v>
      </c>
      <c r="G43" s="6"/>
    </row>
    <row r="44" spans="1:8" s="15" customFormat="1" ht="15.75">
      <c r="A44" s="19">
        <v>2020100000</v>
      </c>
      <c r="B44" s="19" t="s">
        <v>46</v>
      </c>
      <c r="C44" s="18">
        <v>2119.3</v>
      </c>
      <c r="D44" s="18">
        <v>491.1</v>
      </c>
      <c r="E44" s="18">
        <f t="shared" si="2"/>
        <v>23.17274571792573</v>
      </c>
      <c r="F44" s="18">
        <f t="shared" si="3"/>
        <v>-1628.2000000000003</v>
      </c>
      <c r="G44" s="6"/>
      <c r="H44" s="27"/>
    </row>
    <row r="45" spans="1:7" s="15" customFormat="1" ht="15.75">
      <c r="A45" s="19">
        <v>2020107010</v>
      </c>
      <c r="B45" s="19" t="s">
        <v>198</v>
      </c>
      <c r="C45" s="18">
        <v>449.4</v>
      </c>
      <c r="D45" s="18">
        <v>112.4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676.91</v>
      </c>
      <c r="D46" s="18">
        <v>93.525</v>
      </c>
      <c r="E46" s="18">
        <f t="shared" si="2"/>
        <v>13.816460090706299</v>
      </c>
      <c r="F46" s="18">
        <f t="shared" si="3"/>
        <v>-583.385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111.975</v>
      </c>
      <c r="D47" s="18">
        <v>27.96</v>
      </c>
      <c r="E47" s="18">
        <f t="shared" si="2"/>
        <v>24.969859343603485</v>
      </c>
      <c r="F47" s="18">
        <f t="shared" si="3"/>
        <v>-84.01499999999999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customHeight="1" hidden="1">
      <c r="A49" s="16">
        <v>3000000000</v>
      </c>
      <c r="B49" s="25" t="s">
        <v>51</v>
      </c>
      <c r="C49" s="17">
        <v>0</v>
      </c>
      <c r="D49" s="17">
        <v>0</v>
      </c>
      <c r="E49" s="18"/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4238.085</v>
      </c>
      <c r="D50" s="17">
        <f>SUM(D43,D42)</f>
        <v>861.2746</v>
      </c>
      <c r="E50" s="18">
        <f t="shared" si="2"/>
        <v>20.322258756018343</v>
      </c>
      <c r="F50" s="18">
        <f t="shared" si="3"/>
        <v>-3376.8104000000003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-89.68780000000015</v>
      </c>
      <c r="E51" s="18" t="e">
        <f t="shared" si="2"/>
        <v>#DIV/0!</v>
      </c>
      <c r="F51" s="18">
        <f t="shared" si="3"/>
        <v>-89.68780000000015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666.815</v>
      </c>
      <c r="D56" s="45">
        <f>SUM(D57:D59)</f>
        <v>121.60719</v>
      </c>
      <c r="E56" s="18">
        <f>D56/C56*100</f>
        <v>18.237020762880256</v>
      </c>
      <c r="F56" s="18">
        <f>D56-C56</f>
        <v>-545.2078100000001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656.815</v>
      </c>
      <c r="D57" s="24">
        <v>121.60719</v>
      </c>
      <c r="E57" s="18">
        <f>D57/C57*100</f>
        <v>18.51467917145619</v>
      </c>
      <c r="F57" s="18">
        <f>D57-C57</f>
        <v>-535.2078100000001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15.8675</v>
      </c>
      <c r="E60" s="18">
        <f>D60/C60*100</f>
        <v>14.185142141963167</v>
      </c>
      <c r="F60" s="18">
        <f aca="true" t="shared" si="4" ref="F60:F107">D60-C60</f>
        <v>-95.9925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15.8675</v>
      </c>
      <c r="E61" s="18">
        <f>D61/C61*100</f>
        <v>14.185142141963167</v>
      </c>
      <c r="F61" s="18">
        <f t="shared" si="4"/>
        <v>-95.9925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70</v>
      </c>
      <c r="D62" s="50">
        <f>SUM(D63:D65)</f>
        <v>0</v>
      </c>
      <c r="E62" s="18">
        <f>D62/C62*100</f>
        <v>0</v>
      </c>
      <c r="F62" s="18">
        <f t="shared" si="4"/>
        <v>-70</v>
      </c>
      <c r="G62" s="51"/>
    </row>
    <row r="63" spans="1:7" s="52" customFormat="1" ht="12.75" customHeight="1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70</v>
      </c>
      <c r="D65" s="55">
        <v>0</v>
      </c>
      <c r="E65" s="18">
        <f aca="true" t="shared" si="5" ref="E65:E70">D65/C65*100</f>
        <v>0</v>
      </c>
      <c r="F65" s="18">
        <f t="shared" si="4"/>
        <v>-70</v>
      </c>
      <c r="G65" s="51"/>
    </row>
    <row r="66" spans="1:7" s="15" customFormat="1" ht="16.5" customHeight="1">
      <c r="A66" s="43" t="s">
        <v>75</v>
      </c>
      <c r="B66" s="44" t="s">
        <v>76</v>
      </c>
      <c r="C66" s="45">
        <f>C67+C68+C69</f>
        <v>50</v>
      </c>
      <c r="D66" s="45">
        <f>D67+D68+D69</f>
        <v>0</v>
      </c>
      <c r="E66" s="18">
        <f t="shared" si="5"/>
        <v>0</v>
      </c>
      <c r="F66" s="18">
        <f t="shared" si="4"/>
        <v>-50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50</v>
      </c>
      <c r="D69" s="24">
        <v>0</v>
      </c>
      <c r="E69" s="18">
        <f t="shared" si="5"/>
        <v>0</v>
      </c>
      <c r="F69" s="18">
        <f t="shared" si="4"/>
        <v>-50</v>
      </c>
      <c r="G69" s="37"/>
    </row>
    <row r="70" spans="1:7" s="15" customFormat="1" ht="16.5" customHeight="1">
      <c r="A70" s="43" t="s">
        <v>83</v>
      </c>
      <c r="B70" s="44" t="s">
        <v>84</v>
      </c>
      <c r="C70" s="45">
        <f>C72+C73</f>
        <v>711.1</v>
      </c>
      <c r="D70" s="45">
        <f>D72+D73</f>
        <v>245.052</v>
      </c>
      <c r="E70" s="18">
        <f t="shared" si="5"/>
        <v>34.460975952749266</v>
      </c>
      <c r="F70" s="18">
        <f t="shared" si="4"/>
        <v>-466.048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711.1</v>
      </c>
      <c r="D73" s="24">
        <v>245.052</v>
      </c>
      <c r="E73" s="18">
        <f>D73/C73*100</f>
        <v>34.460975952749266</v>
      </c>
      <c r="F73" s="18">
        <f t="shared" si="4"/>
        <v>-466.048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1987.4</v>
      </c>
      <c r="D81" s="45">
        <f>SUM(D82:D82)</f>
        <v>343.38511</v>
      </c>
      <c r="E81" s="18">
        <f t="shared" si="6"/>
        <v>17.27810757773976</v>
      </c>
      <c r="F81" s="18">
        <f t="shared" si="4"/>
        <v>-1644.0148900000002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1987.4</v>
      </c>
      <c r="D82" s="24">
        <v>343.38511</v>
      </c>
      <c r="E82" s="18">
        <f t="shared" si="6"/>
        <v>17.27810757773976</v>
      </c>
      <c r="F82" s="18">
        <f t="shared" si="4"/>
        <v>-1644.0148900000002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445.81</v>
      </c>
      <c r="D89" s="45">
        <f>SUM(D90:D92)</f>
        <v>0</v>
      </c>
      <c r="E89" s="17">
        <f t="shared" si="6"/>
        <v>0</v>
      </c>
      <c r="F89" s="18">
        <f t="shared" si="4"/>
        <v>-445.81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445.81</v>
      </c>
      <c r="D90" s="24">
        <v>0</v>
      </c>
      <c r="E90" s="18">
        <f t="shared" si="6"/>
        <v>0</v>
      </c>
      <c r="F90" s="18">
        <f t="shared" si="4"/>
        <v>-445.81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12.4</v>
      </c>
      <c r="D93" s="45">
        <f>D94+D95+D96+D97+D98</f>
        <v>0</v>
      </c>
      <c r="E93" s="17">
        <f>D93/C93*100</f>
        <v>0</v>
      </c>
      <c r="F93" s="18">
        <f t="shared" si="4"/>
        <v>-12.4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12.4</v>
      </c>
      <c r="D94" s="24">
        <v>0</v>
      </c>
      <c r="E94" s="17">
        <f aca="true" t="shared" si="7" ref="E94:E102">D94/C94*100</f>
        <v>0</v>
      </c>
      <c r="F94" s="18">
        <f>D94-C94</f>
        <v>-12.4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/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182.7</v>
      </c>
      <c r="D103" s="45">
        <f>D104</f>
        <v>45.675</v>
      </c>
      <c r="E103" s="17"/>
      <c r="F103" s="18">
        <f t="shared" si="8"/>
        <v>-137.02499999999998</v>
      </c>
    </row>
    <row r="104" spans="1:6" s="15" customFormat="1" ht="15.75" customHeight="1">
      <c r="A104" s="65">
        <v>1403</v>
      </c>
      <c r="B104" s="66" t="s">
        <v>147</v>
      </c>
      <c r="C104" s="24">
        <v>182.7</v>
      </c>
      <c r="D104" s="24">
        <v>45.675</v>
      </c>
      <c r="E104" s="18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SUM(C56,C60,C62,C66,C70,C74,C76,C81,C83,C89,C93,C103)</f>
        <v>4238.085</v>
      </c>
      <c r="D107" s="45">
        <f>SUM(D56,D60,D62,D66,D70,D74,D76,D81,D83,D89,D103)</f>
        <v>771.5867999999998</v>
      </c>
      <c r="E107" s="18">
        <f t="shared" si="6"/>
        <v>18.206024655003375</v>
      </c>
      <c r="F107" s="18">
        <f t="shared" si="4"/>
        <v>-3466.4982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Normal="90" zoomScaleSheetLayoutView="100" workbookViewId="0" topLeftCell="A29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199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200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584.6</v>
      </c>
      <c r="D9" s="17">
        <f>SUM(D10,D12,D14,D17,D19)</f>
        <v>57.47396</v>
      </c>
      <c r="E9" s="18">
        <f aca="true" t="shared" si="0" ref="E9:E39">D9/C9*100</f>
        <v>9.831330824495382</v>
      </c>
      <c r="F9" s="18">
        <f aca="true" t="shared" si="1" ref="F9:F40">D9-C9</f>
        <v>-527.12604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291.8</v>
      </c>
      <c r="D10" s="17">
        <f>SUM(D11)</f>
        <v>35.79081</v>
      </c>
      <c r="E10" s="18">
        <f t="shared" si="0"/>
        <v>12.265527758738862</v>
      </c>
      <c r="F10" s="18">
        <f t="shared" si="1"/>
        <v>-256.00919</v>
      </c>
      <c r="G10" s="6"/>
    </row>
    <row r="11" spans="1:7" s="15" customFormat="1" ht="15.75">
      <c r="A11" s="19">
        <v>1010200001</v>
      </c>
      <c r="B11" s="20" t="s">
        <v>13</v>
      </c>
      <c r="C11" s="21">
        <v>291.8</v>
      </c>
      <c r="D11" s="21">
        <v>35.79081</v>
      </c>
      <c r="E11" s="18">
        <f t="shared" si="0"/>
        <v>12.265527758738862</v>
      </c>
      <c r="F11" s="18">
        <f t="shared" si="1"/>
        <v>-256.00919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10.6</v>
      </c>
      <c r="D12" s="17">
        <f>SUM(D13)</f>
        <v>3.7107</v>
      </c>
      <c r="E12" s="18">
        <f t="shared" si="0"/>
        <v>35.006603773584914</v>
      </c>
      <c r="F12" s="18">
        <f t="shared" si="1"/>
        <v>-6.8892999999999995</v>
      </c>
      <c r="G12" s="6"/>
    </row>
    <row r="13" spans="1:7" s="15" customFormat="1" ht="15.75">
      <c r="A13" s="19">
        <v>1050300001</v>
      </c>
      <c r="B13" s="19" t="s">
        <v>15</v>
      </c>
      <c r="C13" s="18">
        <v>10.6</v>
      </c>
      <c r="D13" s="18">
        <v>3.7107</v>
      </c>
      <c r="E13" s="18">
        <f t="shared" si="0"/>
        <v>35.006603773584914</v>
      </c>
      <c r="F13" s="18">
        <f t="shared" si="1"/>
        <v>-6.8892999999999995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261.2</v>
      </c>
      <c r="D14" s="17">
        <f>SUM(D15:D16)</f>
        <v>10.09017</v>
      </c>
      <c r="E14" s="18">
        <f t="shared" si="0"/>
        <v>3.863005359877489</v>
      </c>
      <c r="F14" s="18">
        <f t="shared" si="1"/>
        <v>-251.10983</v>
      </c>
      <c r="G14" s="6"/>
    </row>
    <row r="15" spans="1:7" s="15" customFormat="1" ht="15.75">
      <c r="A15" s="19">
        <v>1060600000</v>
      </c>
      <c r="B15" s="19" t="s">
        <v>17</v>
      </c>
      <c r="C15" s="18">
        <v>229.6</v>
      </c>
      <c r="D15" s="18">
        <v>8.15684</v>
      </c>
      <c r="E15" s="18">
        <f t="shared" si="0"/>
        <v>3.5526306620209067</v>
      </c>
      <c r="F15" s="18">
        <f t="shared" si="1"/>
        <v>-221.44316</v>
      </c>
      <c r="G15" s="6"/>
    </row>
    <row r="16" spans="1:7" s="15" customFormat="1" ht="14.25" customHeight="1">
      <c r="A16" s="22">
        <v>1060103010</v>
      </c>
      <c r="B16" s="23" t="s">
        <v>18</v>
      </c>
      <c r="C16" s="24">
        <v>31.6</v>
      </c>
      <c r="D16" s="24">
        <v>1.93333</v>
      </c>
      <c r="E16" s="18">
        <f t="shared" si="0"/>
        <v>6.118132911392405</v>
      </c>
      <c r="F16" s="18">
        <f t="shared" si="1"/>
        <v>-29.66667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/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21</v>
      </c>
      <c r="D19" s="17">
        <f>SUM(D20:D23)</f>
        <v>7.88228</v>
      </c>
      <c r="E19" s="18">
        <f t="shared" si="0"/>
        <v>37.534666666666666</v>
      </c>
      <c r="F19" s="18">
        <f t="shared" si="1"/>
        <v>-13.11772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21</v>
      </c>
      <c r="D21" s="18">
        <v>7.88228</v>
      </c>
      <c r="E21" s="18">
        <f t="shared" si="0"/>
        <v>37.534666666666666</v>
      </c>
      <c r="F21" s="18">
        <f t="shared" si="1"/>
        <v>-13.11772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86</v>
      </c>
      <c r="D24" s="17">
        <f>SUM(D25:D40)</f>
        <v>11.432739999999999</v>
      </c>
      <c r="E24" s="18">
        <f t="shared" si="0"/>
        <v>13.29388372093023</v>
      </c>
      <c r="F24" s="18">
        <f t="shared" si="1"/>
        <v>-74.56726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25</v>
      </c>
      <c r="D25" s="18">
        <v>10.00399</v>
      </c>
      <c r="E25" s="18">
        <f t="shared" si="0"/>
        <v>40.01596</v>
      </c>
      <c r="F25" s="18">
        <f t="shared" si="1"/>
        <v>-14.99601</v>
      </c>
      <c r="G25" s="6"/>
    </row>
    <row r="26" spans="1:7" s="15" customFormat="1" ht="13.5" customHeight="1">
      <c r="A26" s="19">
        <v>1110503505</v>
      </c>
      <c r="B26" s="19" t="s">
        <v>28</v>
      </c>
      <c r="C26" s="18">
        <v>20</v>
      </c>
      <c r="D26" s="18">
        <v>0</v>
      </c>
      <c r="E26" s="18">
        <f t="shared" si="0"/>
        <v>0</v>
      </c>
      <c r="F26" s="18">
        <f t="shared" si="1"/>
        <v>-20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40</v>
      </c>
      <c r="D29" s="18">
        <v>1.42875</v>
      </c>
      <c r="E29" s="18">
        <f t="shared" si="0"/>
        <v>3.571875</v>
      </c>
      <c r="F29" s="18">
        <f t="shared" si="1"/>
        <v>-38.57125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670.6</v>
      </c>
      <c r="D42" s="17">
        <f>SUM(D24,D9)</f>
        <v>68.9067</v>
      </c>
      <c r="E42" s="18">
        <f aca="true" t="shared" si="2" ref="E42:E51">D42/C42*100</f>
        <v>10.275380256486729</v>
      </c>
      <c r="F42" s="18">
        <f aca="true" t="shared" si="3" ref="F42:F51">D42-C42</f>
        <v>-601.6933</v>
      </c>
      <c r="G42" s="6"/>
    </row>
    <row r="43" spans="1:7" s="15" customFormat="1" ht="15.75">
      <c r="A43" s="16"/>
      <c r="B43" s="16" t="s">
        <v>45</v>
      </c>
      <c r="C43" s="17">
        <f>SUM(C44:C48)</f>
        <v>5124.478</v>
      </c>
      <c r="D43" s="17">
        <f>SUM(D44:D48)</f>
        <v>694.8059999999999</v>
      </c>
      <c r="E43" s="18">
        <f t="shared" si="2"/>
        <v>13.558571233987148</v>
      </c>
      <c r="F43" s="18">
        <f t="shared" si="3"/>
        <v>-4429.6720000000005</v>
      </c>
      <c r="G43" s="6"/>
    </row>
    <row r="44" spans="1:8" s="15" customFormat="1" ht="15.75">
      <c r="A44" s="19">
        <v>2020100000</v>
      </c>
      <c r="B44" s="19" t="s">
        <v>46</v>
      </c>
      <c r="C44" s="18">
        <v>2383.2</v>
      </c>
      <c r="D44" s="18">
        <v>554.3</v>
      </c>
      <c r="E44" s="18">
        <f t="shared" si="2"/>
        <v>23.258643840214837</v>
      </c>
      <c r="F44" s="18">
        <f t="shared" si="3"/>
        <v>-1828.8999999999999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117.7</v>
      </c>
      <c r="D45" s="18">
        <v>29.4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1094.2</v>
      </c>
      <c r="D46" s="18">
        <v>83.146</v>
      </c>
      <c r="E46" s="18">
        <f t="shared" si="2"/>
        <v>7.598793639188448</v>
      </c>
      <c r="F46" s="18">
        <f t="shared" si="3"/>
        <v>-1011.0540000000001</v>
      </c>
      <c r="G46" s="6"/>
    </row>
    <row r="47" spans="1:7" s="15" customFormat="1" ht="13.5" customHeight="1">
      <c r="A47" s="19">
        <v>2020300000</v>
      </c>
      <c r="B47" s="19" t="s">
        <v>49</v>
      </c>
      <c r="C47" s="18">
        <v>1529.378</v>
      </c>
      <c r="D47" s="18">
        <v>27.96</v>
      </c>
      <c r="E47" s="18">
        <f t="shared" si="2"/>
        <v>1.8281942070567252</v>
      </c>
      <c r="F47" s="18">
        <f t="shared" si="3"/>
        <v>-1501.418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>
        <v>0</v>
      </c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/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5795.078</v>
      </c>
      <c r="D50" s="17">
        <f>SUM(D43,D42)</f>
        <v>763.7126999999999</v>
      </c>
      <c r="E50" s="18">
        <f t="shared" si="2"/>
        <v>13.178644014800145</v>
      </c>
      <c r="F50" s="18">
        <f t="shared" si="3"/>
        <v>-5031.3653</v>
      </c>
      <c r="G50" s="6"/>
    </row>
    <row r="51" spans="1:7" s="15" customFormat="1" ht="15.75">
      <c r="A51" s="16"/>
      <c r="B51" s="28" t="s">
        <v>53</v>
      </c>
      <c r="C51" s="17">
        <f>C107-C50</f>
        <v>92.29999999999927</v>
      </c>
      <c r="D51" s="17">
        <f>D107-D50</f>
        <v>-11.64580999999987</v>
      </c>
      <c r="E51" s="18">
        <f t="shared" si="2"/>
        <v>-12.617345612134304</v>
      </c>
      <c r="F51" s="18">
        <f t="shared" si="3"/>
        <v>-103.94580999999914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726.918</v>
      </c>
      <c r="D56" s="45">
        <f>SUM(D57:D59)</f>
        <v>103.43514</v>
      </c>
      <c r="E56" s="17">
        <f>D56/C56*100</f>
        <v>14.229272077455779</v>
      </c>
      <c r="F56" s="17">
        <f>D56-C56</f>
        <v>-623.48286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720.618</v>
      </c>
      <c r="D57" s="24">
        <v>103.43514</v>
      </c>
      <c r="E57" s="18">
        <f>D57/C57*100</f>
        <v>14.353671432020848</v>
      </c>
      <c r="F57" s="18">
        <f>D57-C57</f>
        <v>-617.18286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6.3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15.7645</v>
      </c>
      <c r="E60" s="17">
        <f>D60/C60*100</f>
        <v>14.093062757017702</v>
      </c>
      <c r="F60" s="17">
        <f aca="true" t="shared" si="4" ref="F60:F107">D60-C60</f>
        <v>-96.0955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15.7645</v>
      </c>
      <c r="E61" s="18">
        <f>D61/C61*100</f>
        <v>14.093062757017702</v>
      </c>
      <c r="F61" s="18">
        <f t="shared" si="4"/>
        <v>-96.0955</v>
      </c>
    </row>
    <row r="62" spans="1:7" s="52" customFormat="1" ht="15" customHeight="1">
      <c r="A62" s="48" t="s">
        <v>67</v>
      </c>
      <c r="B62" s="49" t="s">
        <v>68</v>
      </c>
      <c r="C62" s="50">
        <f>C63+C64+C65</f>
        <v>10.7</v>
      </c>
      <c r="D62" s="50">
        <f>D63+D64+D65</f>
        <v>0</v>
      </c>
      <c r="E62" s="17">
        <f>D62/C62*100</f>
        <v>0</v>
      </c>
      <c r="F62" s="17">
        <f t="shared" si="4"/>
        <v>-10.7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30.75" customHeight="1">
      <c r="A64" s="53" t="s">
        <v>71</v>
      </c>
      <c r="B64" s="54" t="s">
        <v>72</v>
      </c>
      <c r="C64" s="55">
        <v>10.7</v>
      </c>
      <c r="D64" s="55"/>
      <c r="E64" s="18"/>
      <c r="F64" s="18">
        <f t="shared" si="4"/>
        <v>-10.7</v>
      </c>
      <c r="G64" s="51"/>
    </row>
    <row r="65" spans="1:7" s="52" customFormat="1" ht="12.75" customHeight="1" hidden="1">
      <c r="A65" s="53" t="s">
        <v>73</v>
      </c>
      <c r="B65" s="54" t="s">
        <v>74</v>
      </c>
      <c r="C65" s="55">
        <v>0</v>
      </c>
      <c r="D65" s="55">
        <v>0</v>
      </c>
      <c r="E65" s="18"/>
      <c r="F65" s="18">
        <f t="shared" si="4"/>
        <v>0</v>
      </c>
      <c r="G65" s="51"/>
    </row>
    <row r="66" spans="1:7" s="15" customFormat="1" ht="16.5" customHeight="1">
      <c r="A66" s="43" t="s">
        <v>75</v>
      </c>
      <c r="B66" s="44" t="s">
        <v>76</v>
      </c>
      <c r="C66" s="45">
        <f>C67+C69+C68</f>
        <v>35</v>
      </c>
      <c r="D66" s="45">
        <f>D67+D69+D68</f>
        <v>0</v>
      </c>
      <c r="E66" s="17">
        <f>D66/C66*100</f>
        <v>0</v>
      </c>
      <c r="F66" s="17">
        <f t="shared" si="4"/>
        <v>-35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35</v>
      </c>
      <c r="D69" s="24"/>
      <c r="E69" s="18">
        <f>D69/C69*100</f>
        <v>0</v>
      </c>
      <c r="F69" s="18">
        <f t="shared" si="4"/>
        <v>-35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C71+C72+C73</f>
        <v>2129</v>
      </c>
      <c r="D70" s="45">
        <f>D71+D72+D73</f>
        <v>248.86802</v>
      </c>
      <c r="E70" s="17">
        <f>D70/C70*100</f>
        <v>11.689432597463597</v>
      </c>
      <c r="F70" s="17">
        <f t="shared" si="4"/>
        <v>-1880.13198</v>
      </c>
      <c r="G70" s="37"/>
    </row>
    <row r="71" spans="1:7" s="15" customFormat="1" ht="17.25" customHeight="1">
      <c r="A71" s="46" t="s">
        <v>85</v>
      </c>
      <c r="B71" s="23" t="s">
        <v>86</v>
      </c>
      <c r="C71" s="24">
        <v>1417.4</v>
      </c>
      <c r="D71" s="24"/>
      <c r="E71" s="18"/>
      <c r="F71" s="18">
        <f t="shared" si="4"/>
        <v>-1417.4</v>
      </c>
      <c r="G71" s="37"/>
    </row>
    <row r="72" spans="1:7" s="58" customFormat="1" ht="17.25" customHeight="1">
      <c r="A72" s="46" t="s">
        <v>87</v>
      </c>
      <c r="B72" s="57" t="s">
        <v>88</v>
      </c>
      <c r="C72" s="24">
        <v>18</v>
      </c>
      <c r="D72" s="24">
        <v>0</v>
      </c>
      <c r="E72" s="18"/>
      <c r="F72" s="18">
        <f t="shared" si="4"/>
        <v>-18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693.6</v>
      </c>
      <c r="D73" s="24">
        <v>248.86802</v>
      </c>
      <c r="E73" s="18">
        <f>D73/C73*100</f>
        <v>35.88062572087659</v>
      </c>
      <c r="F73" s="18">
        <f t="shared" si="4"/>
        <v>-444.73198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1815.8</v>
      </c>
      <c r="D81" s="45">
        <f>SUM(D82:D82)</f>
        <v>337.44923</v>
      </c>
      <c r="E81" s="17">
        <f t="shared" si="5"/>
        <v>18.584052759114442</v>
      </c>
      <c r="F81" s="17">
        <f t="shared" si="4"/>
        <v>-1478.35077</v>
      </c>
      <c r="G81" s="37"/>
    </row>
    <row r="82" spans="1:7" s="15" customFormat="1" ht="16.5" customHeight="1">
      <c r="A82" s="46" t="s">
        <v>107</v>
      </c>
      <c r="B82" s="23" t="s">
        <v>108</v>
      </c>
      <c r="C82" s="24">
        <v>1815.8</v>
      </c>
      <c r="D82" s="24">
        <v>337.44923</v>
      </c>
      <c r="E82" s="18">
        <f t="shared" si="5"/>
        <v>18.584052759114442</v>
      </c>
      <c r="F82" s="18">
        <f t="shared" si="4"/>
        <v>-1478.35077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858.9</v>
      </c>
      <c r="D89" s="45">
        <f>SUM(D90:D92)</f>
        <v>0</v>
      </c>
      <c r="E89" s="17">
        <f t="shared" si="5"/>
        <v>0</v>
      </c>
      <c r="F89" s="18">
        <f t="shared" si="4"/>
        <v>-858.9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858.9</v>
      </c>
      <c r="D90" s="24">
        <v>0</v>
      </c>
      <c r="E90" s="18">
        <f t="shared" si="5"/>
        <v>0</v>
      </c>
      <c r="F90" s="18">
        <f t="shared" si="4"/>
        <v>-858.9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13</v>
      </c>
      <c r="D93" s="45">
        <f>D94+D95+D96+D97+D98</f>
        <v>4</v>
      </c>
      <c r="E93" s="17">
        <f>D93/C93*100</f>
        <v>30.76923076923077</v>
      </c>
      <c r="F93" s="17">
        <f t="shared" si="4"/>
        <v>-9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13</v>
      </c>
      <c r="D94" s="24">
        <v>4</v>
      </c>
      <c r="E94" s="18">
        <f aca="true" t="shared" si="6" ref="E94:E104">D94/C94*100</f>
        <v>30.76923076923077</v>
      </c>
      <c r="F94" s="18">
        <f>D94-C94</f>
        <v>-9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7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7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7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7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7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6"/>
        <v>#DIV/0!</v>
      </c>
      <c r="F101" s="18">
        <f t="shared" si="7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7" t="e">
        <f t="shared" si="6"/>
        <v>#DIV/0!</v>
      </c>
      <c r="F102" s="18">
        <f t="shared" si="7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186.2</v>
      </c>
      <c r="D103" s="45">
        <f>D104</f>
        <v>46.55</v>
      </c>
      <c r="E103" s="17">
        <f t="shared" si="6"/>
        <v>25</v>
      </c>
      <c r="F103" s="18">
        <f t="shared" si="7"/>
        <v>-139.64999999999998</v>
      </c>
    </row>
    <row r="104" spans="1:6" s="15" customFormat="1" ht="15.75" customHeight="1">
      <c r="A104" s="65">
        <v>1403</v>
      </c>
      <c r="B104" s="66" t="s">
        <v>147</v>
      </c>
      <c r="C104" s="24">
        <v>186.2</v>
      </c>
      <c r="D104" s="24">
        <v>46.55</v>
      </c>
      <c r="E104" s="18">
        <f t="shared" si="6"/>
        <v>25</v>
      </c>
      <c r="F104" s="18">
        <f t="shared" si="7"/>
        <v>-139.64999999999998</v>
      </c>
    </row>
    <row r="105" spans="1:6" s="15" customFormat="1" ht="0.75" customHeight="1">
      <c r="A105" s="70">
        <v>1104</v>
      </c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>
        <v>1102</v>
      </c>
      <c r="B106" s="66" t="s">
        <v>148</v>
      </c>
      <c r="C106" s="24"/>
      <c r="D106" s="24"/>
      <c r="E106" s="18" t="e">
        <f t="shared" si="5"/>
        <v>#DIV/0!</v>
      </c>
      <c r="F106" s="18">
        <f t="shared" si="7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C56+C60+C62+C66+C70+C81+C89+C93+C101+C103</f>
        <v>5887.378</v>
      </c>
      <c r="D107" s="45">
        <f>SUM(D56,D60,D62,D66,D70,D74,D76,D81,D83,D89,D103)</f>
        <v>752.0668900000001</v>
      </c>
      <c r="E107" s="17">
        <f t="shared" si="5"/>
        <v>12.774224620875371</v>
      </c>
      <c r="F107" s="17">
        <f t="shared" si="4"/>
        <v>-5135.31111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Normal="90" zoomScaleSheetLayoutView="100" workbookViewId="0" topLeftCell="A29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201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202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339.4</v>
      </c>
      <c r="D9" s="17">
        <f>SUM(D10,D12,D14,D17,D19)</f>
        <v>42.80574000000001</v>
      </c>
      <c r="E9" s="18">
        <f aca="true" t="shared" si="0" ref="E9:E39">D9/C9*100</f>
        <v>12.612180318208607</v>
      </c>
      <c r="F9" s="18">
        <f aca="true" t="shared" si="1" ref="F9:F40">D9-C9</f>
        <v>-296.59425999999996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108.6</v>
      </c>
      <c r="D10" s="17">
        <f>SUM(D11)</f>
        <v>20.44713</v>
      </c>
      <c r="E10" s="18">
        <f t="shared" si="0"/>
        <v>18.827928176795584</v>
      </c>
      <c r="F10" s="18">
        <f t="shared" si="1"/>
        <v>-88.15287</v>
      </c>
      <c r="G10" s="6"/>
    </row>
    <row r="11" spans="1:7" s="15" customFormat="1" ht="15" customHeight="1">
      <c r="A11" s="19">
        <v>1010200001</v>
      </c>
      <c r="B11" s="20" t="s">
        <v>13</v>
      </c>
      <c r="C11" s="21">
        <v>108.6</v>
      </c>
      <c r="D11" s="21">
        <v>20.44713</v>
      </c>
      <c r="E11" s="18">
        <f t="shared" si="0"/>
        <v>18.827928176795584</v>
      </c>
      <c r="F11" s="18">
        <f t="shared" si="1"/>
        <v>-88.15287</v>
      </c>
      <c r="G11" s="6"/>
    </row>
    <row r="12" spans="1:7" s="15" customFormat="1" ht="12.75" hidden="1">
      <c r="A12" s="16">
        <v>1050000000</v>
      </c>
      <c r="B12" s="16" t="s">
        <v>14</v>
      </c>
      <c r="C12" s="17">
        <f>SUM(C13)</f>
        <v>0</v>
      </c>
      <c r="D12" s="17">
        <f>SUM(D13)</f>
        <v>0.54</v>
      </c>
      <c r="E12" s="18"/>
      <c r="F12" s="18">
        <f t="shared" si="1"/>
        <v>0.54</v>
      </c>
      <c r="G12" s="6"/>
    </row>
    <row r="13" spans="1:7" s="15" customFormat="1" ht="12.75" hidden="1">
      <c r="A13" s="19">
        <v>1050300001</v>
      </c>
      <c r="B13" s="19" t="s">
        <v>15</v>
      </c>
      <c r="C13" s="18">
        <v>0</v>
      </c>
      <c r="D13" s="18">
        <v>0.54</v>
      </c>
      <c r="E13" s="18"/>
      <c r="F13" s="18">
        <f t="shared" si="1"/>
        <v>0.54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219.1</v>
      </c>
      <c r="D14" s="17">
        <f>SUM(D15:D16)</f>
        <v>14.718610000000002</v>
      </c>
      <c r="E14" s="18">
        <f t="shared" si="0"/>
        <v>6.7177590141487915</v>
      </c>
      <c r="F14" s="18">
        <f t="shared" si="1"/>
        <v>-204.38138999999998</v>
      </c>
      <c r="G14" s="6"/>
    </row>
    <row r="15" spans="1:7" s="15" customFormat="1" ht="15.75">
      <c r="A15" s="19">
        <v>1060600000</v>
      </c>
      <c r="B15" s="19" t="s">
        <v>17</v>
      </c>
      <c r="C15" s="18">
        <v>189</v>
      </c>
      <c r="D15" s="18">
        <v>13.33927</v>
      </c>
      <c r="E15" s="18">
        <f t="shared" si="0"/>
        <v>7.057814814814815</v>
      </c>
      <c r="F15" s="18">
        <f t="shared" si="1"/>
        <v>-175.66073</v>
      </c>
      <c r="G15" s="6"/>
    </row>
    <row r="16" spans="1:7" s="15" customFormat="1" ht="14.25" customHeight="1">
      <c r="A16" s="22">
        <v>1060103010</v>
      </c>
      <c r="B16" s="23" t="s">
        <v>18</v>
      </c>
      <c r="C16" s="24">
        <v>30.1</v>
      </c>
      <c r="D16" s="24">
        <v>1.37934</v>
      </c>
      <c r="E16" s="18">
        <f t="shared" si="0"/>
        <v>4.582524916943521</v>
      </c>
      <c r="F16" s="18">
        <f t="shared" si="1"/>
        <v>-28.720660000000002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11.7</v>
      </c>
      <c r="D19" s="17">
        <f>SUM(D20:D23)</f>
        <v>7.1</v>
      </c>
      <c r="E19" s="18">
        <f t="shared" si="0"/>
        <v>60.68376068376068</v>
      </c>
      <c r="F19" s="18">
        <f t="shared" si="1"/>
        <v>-4.6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0" customHeight="1">
      <c r="A21" s="19">
        <v>1080400001</v>
      </c>
      <c r="B21" s="20" t="s">
        <v>23</v>
      </c>
      <c r="C21" s="18">
        <v>11.7</v>
      </c>
      <c r="D21" s="18">
        <v>7.1</v>
      </c>
      <c r="E21" s="18">
        <f t="shared" si="0"/>
        <v>60.68376068376068</v>
      </c>
      <c r="F21" s="18">
        <f t="shared" si="1"/>
        <v>-4.6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 t="e">
        <f t="shared" si="0"/>
        <v>#DIV/0!</v>
      </c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76</v>
      </c>
      <c r="D24" s="17">
        <f>SUM(D25:D40)</f>
        <v>3.64792</v>
      </c>
      <c r="E24" s="18">
        <f t="shared" si="0"/>
        <v>4.799894736842105</v>
      </c>
      <c r="F24" s="18">
        <f t="shared" si="1"/>
        <v>-72.35208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45</v>
      </c>
      <c r="D25" s="18">
        <v>0.03577</v>
      </c>
      <c r="E25" s="18">
        <f t="shared" si="0"/>
        <v>0.07948888888888889</v>
      </c>
      <c r="F25" s="18">
        <f t="shared" si="1"/>
        <v>-44.96423</v>
      </c>
      <c r="G25" s="6"/>
    </row>
    <row r="26" spans="1:7" s="15" customFormat="1" ht="12.75" customHeight="1" hidden="1">
      <c r="A26" s="19">
        <v>1110503505</v>
      </c>
      <c r="B26" s="19" t="s">
        <v>28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30</v>
      </c>
      <c r="D29" s="18">
        <v>0</v>
      </c>
      <c r="E29" s="18">
        <f t="shared" si="0"/>
        <v>0</v>
      </c>
      <c r="F29" s="18">
        <f t="shared" si="1"/>
        <v>-30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>
        <v>3.61215</v>
      </c>
      <c r="E38" s="18">
        <f t="shared" si="0"/>
        <v>361.21500000000003</v>
      </c>
      <c r="F38" s="18">
        <f t="shared" si="1"/>
        <v>2.61215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415.4</v>
      </c>
      <c r="D42" s="17">
        <f>SUM(D24,D9)</f>
        <v>46.453660000000006</v>
      </c>
      <c r="E42" s="18">
        <f aca="true" t="shared" si="2" ref="E42:E51">D42/C42*100</f>
        <v>11.182874337987483</v>
      </c>
      <c r="F42" s="18">
        <f aca="true" t="shared" si="3" ref="F42:F51">D42-C42</f>
        <v>-368.94633999999996</v>
      </c>
      <c r="G42" s="6"/>
    </row>
    <row r="43" spans="1:7" s="15" customFormat="1" ht="15.75">
      <c r="A43" s="16"/>
      <c r="B43" s="16" t="s">
        <v>45</v>
      </c>
      <c r="C43" s="17">
        <f>SUM(C44:C48)</f>
        <v>1965.594</v>
      </c>
      <c r="D43" s="17">
        <f>SUM(D44:D48)</f>
        <v>486.041</v>
      </c>
      <c r="E43" s="18">
        <f t="shared" si="2"/>
        <v>24.727436082934727</v>
      </c>
      <c r="F43" s="18">
        <f t="shared" si="3"/>
        <v>-1479.553</v>
      </c>
      <c r="G43" s="6"/>
    </row>
    <row r="44" spans="1:8" s="15" customFormat="1" ht="14.25" customHeight="1">
      <c r="A44" s="19">
        <v>2020100000</v>
      </c>
      <c r="B44" s="19" t="s">
        <v>46</v>
      </c>
      <c r="C44" s="18">
        <v>1745.3</v>
      </c>
      <c r="D44" s="18">
        <v>406.5</v>
      </c>
      <c r="E44" s="18">
        <f t="shared" si="2"/>
        <v>23.29112473500258</v>
      </c>
      <c r="F44" s="18">
        <f t="shared" si="3"/>
        <v>-1338.8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166.3</v>
      </c>
      <c r="D46" s="18">
        <v>66.041</v>
      </c>
      <c r="E46" s="18">
        <f t="shared" si="2"/>
        <v>39.71196632591701</v>
      </c>
      <c r="F46" s="18">
        <f t="shared" si="3"/>
        <v>-100.25900000000001</v>
      </c>
      <c r="G46" s="6"/>
    </row>
    <row r="47" spans="1:7" s="15" customFormat="1" ht="14.25" customHeight="1">
      <c r="A47" s="19">
        <v>2020300000</v>
      </c>
      <c r="B47" s="19" t="s">
        <v>49</v>
      </c>
      <c r="C47" s="18">
        <v>53.994</v>
      </c>
      <c r="D47" s="18">
        <v>13.5</v>
      </c>
      <c r="E47" s="18">
        <f t="shared" si="2"/>
        <v>25.002778086454054</v>
      </c>
      <c r="F47" s="18">
        <f t="shared" si="3"/>
        <v>-40.494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/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2380.994</v>
      </c>
      <c r="D50" s="17">
        <f>SUM(D43,D42)</f>
        <v>532.49466</v>
      </c>
      <c r="E50" s="18">
        <f t="shared" si="2"/>
        <v>22.364384790553856</v>
      </c>
      <c r="F50" s="18">
        <f t="shared" si="3"/>
        <v>-1848.4993400000003</v>
      </c>
      <c r="G50" s="6"/>
    </row>
    <row r="51" spans="1:7" s="15" customFormat="1" ht="15.75">
      <c r="A51" s="16"/>
      <c r="B51" s="28" t="s">
        <v>53</v>
      </c>
      <c r="C51" s="17">
        <f>C107-C50</f>
        <v>415.65999999999985</v>
      </c>
      <c r="D51" s="17">
        <f>D107-D50</f>
        <v>-78.38769999999994</v>
      </c>
      <c r="E51" s="18">
        <f t="shared" si="2"/>
        <v>-18.858610402732996</v>
      </c>
      <c r="F51" s="18">
        <f t="shared" si="3"/>
        <v>-494.0476999999998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721.484</v>
      </c>
      <c r="D56" s="45">
        <f>SUM(D57:D59)</f>
        <v>129.6638</v>
      </c>
      <c r="E56" s="18">
        <f>D56/C56*100</f>
        <v>17.97181919488166</v>
      </c>
      <c r="F56" s="18">
        <f>D56-C56</f>
        <v>-591.8202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711.484</v>
      </c>
      <c r="D57" s="24">
        <v>129.6638</v>
      </c>
      <c r="E57" s="18">
        <f>D57/C57*100</f>
        <v>18.2244154471499</v>
      </c>
      <c r="F57" s="18">
        <f>D57-C57</f>
        <v>-581.8202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53.91</v>
      </c>
      <c r="D60" s="45">
        <f>D61</f>
        <v>5.6258</v>
      </c>
      <c r="E60" s="18">
        <f>D60/C60*100</f>
        <v>10.435540716008163</v>
      </c>
      <c r="F60" s="18">
        <f aca="true" t="shared" si="4" ref="F60:F107">D60-C60</f>
        <v>-48.2842</v>
      </c>
      <c r="G60" s="37"/>
    </row>
    <row r="61" spans="1:6" s="15" customFormat="1" ht="15.75">
      <c r="A61" s="47" t="s">
        <v>65</v>
      </c>
      <c r="B61" s="23" t="s">
        <v>66</v>
      </c>
      <c r="C61" s="24">
        <v>53.91</v>
      </c>
      <c r="D61" s="24">
        <v>5.6258</v>
      </c>
      <c r="E61" s="18">
        <f>D61/C61*100</f>
        <v>10.435540716008163</v>
      </c>
      <c r="F61" s="18">
        <f t="shared" si="4"/>
        <v>-48.2842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10</v>
      </c>
      <c r="D62" s="50">
        <f>SUM(D63:D65)</f>
        <v>0</v>
      </c>
      <c r="E62" s="18">
        <f>D62/C62*100</f>
        <v>0</v>
      </c>
      <c r="F62" s="18">
        <f t="shared" si="4"/>
        <v>-10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10</v>
      </c>
      <c r="D65" s="55">
        <v>0</v>
      </c>
      <c r="E65" s="18">
        <f aca="true" t="shared" si="5" ref="E65:E70">D65/C65*100</f>
        <v>0</v>
      </c>
      <c r="F65" s="18">
        <f t="shared" si="4"/>
        <v>-10</v>
      </c>
      <c r="G65" s="51"/>
    </row>
    <row r="66" spans="1:7" s="15" customFormat="1" ht="16.5" customHeight="1">
      <c r="A66" s="43" t="s">
        <v>75</v>
      </c>
      <c r="B66" s="44" t="s">
        <v>76</v>
      </c>
      <c r="C66" s="45">
        <f>C67+C68+C69</f>
        <v>100</v>
      </c>
      <c r="D66" s="45"/>
      <c r="E66" s="18">
        <f t="shared" si="5"/>
        <v>0</v>
      </c>
      <c r="F66" s="18">
        <f t="shared" si="4"/>
        <v>-100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100</v>
      </c>
      <c r="D69" s="24">
        <v>0</v>
      </c>
      <c r="E69" s="18">
        <f t="shared" si="5"/>
        <v>0</v>
      </c>
      <c r="F69" s="18">
        <f t="shared" si="4"/>
        <v>-100</v>
      </c>
      <c r="G69" s="37"/>
    </row>
    <row r="70" spans="1:7" s="15" customFormat="1" ht="16.5" customHeight="1">
      <c r="A70" s="43" t="s">
        <v>83</v>
      </c>
      <c r="B70" s="44" t="s">
        <v>84</v>
      </c>
      <c r="C70" s="45">
        <f>C72+C73</f>
        <v>691.86</v>
      </c>
      <c r="D70" s="45">
        <f>D72+D73</f>
        <v>173.9995</v>
      </c>
      <c r="E70" s="18">
        <f t="shared" si="5"/>
        <v>25.149524470268553</v>
      </c>
      <c r="F70" s="18">
        <f t="shared" si="4"/>
        <v>-517.8605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691.86</v>
      </c>
      <c r="D73" s="24">
        <v>173.9995</v>
      </c>
      <c r="E73" s="18">
        <f>D73/C73*100</f>
        <v>25.149524470268553</v>
      </c>
      <c r="F73" s="18">
        <f t="shared" si="4"/>
        <v>-517.8605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1078.9</v>
      </c>
      <c r="D81" s="45">
        <f>SUM(D82:D82)</f>
        <v>141.87086</v>
      </c>
      <c r="E81" s="18">
        <f t="shared" si="6"/>
        <v>13.149583835387894</v>
      </c>
      <c r="F81" s="18">
        <f t="shared" si="4"/>
        <v>-937.0291400000001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1078.9</v>
      </c>
      <c r="D82" s="24">
        <v>141.87086</v>
      </c>
      <c r="E82" s="18">
        <f t="shared" si="6"/>
        <v>13.149583835387894</v>
      </c>
      <c r="F82" s="18">
        <f t="shared" si="4"/>
        <v>-937.0291400000001</v>
      </c>
      <c r="G82" s="37"/>
    </row>
    <row r="83" spans="1:7" s="15" customFormat="1" ht="12.75" customHeight="1" hidden="1">
      <c r="A83" s="43" t="s">
        <v>109</v>
      </c>
      <c r="B83" s="44" t="s">
        <v>203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 t="e">
        <f t="shared" si="6"/>
        <v>#DIV/0!</v>
      </c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 t="e">
        <f t="shared" si="6"/>
        <v>#DIV/0!</v>
      </c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9</v>
      </c>
      <c r="D93" s="45">
        <f>D94+D95+D96+D97+D98</f>
        <v>2.947</v>
      </c>
      <c r="E93" s="17">
        <f>D93/C93*100</f>
        <v>32.74444444444444</v>
      </c>
      <c r="F93" s="18">
        <f t="shared" si="4"/>
        <v>-6.053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9</v>
      </c>
      <c r="D94" s="24">
        <v>2.947</v>
      </c>
      <c r="E94" s="17">
        <f aca="true" t="shared" si="7" ref="E94:E102">D94/C94*100</f>
        <v>32.74444444444444</v>
      </c>
      <c r="F94" s="18">
        <f>D94-C94</f>
        <v>-6.053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131.5</v>
      </c>
      <c r="D103" s="45">
        <f>SUM(D105:D106)</f>
        <v>0</v>
      </c>
      <c r="E103" s="17"/>
      <c r="F103" s="18">
        <f t="shared" si="8"/>
        <v>-131.5</v>
      </c>
    </row>
    <row r="104" spans="1:6" s="15" customFormat="1" ht="15.75" customHeight="1">
      <c r="A104" s="65">
        <v>1403</v>
      </c>
      <c r="B104" s="66" t="s">
        <v>147</v>
      </c>
      <c r="C104" s="24">
        <v>131.5</v>
      </c>
      <c r="D104" s="24"/>
      <c r="E104" s="18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C56+C60+C62+C66+C70+C81+C89+C93+C101+C103</f>
        <v>2796.654</v>
      </c>
      <c r="D107" s="45">
        <f>D56+D60+D70+D81+D89+D93+D103</f>
        <v>454.10696</v>
      </c>
      <c r="E107" s="18">
        <f t="shared" si="6"/>
        <v>16.237509538183843</v>
      </c>
      <c r="F107" s="18">
        <f t="shared" si="4"/>
        <v>-2342.54704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view="pageBreakPreview" zoomScaleSheetLayoutView="100" workbookViewId="0" topLeftCell="A24">
      <selection activeCell="B59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2" spans="3:6" ht="18">
      <c r="C2" s="4" t="s">
        <v>0</v>
      </c>
      <c r="D2" s="4"/>
      <c r="E2" s="4"/>
      <c r="F2" s="4"/>
    </row>
    <row r="3" spans="3:6" ht="18">
      <c r="C3" s="4" t="s">
        <v>1</v>
      </c>
      <c r="D3" s="4"/>
      <c r="E3" s="4"/>
      <c r="F3" s="4"/>
    </row>
    <row r="4" spans="1:6" ht="18">
      <c r="A4" s="5"/>
      <c r="B4" s="5"/>
      <c r="C4" s="4" t="s">
        <v>150</v>
      </c>
      <c r="D4" s="4"/>
      <c r="E4" s="4"/>
      <c r="F4" s="4"/>
    </row>
    <row r="5" spans="1:6" ht="18">
      <c r="A5" s="5"/>
      <c r="B5" s="5"/>
      <c r="C5" s="4" t="s">
        <v>3</v>
      </c>
      <c r="D5" s="4"/>
      <c r="E5" s="4"/>
      <c r="F5" s="4"/>
    </row>
    <row r="6" spans="1:6" ht="18">
      <c r="A6" s="5"/>
      <c r="B6" s="5"/>
      <c r="C6" s="7"/>
      <c r="D6" s="7"/>
      <c r="E6" s="7"/>
      <c r="F6" s="7"/>
    </row>
    <row r="7" spans="1:7" ht="18" customHeight="1">
      <c r="A7" s="8" t="s">
        <v>151</v>
      </c>
      <c r="B7" s="8"/>
      <c r="C7" s="8"/>
      <c r="D7" s="8"/>
      <c r="E7" s="8"/>
      <c r="F7" s="8"/>
      <c r="G7" s="6"/>
    </row>
    <row r="8" spans="1:7" ht="13.5">
      <c r="A8" s="6"/>
      <c r="B8" s="6"/>
      <c r="C8" s="6"/>
      <c r="D8" s="72"/>
      <c r="E8" s="6"/>
      <c r="F8" s="6"/>
      <c r="G8" s="6"/>
    </row>
    <row r="9" spans="1:7" s="15" customFormat="1" ht="57.75">
      <c r="A9" s="10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4" t="s">
        <v>10</v>
      </c>
      <c r="G9" s="6"/>
    </row>
    <row r="10" spans="1:7" s="15" customFormat="1" ht="15.75">
      <c r="A10" s="16"/>
      <c r="B10" s="16" t="s">
        <v>11</v>
      </c>
      <c r="C10" s="17">
        <f>SUM(C11,C13,C15,C18,C20)</f>
        <v>1221.2</v>
      </c>
      <c r="D10" s="17">
        <f>SUM(D11,D13,D15,D18,D20)</f>
        <v>256.88306</v>
      </c>
      <c r="E10" s="18">
        <f aca="true" t="shared" si="0" ref="E10:E40">D10/C10*100</f>
        <v>21.035298067474614</v>
      </c>
      <c r="F10" s="18">
        <f aca="true" t="shared" si="1" ref="F10:F41">D10-C10</f>
        <v>-964.31694</v>
      </c>
      <c r="G10" s="6"/>
    </row>
    <row r="11" spans="1:7" s="15" customFormat="1" ht="15.75">
      <c r="A11" s="16">
        <v>1010000000</v>
      </c>
      <c r="B11" s="16" t="s">
        <v>12</v>
      </c>
      <c r="C11" s="17">
        <f>SUM(C12)</f>
        <v>839.6</v>
      </c>
      <c r="D11" s="17">
        <f>SUM(D12)</f>
        <v>194.51152</v>
      </c>
      <c r="E11" s="18">
        <f t="shared" si="0"/>
        <v>23.16716531681753</v>
      </c>
      <c r="F11" s="18">
        <f t="shared" si="1"/>
        <v>-645.08848</v>
      </c>
      <c r="G11" s="6"/>
    </row>
    <row r="12" spans="1:7" s="15" customFormat="1" ht="15.75">
      <c r="A12" s="19">
        <v>1010200001</v>
      </c>
      <c r="B12" s="20" t="s">
        <v>13</v>
      </c>
      <c r="C12" s="21">
        <v>839.6</v>
      </c>
      <c r="D12" s="21">
        <v>194.51152</v>
      </c>
      <c r="E12" s="18">
        <f t="shared" si="0"/>
        <v>23.16716531681753</v>
      </c>
      <c r="F12" s="18">
        <f t="shared" si="1"/>
        <v>-645.08848</v>
      </c>
      <c r="G12" s="6"/>
    </row>
    <row r="13" spans="1:7" s="15" customFormat="1" ht="15.75">
      <c r="A13" s="16">
        <v>1050000000</v>
      </c>
      <c r="B13" s="16" t="s">
        <v>14</v>
      </c>
      <c r="C13" s="17">
        <f>SUM(C14)</f>
        <v>14.5</v>
      </c>
      <c r="D13" s="17">
        <f>SUM(D14)</f>
        <v>3.47338</v>
      </c>
      <c r="E13" s="18">
        <f t="shared" si="0"/>
        <v>23.95434482758621</v>
      </c>
      <c r="F13" s="18">
        <f t="shared" si="1"/>
        <v>-11.02662</v>
      </c>
      <c r="G13" s="6"/>
    </row>
    <row r="14" spans="1:7" s="15" customFormat="1" ht="15.75">
      <c r="A14" s="19">
        <v>1050300001</v>
      </c>
      <c r="B14" s="19" t="s">
        <v>15</v>
      </c>
      <c r="C14" s="18">
        <v>14.5</v>
      </c>
      <c r="D14" s="18">
        <v>3.47338</v>
      </c>
      <c r="E14" s="18">
        <f t="shared" si="0"/>
        <v>23.95434482758621</v>
      </c>
      <c r="F14" s="18">
        <f t="shared" si="1"/>
        <v>-11.02662</v>
      </c>
      <c r="G14" s="6"/>
    </row>
    <row r="15" spans="1:7" s="15" customFormat="1" ht="15.75">
      <c r="A15" s="16">
        <v>1060000000</v>
      </c>
      <c r="B15" s="16" t="s">
        <v>16</v>
      </c>
      <c r="C15" s="17">
        <f>SUM(C16:C17)</f>
        <v>334.6</v>
      </c>
      <c r="D15" s="17">
        <f>SUM(D16:D17)</f>
        <v>49.54816</v>
      </c>
      <c r="E15" s="18">
        <f t="shared" si="0"/>
        <v>14.808176927674834</v>
      </c>
      <c r="F15" s="18">
        <f t="shared" si="1"/>
        <v>-285.05184</v>
      </c>
      <c r="G15" s="6"/>
    </row>
    <row r="16" spans="1:7" s="15" customFormat="1" ht="15.75">
      <c r="A16" s="19">
        <v>1060600000</v>
      </c>
      <c r="B16" s="19" t="s">
        <v>17</v>
      </c>
      <c r="C16" s="18">
        <v>299.8</v>
      </c>
      <c r="D16" s="18">
        <v>45.57283</v>
      </c>
      <c r="E16" s="18">
        <f t="shared" si="0"/>
        <v>15.201077384923284</v>
      </c>
      <c r="F16" s="18">
        <f t="shared" si="1"/>
        <v>-254.22717</v>
      </c>
      <c r="G16" s="6"/>
    </row>
    <row r="17" spans="1:7" s="15" customFormat="1" ht="15" customHeight="1">
      <c r="A17" s="22">
        <v>1060103010</v>
      </c>
      <c r="B17" s="23" t="s">
        <v>18</v>
      </c>
      <c r="C17" s="24">
        <v>34.8</v>
      </c>
      <c r="D17" s="24">
        <v>3.97533</v>
      </c>
      <c r="E17" s="18">
        <f t="shared" si="0"/>
        <v>11.423362068965519</v>
      </c>
      <c r="F17" s="18">
        <f t="shared" si="1"/>
        <v>-30.824669999999998</v>
      </c>
      <c r="G17" s="6"/>
    </row>
    <row r="18" spans="1:7" s="15" customFormat="1" ht="12.75" hidden="1">
      <c r="A18" s="16">
        <v>1070000000</v>
      </c>
      <c r="B18" s="25" t="s">
        <v>19</v>
      </c>
      <c r="C18" s="17">
        <f>SUM(C19)</f>
        <v>0</v>
      </c>
      <c r="D18" s="17">
        <f>SUM(D19)</f>
        <v>0</v>
      </c>
      <c r="E18" s="18" t="e">
        <f t="shared" si="0"/>
        <v>#DIV/0!</v>
      </c>
      <c r="F18" s="18">
        <f t="shared" si="1"/>
        <v>0</v>
      </c>
      <c r="G18" s="6"/>
    </row>
    <row r="19" spans="1:7" s="15" customFormat="1" ht="12.75" hidden="1">
      <c r="A19" s="19">
        <v>1070102001</v>
      </c>
      <c r="B19" s="19" t="s">
        <v>20</v>
      </c>
      <c r="C19" s="18"/>
      <c r="D19" s="18"/>
      <c r="E19" s="18" t="e">
        <f t="shared" si="0"/>
        <v>#DIV/0!</v>
      </c>
      <c r="F19" s="18">
        <f t="shared" si="1"/>
        <v>0</v>
      </c>
      <c r="G19" s="26"/>
    </row>
    <row r="20" spans="1:7" s="15" customFormat="1" ht="15.75">
      <c r="A20" s="16"/>
      <c r="B20" s="16" t="s">
        <v>21</v>
      </c>
      <c r="C20" s="17">
        <f>SUM(C21:C24)</f>
        <v>32.5</v>
      </c>
      <c r="D20" s="17">
        <f>SUM(D21:D24)</f>
        <v>9.35</v>
      </c>
      <c r="E20" s="18">
        <f t="shared" si="0"/>
        <v>28.76923076923077</v>
      </c>
      <c r="F20" s="18">
        <f t="shared" si="1"/>
        <v>-23.15</v>
      </c>
      <c r="G20" s="6"/>
    </row>
    <row r="21" spans="1:7" s="15" customFormat="1" ht="12.75" hidden="1">
      <c r="A21" s="19">
        <v>1080301001</v>
      </c>
      <c r="B21" s="20" t="s">
        <v>22</v>
      </c>
      <c r="C21" s="18"/>
      <c r="D21" s="18"/>
      <c r="E21" s="18" t="e">
        <f t="shared" si="0"/>
        <v>#DIV/0!</v>
      </c>
      <c r="F21" s="18">
        <f t="shared" si="1"/>
        <v>0</v>
      </c>
      <c r="G21" s="6"/>
    </row>
    <row r="22" spans="1:7" s="15" customFormat="1" ht="31.5" customHeight="1">
      <c r="A22" s="19">
        <v>1080400001</v>
      </c>
      <c r="B22" s="20" t="s">
        <v>23</v>
      </c>
      <c r="C22" s="18">
        <v>32.5</v>
      </c>
      <c r="D22" s="18">
        <v>9.35</v>
      </c>
      <c r="E22" s="18">
        <f t="shared" si="0"/>
        <v>28.76923076923077</v>
      </c>
      <c r="F22" s="18">
        <f t="shared" si="1"/>
        <v>-23.15</v>
      </c>
      <c r="G22" s="6"/>
    </row>
    <row r="23" spans="1:7" s="15" customFormat="1" ht="12.75" hidden="1">
      <c r="A23" s="19">
        <v>1080714001</v>
      </c>
      <c r="B23" s="20" t="s">
        <v>24</v>
      </c>
      <c r="C23" s="18"/>
      <c r="D23" s="18"/>
      <c r="E23" s="18" t="e">
        <f t="shared" si="0"/>
        <v>#DIV/0!</v>
      </c>
      <c r="F23" s="18">
        <f t="shared" si="1"/>
        <v>0</v>
      </c>
      <c r="G23" s="6"/>
    </row>
    <row r="24" spans="1:7" s="15" customFormat="1" ht="15.75">
      <c r="A24" s="19">
        <v>1090000000</v>
      </c>
      <c r="B24" s="20" t="s">
        <v>25</v>
      </c>
      <c r="C24" s="18"/>
      <c r="D24" s="18">
        <v>0</v>
      </c>
      <c r="E24" s="18"/>
      <c r="F24" s="18">
        <f t="shared" si="1"/>
        <v>0</v>
      </c>
      <c r="G24" s="6"/>
    </row>
    <row r="25" spans="1:7" s="15" customFormat="1" ht="15.75">
      <c r="A25" s="16"/>
      <c r="B25" s="16" t="s">
        <v>26</v>
      </c>
      <c r="C25" s="17">
        <f>SUM(C26:C42)</f>
        <v>259</v>
      </c>
      <c r="D25" s="17">
        <f>SUM(D26:D41)</f>
        <v>104.79026999999999</v>
      </c>
      <c r="E25" s="18">
        <f t="shared" si="0"/>
        <v>40.459563706563706</v>
      </c>
      <c r="F25" s="18">
        <f t="shared" si="1"/>
        <v>-154.20973</v>
      </c>
      <c r="G25" s="6"/>
    </row>
    <row r="26" spans="1:7" s="15" customFormat="1" ht="15" customHeight="1">
      <c r="A26" s="19">
        <v>1110501101</v>
      </c>
      <c r="B26" s="19" t="s">
        <v>27</v>
      </c>
      <c r="C26" s="18">
        <v>157</v>
      </c>
      <c r="D26" s="18">
        <v>43.89027</v>
      </c>
      <c r="E26" s="18">
        <f t="shared" si="0"/>
        <v>27.955585987261145</v>
      </c>
      <c r="F26" s="18">
        <f t="shared" si="1"/>
        <v>-113.10973</v>
      </c>
      <c r="G26" s="6"/>
    </row>
    <row r="27" spans="1:7" s="15" customFormat="1" ht="15" customHeight="1">
      <c r="A27" s="19">
        <v>1110503505</v>
      </c>
      <c r="B27" s="19" t="s">
        <v>28</v>
      </c>
      <c r="C27" s="18">
        <v>0</v>
      </c>
      <c r="D27" s="18">
        <v>60.9</v>
      </c>
      <c r="E27" s="18"/>
      <c r="F27" s="18">
        <f t="shared" si="1"/>
        <v>60.9</v>
      </c>
      <c r="G27" s="6"/>
    </row>
    <row r="28" spans="1:7" s="15" customFormat="1" ht="12.75" customHeight="1" hidden="1">
      <c r="A28" s="19">
        <v>1110701505</v>
      </c>
      <c r="B28" s="19" t="s">
        <v>29</v>
      </c>
      <c r="C28" s="18"/>
      <c r="D28" s="18"/>
      <c r="E28" s="18"/>
      <c r="F28" s="18">
        <f t="shared" si="1"/>
        <v>0</v>
      </c>
      <c r="G28" s="6"/>
    </row>
    <row r="29" spans="1:7" s="15" customFormat="1" ht="12.75" customHeight="1" hidden="1">
      <c r="A29" s="19">
        <v>1120100001</v>
      </c>
      <c r="B29" s="20" t="s">
        <v>30</v>
      </c>
      <c r="C29" s="18"/>
      <c r="D29" s="18"/>
      <c r="E29" s="18"/>
      <c r="F29" s="18">
        <f t="shared" si="1"/>
        <v>0</v>
      </c>
      <c r="G29" s="6"/>
    </row>
    <row r="30" spans="1:7" s="15" customFormat="1" ht="13.5" customHeight="1">
      <c r="A30" s="19">
        <v>1140601410</v>
      </c>
      <c r="B30" s="20" t="s">
        <v>31</v>
      </c>
      <c r="C30" s="18">
        <v>100</v>
      </c>
      <c r="D30" s="18">
        <v>0</v>
      </c>
      <c r="E30" s="18">
        <f t="shared" si="0"/>
        <v>0</v>
      </c>
      <c r="F30" s="18">
        <f t="shared" si="1"/>
        <v>-100</v>
      </c>
      <c r="G30" s="6"/>
    </row>
    <row r="31" spans="1:7" s="15" customFormat="1" ht="12.75" customHeight="1" hidden="1">
      <c r="A31" s="19">
        <v>1160000000</v>
      </c>
      <c r="B31" s="19" t="s">
        <v>32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1160301001</v>
      </c>
      <c r="B32" s="20" t="s">
        <v>33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1160303001</v>
      </c>
      <c r="B33" s="20" t="s">
        <v>34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1160600000</v>
      </c>
      <c r="B34" s="20" t="s">
        <v>35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1160800001</v>
      </c>
      <c r="B35" s="20" t="s">
        <v>36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1162504001</v>
      </c>
      <c r="B36" s="20" t="s">
        <v>37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1162700001</v>
      </c>
      <c r="B37" s="20" t="s">
        <v>38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12.75" customHeight="1" hidden="1">
      <c r="A38" s="19">
        <v>1162800001</v>
      </c>
      <c r="B38" s="20" t="s">
        <v>39</v>
      </c>
      <c r="C38" s="18"/>
      <c r="D38" s="18"/>
      <c r="E38" s="18" t="e">
        <f t="shared" si="0"/>
        <v>#DIV/0!</v>
      </c>
      <c r="F38" s="18">
        <f t="shared" si="1"/>
        <v>0</v>
      </c>
      <c r="G38" s="6"/>
    </row>
    <row r="39" spans="1:7" s="15" customFormat="1" ht="33" customHeight="1">
      <c r="A39" s="19">
        <v>1130305010</v>
      </c>
      <c r="B39" s="20" t="s">
        <v>40</v>
      </c>
      <c r="C39" s="18">
        <v>2</v>
      </c>
      <c r="D39" s="18">
        <v>0</v>
      </c>
      <c r="E39" s="18">
        <f t="shared" si="0"/>
        <v>0</v>
      </c>
      <c r="F39" s="18">
        <f t="shared" si="1"/>
        <v>-2</v>
      </c>
      <c r="G39" s="6"/>
    </row>
    <row r="40" spans="1:7" s="15" customFormat="1" ht="12.75" customHeight="1" hidden="1">
      <c r="A40" s="19">
        <v>1169000000</v>
      </c>
      <c r="B40" s="20" t="s">
        <v>41</v>
      </c>
      <c r="C40" s="18"/>
      <c r="D40" s="18"/>
      <c r="E40" s="18" t="e">
        <f t="shared" si="0"/>
        <v>#DIV/0!</v>
      </c>
      <c r="F40" s="18">
        <f t="shared" si="1"/>
        <v>0</v>
      </c>
      <c r="G40" s="6"/>
    </row>
    <row r="41" spans="1:7" s="15" customFormat="1" ht="12.75" customHeight="1" hidden="1">
      <c r="A41" s="19">
        <v>1170505005</v>
      </c>
      <c r="B41" s="19" t="s">
        <v>42</v>
      </c>
      <c r="C41" s="18">
        <v>0</v>
      </c>
      <c r="D41" s="18">
        <v>0</v>
      </c>
      <c r="E41" s="18"/>
      <c r="F41" s="18">
        <f t="shared" si="1"/>
        <v>0</v>
      </c>
      <c r="G41" s="6"/>
    </row>
    <row r="42" spans="1:7" s="15" customFormat="1" ht="12.75" customHeight="1" hidden="1">
      <c r="A42" s="19">
        <v>1190500010</v>
      </c>
      <c r="B42" s="19" t="s">
        <v>43</v>
      </c>
      <c r="C42" s="18"/>
      <c r="D42" s="18"/>
      <c r="E42" s="18"/>
      <c r="F42" s="18"/>
      <c r="G42" s="6"/>
    </row>
    <row r="43" spans="1:7" s="15" customFormat="1" ht="15.75">
      <c r="A43" s="16"/>
      <c r="B43" s="16" t="s">
        <v>44</v>
      </c>
      <c r="C43" s="17">
        <f>SUM(C25,C10)</f>
        <v>1480.2</v>
      </c>
      <c r="D43" s="17">
        <f>SUM(D25,D10)</f>
        <v>361.67332999999996</v>
      </c>
      <c r="E43" s="18">
        <f aca="true" t="shared" si="2" ref="E43:E51">D43/C43*100</f>
        <v>24.434085258748812</v>
      </c>
      <c r="F43" s="18">
        <f aca="true" t="shared" si="3" ref="F43:F52">D43-C43</f>
        <v>-1118.5266700000002</v>
      </c>
      <c r="G43" s="6"/>
    </row>
    <row r="44" spans="1:7" s="15" customFormat="1" ht="15.75">
      <c r="A44" s="16"/>
      <c r="B44" s="16" t="s">
        <v>45</v>
      </c>
      <c r="C44" s="17">
        <f>SUM(C45:C49)</f>
        <v>3555.3360000000002</v>
      </c>
      <c r="D44" s="17">
        <f>SUM(D45:D49)</f>
        <v>844.838</v>
      </c>
      <c r="E44" s="18">
        <f t="shared" si="2"/>
        <v>23.762536086603344</v>
      </c>
      <c r="F44" s="18">
        <f t="shared" si="3"/>
        <v>-2710.4980000000005</v>
      </c>
      <c r="G44" s="6"/>
    </row>
    <row r="45" spans="1:8" s="15" customFormat="1" ht="15.75">
      <c r="A45" s="19">
        <v>2020100000</v>
      </c>
      <c r="B45" s="19" t="s">
        <v>46</v>
      </c>
      <c r="C45" s="18">
        <v>3092</v>
      </c>
      <c r="D45" s="18">
        <v>715.1</v>
      </c>
      <c r="E45" s="18">
        <f t="shared" si="2"/>
        <v>23.127425614489006</v>
      </c>
      <c r="F45" s="18">
        <f t="shared" si="3"/>
        <v>-2376.9</v>
      </c>
      <c r="G45" s="6"/>
      <c r="H45" s="27"/>
    </row>
    <row r="46" spans="1:7" s="15" customFormat="1" ht="12.75" hidden="1">
      <c r="A46" s="19">
        <v>2020107010</v>
      </c>
      <c r="B46" s="19" t="s">
        <v>152</v>
      </c>
      <c r="C46" s="18">
        <v>0</v>
      </c>
      <c r="D46" s="18">
        <v>0</v>
      </c>
      <c r="E46" s="18"/>
      <c r="F46" s="18"/>
      <c r="G46" s="6"/>
    </row>
    <row r="47" spans="1:7" s="15" customFormat="1" ht="15.75">
      <c r="A47" s="19">
        <v>2020200000</v>
      </c>
      <c r="B47" s="19" t="s">
        <v>48</v>
      </c>
      <c r="C47" s="18">
        <v>351.3</v>
      </c>
      <c r="D47" s="18">
        <v>101.778</v>
      </c>
      <c r="E47" s="18">
        <f t="shared" si="2"/>
        <v>28.97181895815542</v>
      </c>
      <c r="F47" s="18">
        <f t="shared" si="3"/>
        <v>-249.522</v>
      </c>
      <c r="G47" s="6"/>
    </row>
    <row r="48" spans="1:7" s="15" customFormat="1" ht="15" customHeight="1">
      <c r="A48" s="19">
        <v>2020300000</v>
      </c>
      <c r="B48" s="19" t="s">
        <v>49</v>
      </c>
      <c r="C48" s="18">
        <v>112.036</v>
      </c>
      <c r="D48" s="18">
        <v>27.96</v>
      </c>
      <c r="E48" s="18">
        <f t="shared" si="2"/>
        <v>24.956264057981365</v>
      </c>
      <c r="F48" s="18">
        <f t="shared" si="3"/>
        <v>-84.076</v>
      </c>
      <c r="G48" s="6"/>
    </row>
    <row r="49" spans="1:7" s="15" customFormat="1" ht="12.75" customHeight="1" hidden="1">
      <c r="A49" s="19">
        <v>2020400000</v>
      </c>
      <c r="B49" s="19" t="s">
        <v>50</v>
      </c>
      <c r="C49" s="18">
        <v>0</v>
      </c>
      <c r="D49" s="18"/>
      <c r="E49" s="18"/>
      <c r="F49" s="18">
        <f t="shared" si="3"/>
        <v>0</v>
      </c>
      <c r="G49" s="6"/>
    </row>
    <row r="50" spans="1:7" s="15" customFormat="1" ht="12.75" hidden="1">
      <c r="A50" s="16">
        <v>3000000000</v>
      </c>
      <c r="B50" s="25" t="s">
        <v>51</v>
      </c>
      <c r="C50" s="17">
        <v>0</v>
      </c>
      <c r="D50" s="17">
        <v>0</v>
      </c>
      <c r="E50" s="18" t="e">
        <f t="shared" si="2"/>
        <v>#DIV/0!</v>
      </c>
      <c r="F50" s="18">
        <f t="shared" si="3"/>
        <v>0</v>
      </c>
      <c r="G50" s="6"/>
    </row>
    <row r="51" spans="1:7" s="15" customFormat="1" ht="15.75">
      <c r="A51" s="16"/>
      <c r="B51" s="16" t="s">
        <v>52</v>
      </c>
      <c r="C51" s="17">
        <f>SUM(C44,C43)</f>
        <v>5035.536</v>
      </c>
      <c r="D51" s="17">
        <f>SUM(D44,D43)</f>
        <v>1206.5113299999998</v>
      </c>
      <c r="E51" s="18">
        <f t="shared" si="2"/>
        <v>23.959938524915714</v>
      </c>
      <c r="F51" s="18">
        <f t="shared" si="3"/>
        <v>-3829.0246700000002</v>
      </c>
      <c r="G51" s="6"/>
    </row>
    <row r="52" spans="1:7" s="15" customFormat="1" ht="15.75">
      <c r="A52" s="16"/>
      <c r="B52" s="28" t="s">
        <v>53</v>
      </c>
      <c r="C52" s="17">
        <f>C108-C51</f>
        <v>0</v>
      </c>
      <c r="D52" s="17">
        <f>D108-D51</f>
        <v>-193.04310999999984</v>
      </c>
      <c r="E52" s="18"/>
      <c r="F52" s="18">
        <f t="shared" si="3"/>
        <v>-193.04310999999984</v>
      </c>
      <c r="G52" s="29"/>
    </row>
    <row r="53" spans="1:7" s="15" customFormat="1" ht="15" customHeight="1">
      <c r="A53" s="30"/>
      <c r="B53" s="31"/>
      <c r="C53" s="32"/>
      <c r="D53" s="32"/>
      <c r="E53" s="33"/>
      <c r="F53" s="33"/>
      <c r="G53" s="29"/>
    </row>
    <row r="54" spans="1:7" s="15" customFormat="1" ht="15.75">
      <c r="A54" s="34"/>
      <c r="B54" s="35"/>
      <c r="C54" s="36"/>
      <c r="D54" s="36"/>
      <c r="E54" s="36"/>
      <c r="F54" s="36"/>
      <c r="G54" s="37"/>
    </row>
    <row r="55" spans="1:7" s="15" customFormat="1" ht="57.75">
      <c r="A55" s="38" t="s">
        <v>5</v>
      </c>
      <c r="B55" s="38" t="s">
        <v>54</v>
      </c>
      <c r="C55" s="39" t="s">
        <v>7</v>
      </c>
      <c r="D55" s="12" t="s">
        <v>8</v>
      </c>
      <c r="E55" s="39" t="s">
        <v>9</v>
      </c>
      <c r="F55" s="40" t="s">
        <v>10</v>
      </c>
      <c r="G55" s="37"/>
    </row>
    <row r="56" spans="1:7" s="15" customFormat="1" ht="15.75">
      <c r="A56" s="41">
        <v>1</v>
      </c>
      <c r="B56" s="42">
        <v>2</v>
      </c>
      <c r="C56" s="41">
        <v>3</v>
      </c>
      <c r="D56" s="42">
        <v>4</v>
      </c>
      <c r="E56" s="41">
        <v>5</v>
      </c>
      <c r="F56" s="42">
        <v>6</v>
      </c>
      <c r="G56" s="37"/>
    </row>
    <row r="57" spans="1:7" s="15" customFormat="1" ht="15.75">
      <c r="A57" s="43" t="s">
        <v>55</v>
      </c>
      <c r="B57" s="44" t="s">
        <v>56</v>
      </c>
      <c r="C57" s="45">
        <f>SUM(C58:C60)</f>
        <v>967.276</v>
      </c>
      <c r="D57" s="45">
        <f>SUM(D58:D60)</f>
        <v>212.2363</v>
      </c>
      <c r="E57" s="18">
        <f>D57/C57*100</f>
        <v>21.941648505700545</v>
      </c>
      <c r="F57" s="18">
        <f>D57-C57</f>
        <v>-755.0396999999999</v>
      </c>
      <c r="G57" s="37"/>
    </row>
    <row r="58" spans="1:7" s="15" customFormat="1" ht="14.25" customHeight="1">
      <c r="A58" s="46" t="s">
        <v>57</v>
      </c>
      <c r="B58" s="23" t="s">
        <v>58</v>
      </c>
      <c r="C58" s="24">
        <v>925.976</v>
      </c>
      <c r="D58" s="24">
        <v>185.9363</v>
      </c>
      <c r="E58" s="18">
        <f>D58/C58*100</f>
        <v>20.080034471735768</v>
      </c>
      <c r="F58" s="18">
        <f>D58-C58</f>
        <v>-740.0397</v>
      </c>
      <c r="G58" s="37"/>
    </row>
    <row r="59" spans="1:7" s="15" customFormat="1" ht="15.75">
      <c r="A59" s="46" t="s">
        <v>59</v>
      </c>
      <c r="B59" s="23" t="s">
        <v>60</v>
      </c>
      <c r="C59" s="24">
        <v>26.3</v>
      </c>
      <c r="D59" s="24">
        <v>26.3</v>
      </c>
      <c r="E59" s="18">
        <f>D59/C59*100</f>
        <v>100</v>
      </c>
      <c r="F59" s="18">
        <f>D59-C59</f>
        <v>0</v>
      </c>
      <c r="G59" s="37"/>
    </row>
    <row r="60" spans="1:7" s="15" customFormat="1" ht="15.75">
      <c r="A60" s="46" t="s">
        <v>61</v>
      </c>
      <c r="B60" s="23" t="s">
        <v>62</v>
      </c>
      <c r="C60" s="24">
        <v>15</v>
      </c>
      <c r="D60" s="24">
        <v>0</v>
      </c>
      <c r="E60" s="18"/>
      <c r="F60" s="18"/>
      <c r="G60" s="37"/>
    </row>
    <row r="61" spans="1:7" s="15" customFormat="1" ht="15.75">
      <c r="A61" s="43" t="s">
        <v>63</v>
      </c>
      <c r="B61" s="44" t="s">
        <v>64</v>
      </c>
      <c r="C61" s="45">
        <f>C62</f>
        <v>111.86</v>
      </c>
      <c r="D61" s="45">
        <f>D62</f>
        <v>15.2125</v>
      </c>
      <c r="E61" s="18">
        <f>D61/C61*100</f>
        <v>13.599588771678887</v>
      </c>
      <c r="F61" s="18">
        <f aca="true" t="shared" si="4" ref="F61:F94">D61-C61</f>
        <v>-96.6475</v>
      </c>
      <c r="G61" s="37"/>
    </row>
    <row r="62" spans="1:6" s="15" customFormat="1" ht="15.75">
      <c r="A62" s="47" t="s">
        <v>65</v>
      </c>
      <c r="B62" s="23" t="s">
        <v>66</v>
      </c>
      <c r="C62" s="24">
        <v>111.86</v>
      </c>
      <c r="D62" s="24">
        <v>15.2125</v>
      </c>
      <c r="E62" s="18">
        <f>D62/C62*100</f>
        <v>13.599588771678887</v>
      </c>
      <c r="F62" s="18">
        <f t="shared" si="4"/>
        <v>-96.6475</v>
      </c>
    </row>
    <row r="63" spans="1:7" s="52" customFormat="1" ht="14.25" customHeight="1">
      <c r="A63" s="48" t="s">
        <v>67</v>
      </c>
      <c r="B63" s="49" t="s">
        <v>68</v>
      </c>
      <c r="C63" s="50">
        <f>C66</f>
        <v>198.6</v>
      </c>
      <c r="D63" s="50">
        <f>SUM(D64:D66)</f>
        <v>9.524</v>
      </c>
      <c r="E63" s="18">
        <f>D63/C63*100</f>
        <v>4.795568982880161</v>
      </c>
      <c r="F63" s="18">
        <f t="shared" si="4"/>
        <v>-189.076</v>
      </c>
      <c r="G63" s="51"/>
    </row>
    <row r="64" spans="1:7" s="52" customFormat="1" ht="12.75" customHeight="1" hidden="1">
      <c r="A64" s="53" t="s">
        <v>69</v>
      </c>
      <c r="B64" s="54" t="s">
        <v>70</v>
      </c>
      <c r="C64" s="55">
        <v>0</v>
      </c>
      <c r="D64" s="55"/>
      <c r="E64" s="18"/>
      <c r="F64" s="18">
        <f t="shared" si="4"/>
        <v>0</v>
      </c>
      <c r="G64" s="51"/>
    </row>
    <row r="65" spans="1:7" s="52" customFormat="1" ht="12.75" hidden="1">
      <c r="A65" s="53" t="s">
        <v>71</v>
      </c>
      <c r="B65" s="54" t="s">
        <v>72</v>
      </c>
      <c r="C65" s="55"/>
      <c r="D65" s="55"/>
      <c r="E65" s="18"/>
      <c r="F65" s="18"/>
      <c r="G65" s="51"/>
    </row>
    <row r="66" spans="1:7" s="52" customFormat="1" ht="17.25" customHeight="1">
      <c r="A66" s="53" t="s">
        <v>73</v>
      </c>
      <c r="B66" s="54" t="s">
        <v>74</v>
      </c>
      <c r="C66" s="55">
        <v>198.6</v>
      </c>
      <c r="D66" s="55">
        <v>9.524</v>
      </c>
      <c r="E66" s="18">
        <f aca="true" t="shared" si="5" ref="E66:E71">D66/C66*100</f>
        <v>4.795568982880161</v>
      </c>
      <c r="F66" s="18">
        <f t="shared" si="4"/>
        <v>-189.076</v>
      </c>
      <c r="G66" s="51"/>
    </row>
    <row r="67" spans="1:7" s="15" customFormat="1" ht="17.25" customHeight="1">
      <c r="A67" s="43" t="s">
        <v>75</v>
      </c>
      <c r="B67" s="44" t="s">
        <v>76</v>
      </c>
      <c r="C67" s="45">
        <f>C68+C69+C70</f>
        <v>160</v>
      </c>
      <c r="D67" s="45">
        <f>D68+D69+D70</f>
        <v>0</v>
      </c>
      <c r="E67" s="18">
        <f t="shared" si="5"/>
        <v>0</v>
      </c>
      <c r="F67" s="18">
        <f t="shared" si="4"/>
        <v>-160</v>
      </c>
      <c r="G67" s="37"/>
    </row>
    <row r="68" spans="1:7" s="15" customFormat="1" ht="12.75" customHeight="1" hidden="1">
      <c r="A68" s="46" t="s">
        <v>77</v>
      </c>
      <c r="B68" s="23" t="s">
        <v>78</v>
      </c>
      <c r="C68" s="24"/>
      <c r="D68" s="24"/>
      <c r="E68" s="18" t="e">
        <f t="shared" si="5"/>
        <v>#DIV/0!</v>
      </c>
      <c r="F68" s="18">
        <f t="shared" si="4"/>
        <v>0</v>
      </c>
      <c r="G68" s="37"/>
    </row>
    <row r="69" spans="1:7" s="15" customFormat="1" ht="17.25" customHeight="1">
      <c r="A69" s="46" t="s">
        <v>79</v>
      </c>
      <c r="B69" s="56" t="s">
        <v>80</v>
      </c>
      <c r="C69" s="24">
        <v>100</v>
      </c>
      <c r="D69" s="24">
        <v>0</v>
      </c>
      <c r="E69" s="18">
        <f t="shared" si="5"/>
        <v>0</v>
      </c>
      <c r="F69" s="18">
        <f t="shared" si="4"/>
        <v>-100</v>
      </c>
      <c r="G69" s="37"/>
    </row>
    <row r="70" spans="1:7" s="15" customFormat="1" ht="17.25" customHeight="1">
      <c r="A70" s="53" t="s">
        <v>81</v>
      </c>
      <c r="B70" s="54" t="s">
        <v>82</v>
      </c>
      <c r="C70" s="24">
        <v>60</v>
      </c>
      <c r="D70" s="24">
        <v>0</v>
      </c>
      <c r="E70" s="18">
        <f t="shared" si="5"/>
        <v>0</v>
      </c>
      <c r="F70" s="18">
        <f t="shared" si="4"/>
        <v>-60</v>
      </c>
      <c r="G70" s="37"/>
    </row>
    <row r="71" spans="1:7" s="15" customFormat="1" ht="17.25" customHeight="1">
      <c r="A71" s="43" t="s">
        <v>83</v>
      </c>
      <c r="B71" s="44" t="s">
        <v>84</v>
      </c>
      <c r="C71" s="45">
        <f>C73+C74</f>
        <v>1176.3</v>
      </c>
      <c r="D71" s="45">
        <f>D73+D74</f>
        <v>295.82552</v>
      </c>
      <c r="E71" s="18">
        <f t="shared" si="5"/>
        <v>25.148815778287855</v>
      </c>
      <c r="F71" s="18">
        <f t="shared" si="4"/>
        <v>-880.47448</v>
      </c>
      <c r="G71" s="37"/>
    </row>
    <row r="72" spans="1:7" s="15" customFormat="1" ht="12.75" customHeight="1" hidden="1">
      <c r="A72" s="46" t="s">
        <v>85</v>
      </c>
      <c r="B72" s="23" t="s">
        <v>86</v>
      </c>
      <c r="C72" s="24"/>
      <c r="D72" s="24"/>
      <c r="E72" s="18"/>
      <c r="F72" s="18">
        <f t="shared" si="4"/>
        <v>0</v>
      </c>
      <c r="G72" s="37"/>
    </row>
    <row r="73" spans="1:7" s="58" customFormat="1" ht="12.75" customHeight="1" hidden="1">
      <c r="A73" s="46" t="s">
        <v>87</v>
      </c>
      <c r="B73" s="57" t="s">
        <v>88</v>
      </c>
      <c r="C73" s="24">
        <v>0</v>
      </c>
      <c r="D73" s="24">
        <v>0</v>
      </c>
      <c r="E73" s="18"/>
      <c r="F73" s="18">
        <f t="shared" si="4"/>
        <v>0</v>
      </c>
      <c r="G73" s="37"/>
    </row>
    <row r="74" spans="1:7" s="15" customFormat="1" ht="17.25" customHeight="1">
      <c r="A74" s="47" t="s">
        <v>89</v>
      </c>
      <c r="B74" s="23" t="s">
        <v>90</v>
      </c>
      <c r="C74" s="24">
        <v>1176.3</v>
      </c>
      <c r="D74" s="24">
        <v>295.82552</v>
      </c>
      <c r="E74" s="18">
        <f>D74/C74*100</f>
        <v>25.148815778287855</v>
      </c>
      <c r="F74" s="18">
        <f t="shared" si="4"/>
        <v>-880.47448</v>
      </c>
      <c r="G74" s="59"/>
    </row>
    <row r="75" spans="1:7" s="58" customFormat="1" ht="12.75" customHeight="1" hidden="1">
      <c r="A75" s="43" t="s">
        <v>91</v>
      </c>
      <c r="B75" s="60" t="s">
        <v>92</v>
      </c>
      <c r="C75" s="45">
        <f>SUM(C76)</f>
        <v>0</v>
      </c>
      <c r="D75" s="45">
        <f>SUM(D76)</f>
        <v>0</v>
      </c>
      <c r="E75" s="18"/>
      <c r="F75" s="18">
        <f t="shared" si="4"/>
        <v>0</v>
      </c>
      <c r="G75" s="37"/>
    </row>
    <row r="76" spans="1:7" s="15" customFormat="1" ht="12.75" customHeight="1" hidden="1">
      <c r="A76" s="46" t="s">
        <v>93</v>
      </c>
      <c r="B76" s="56" t="s">
        <v>94</v>
      </c>
      <c r="C76" s="24"/>
      <c r="D76" s="24"/>
      <c r="E76" s="18"/>
      <c r="F76" s="18">
        <f t="shared" si="4"/>
        <v>0</v>
      </c>
      <c r="G76" s="59"/>
    </row>
    <row r="77" spans="1:7" s="15" customFormat="1" ht="12.75" customHeight="1" hidden="1">
      <c r="A77" s="43" t="s">
        <v>95</v>
      </c>
      <c r="B77" s="60" t="s">
        <v>96</v>
      </c>
      <c r="C77" s="45">
        <f>SUM(C78:C81)</f>
        <v>0</v>
      </c>
      <c r="D77" s="45">
        <f>SUM(D78:D81)</f>
        <v>0</v>
      </c>
      <c r="E77" s="18"/>
      <c r="F77" s="18">
        <f t="shared" si="4"/>
        <v>0</v>
      </c>
      <c r="G77" s="37"/>
    </row>
    <row r="78" spans="1:7" s="15" customFormat="1" ht="12.75" customHeight="1" hidden="1">
      <c r="A78" s="46" t="s">
        <v>97</v>
      </c>
      <c r="B78" s="56" t="s">
        <v>98</v>
      </c>
      <c r="C78" s="24"/>
      <c r="D78" s="24"/>
      <c r="E78" s="18" t="e">
        <f aca="true" t="shared" si="6" ref="E78:E107">D78/C78*100</f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99</v>
      </c>
      <c r="B79" s="56" t="s">
        <v>100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101</v>
      </c>
      <c r="B80" s="56" t="s">
        <v>102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12.75" customHeight="1" hidden="1">
      <c r="A81" s="46" t="s">
        <v>103</v>
      </c>
      <c r="B81" s="56" t="s">
        <v>104</v>
      </c>
      <c r="C81" s="24"/>
      <c r="D81" s="24"/>
      <c r="E81" s="18" t="e">
        <f t="shared" si="6"/>
        <v>#DIV/0!</v>
      </c>
      <c r="F81" s="18">
        <f t="shared" si="4"/>
        <v>0</v>
      </c>
      <c r="G81" s="37"/>
    </row>
    <row r="82" spans="1:7" s="15" customFormat="1" ht="20.25" customHeight="1">
      <c r="A82" s="43" t="s">
        <v>105</v>
      </c>
      <c r="B82" s="44" t="s">
        <v>106</v>
      </c>
      <c r="C82" s="45">
        <f>SUM(C83:C83)</f>
        <v>2124.6</v>
      </c>
      <c r="D82" s="45">
        <f>SUM(D83:D83)</f>
        <v>372.6699</v>
      </c>
      <c r="E82" s="18">
        <f t="shared" si="6"/>
        <v>17.540708839310927</v>
      </c>
      <c r="F82" s="18">
        <f t="shared" si="4"/>
        <v>-1751.9301</v>
      </c>
      <c r="G82" s="37"/>
    </row>
    <row r="83" spans="1:7" s="15" customFormat="1" ht="17.25" customHeight="1">
      <c r="A83" s="46" t="s">
        <v>107</v>
      </c>
      <c r="B83" s="23" t="s">
        <v>108</v>
      </c>
      <c r="C83" s="24">
        <v>2124.6</v>
      </c>
      <c r="D83" s="24">
        <v>372.6699</v>
      </c>
      <c r="E83" s="18">
        <f t="shared" si="6"/>
        <v>17.540708839310927</v>
      </c>
      <c r="F83" s="18">
        <f t="shared" si="4"/>
        <v>-1751.9301</v>
      </c>
      <c r="G83" s="37"/>
    </row>
    <row r="84" spans="1:7" s="15" customFormat="1" ht="12.75" customHeight="1" hidden="1">
      <c r="A84" s="43" t="s">
        <v>109</v>
      </c>
      <c r="B84" s="44" t="s">
        <v>153</v>
      </c>
      <c r="C84" s="45">
        <f>SUM(C85:C89)</f>
        <v>0</v>
      </c>
      <c r="D84" s="45">
        <f>SUM(D85:D89)</f>
        <v>0</v>
      </c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111</v>
      </c>
      <c r="B85" s="23" t="s">
        <v>112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6" t="s">
        <v>113</v>
      </c>
      <c r="B86" s="23" t="s">
        <v>114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15" customFormat="1" ht="12.75" customHeight="1" hidden="1">
      <c r="A87" s="47" t="s">
        <v>115</v>
      </c>
      <c r="B87" s="23" t="s">
        <v>116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58" customFormat="1" ht="12.75" customHeight="1" hidden="1">
      <c r="A88" s="61" t="s">
        <v>117</v>
      </c>
      <c r="B88" s="62" t="s">
        <v>118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2.75" customHeight="1" hidden="1">
      <c r="A89" s="47" t="s">
        <v>119</v>
      </c>
      <c r="B89" s="23" t="s">
        <v>120</v>
      </c>
      <c r="C89" s="24"/>
      <c r="D89" s="24"/>
      <c r="E89" s="18" t="e">
        <f t="shared" si="6"/>
        <v>#DIV/0!</v>
      </c>
      <c r="F89" s="18">
        <f t="shared" si="4"/>
        <v>0</v>
      </c>
      <c r="G89" s="37"/>
    </row>
    <row r="90" spans="1:7" s="15" customFormat="1" ht="12.75" customHeight="1" hidden="1">
      <c r="A90" s="63">
        <v>1000</v>
      </c>
      <c r="B90" s="64" t="s">
        <v>121</v>
      </c>
      <c r="C90" s="45">
        <f>SUM(C91:C93)</f>
        <v>0</v>
      </c>
      <c r="D90" s="45">
        <f>SUM(D91:D93)</f>
        <v>0</v>
      </c>
      <c r="E90" s="17" t="e">
        <f t="shared" si="6"/>
        <v>#DIV/0!</v>
      </c>
      <c r="F90" s="18">
        <f t="shared" si="4"/>
        <v>0</v>
      </c>
      <c r="G90" s="37"/>
    </row>
    <row r="91" spans="1:7" s="15" customFormat="1" ht="12.75" customHeight="1" hidden="1">
      <c r="A91" s="65">
        <v>1003</v>
      </c>
      <c r="B91" s="66" t="s">
        <v>122</v>
      </c>
      <c r="C91" s="24">
        <v>0</v>
      </c>
      <c r="D91" s="24">
        <v>0</v>
      </c>
      <c r="E91" s="18" t="e">
        <f t="shared" si="6"/>
        <v>#DIV/0!</v>
      </c>
      <c r="F91" s="18">
        <f t="shared" si="4"/>
        <v>0</v>
      </c>
      <c r="G91" s="37"/>
    </row>
    <row r="92" spans="1:7" s="15" customFormat="1" ht="12.75" customHeight="1" hidden="1">
      <c r="A92" s="65">
        <v>1004</v>
      </c>
      <c r="B92" s="66" t="s">
        <v>123</v>
      </c>
      <c r="C92" s="24"/>
      <c r="D92" s="24"/>
      <c r="E92" s="18"/>
      <c r="F92" s="18">
        <f t="shared" si="4"/>
        <v>0</v>
      </c>
      <c r="G92" s="37"/>
    </row>
    <row r="93" spans="1:7" s="15" customFormat="1" ht="12.75" customHeight="1" hidden="1">
      <c r="A93" s="47" t="s">
        <v>124</v>
      </c>
      <c r="B93" s="23" t="s">
        <v>125</v>
      </c>
      <c r="C93" s="24"/>
      <c r="D93" s="24"/>
      <c r="E93" s="18"/>
      <c r="F93" s="18">
        <f t="shared" si="4"/>
        <v>0</v>
      </c>
      <c r="G93" s="37"/>
    </row>
    <row r="94" spans="1:7" s="15" customFormat="1" ht="15.75" customHeight="1">
      <c r="A94" s="67" t="s">
        <v>126</v>
      </c>
      <c r="B94" s="44" t="s">
        <v>127</v>
      </c>
      <c r="C94" s="45">
        <f>C95+C96+C97+C98+C99</f>
        <v>19</v>
      </c>
      <c r="D94" s="45">
        <f>D95+D96+D97+D98+D99</f>
        <v>9</v>
      </c>
      <c r="E94" s="17">
        <f>D94/C94*100</f>
        <v>47.368421052631575</v>
      </c>
      <c r="F94" s="18">
        <f t="shared" si="4"/>
        <v>-10</v>
      </c>
      <c r="G94" s="37"/>
    </row>
    <row r="95" spans="1:7" s="15" customFormat="1" ht="15.75" customHeight="1">
      <c r="A95" s="47" t="s">
        <v>128</v>
      </c>
      <c r="B95" s="68" t="s">
        <v>129</v>
      </c>
      <c r="C95" s="24">
        <v>19</v>
      </c>
      <c r="D95" s="24">
        <v>9</v>
      </c>
      <c r="E95" s="17">
        <f aca="true" t="shared" si="7" ref="E95:E103">D95/C95*100</f>
        <v>47.368421052631575</v>
      </c>
      <c r="F95" s="18">
        <f>D95-C95</f>
        <v>-10</v>
      </c>
      <c r="G95" s="37"/>
    </row>
    <row r="96" spans="1:7" s="15" customFormat="1" ht="12.75" customHeight="1" hidden="1">
      <c r="A96" s="47" t="s">
        <v>130</v>
      </c>
      <c r="B96" s="23" t="s">
        <v>131</v>
      </c>
      <c r="C96" s="24"/>
      <c r="D96" s="24"/>
      <c r="E96" s="18"/>
      <c r="F96" s="18">
        <f aca="true" t="shared" si="8" ref="F96:F107">D96-C96</f>
        <v>0</v>
      </c>
      <c r="G96" s="37"/>
    </row>
    <row r="97" spans="1:7" s="15" customFormat="1" ht="12.75" customHeight="1" hidden="1">
      <c r="A97" s="47" t="s">
        <v>132</v>
      </c>
      <c r="B97" s="23" t="s">
        <v>133</v>
      </c>
      <c r="C97" s="24"/>
      <c r="D97" s="24"/>
      <c r="E97" s="18"/>
      <c r="F97" s="18">
        <f t="shared" si="8"/>
        <v>0</v>
      </c>
      <c r="G97" s="37"/>
    </row>
    <row r="98" spans="1:7" s="15" customFormat="1" ht="12.75" customHeight="1" hidden="1">
      <c r="A98" s="47" t="s">
        <v>134</v>
      </c>
      <c r="B98" s="23" t="s">
        <v>135</v>
      </c>
      <c r="C98" s="24"/>
      <c r="D98" s="24"/>
      <c r="E98" s="18"/>
      <c r="F98" s="18">
        <f t="shared" si="8"/>
        <v>0</v>
      </c>
      <c r="G98" s="37"/>
    </row>
    <row r="99" spans="1:7" s="15" customFormat="1" ht="12.75" customHeight="1" hidden="1">
      <c r="A99" s="47" t="s">
        <v>136</v>
      </c>
      <c r="B99" s="23" t="s">
        <v>137</v>
      </c>
      <c r="C99" s="24"/>
      <c r="D99" s="24"/>
      <c r="E99" s="18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3" t="s">
        <v>138</v>
      </c>
      <c r="B100" s="44" t="s">
        <v>139</v>
      </c>
      <c r="C100" s="45"/>
      <c r="D100" s="45"/>
      <c r="E100" s="17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6" t="s">
        <v>140</v>
      </c>
      <c r="B101" s="23" t="s">
        <v>141</v>
      </c>
      <c r="C101" s="24"/>
      <c r="D101" s="24"/>
      <c r="E101" s="18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3" t="s">
        <v>142</v>
      </c>
      <c r="B102" s="44" t="s">
        <v>143</v>
      </c>
      <c r="C102" s="45">
        <f>C103</f>
        <v>0</v>
      </c>
      <c r="D102" s="45">
        <f>D103</f>
        <v>0</v>
      </c>
      <c r="E102" s="17" t="e">
        <f t="shared" si="7"/>
        <v>#DIV/0!</v>
      </c>
      <c r="F102" s="18">
        <f t="shared" si="8"/>
        <v>0</v>
      </c>
      <c r="G102" s="37"/>
    </row>
    <row r="103" spans="1:7" s="15" customFormat="1" ht="12.75" customHeight="1" hidden="1">
      <c r="A103" s="46" t="s">
        <v>144</v>
      </c>
      <c r="B103" s="23" t="s">
        <v>145</v>
      </c>
      <c r="C103" s="24">
        <v>0</v>
      </c>
      <c r="D103" s="24">
        <v>0</v>
      </c>
      <c r="E103" s="18" t="e">
        <f t="shared" si="7"/>
        <v>#DIV/0!</v>
      </c>
      <c r="F103" s="18">
        <f t="shared" si="8"/>
        <v>0</v>
      </c>
      <c r="G103" s="37"/>
    </row>
    <row r="104" spans="1:6" s="15" customFormat="1" ht="15.75" customHeight="1">
      <c r="A104" s="69">
        <v>1400</v>
      </c>
      <c r="B104" s="64" t="s">
        <v>146</v>
      </c>
      <c r="C104" s="45">
        <f>C105</f>
        <v>277.9</v>
      </c>
      <c r="D104" s="45">
        <f>D105</f>
        <v>69.475</v>
      </c>
      <c r="E104" s="17"/>
      <c r="F104" s="18">
        <f t="shared" si="8"/>
        <v>-208.42499999999998</v>
      </c>
    </row>
    <row r="105" spans="1:6" s="15" customFormat="1" ht="15.75" customHeight="1">
      <c r="A105" s="65">
        <v>1403</v>
      </c>
      <c r="B105" s="66" t="s">
        <v>147</v>
      </c>
      <c r="C105" s="24">
        <v>277.9</v>
      </c>
      <c r="D105" s="24">
        <v>69.475</v>
      </c>
      <c r="E105" s="18"/>
      <c r="F105" s="18"/>
    </row>
    <row r="106" spans="1:6" s="15" customFormat="1" ht="0.75" customHeight="1">
      <c r="A106" s="70"/>
      <c r="B106" s="66" t="s">
        <v>50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2.75" customHeight="1" hidden="1">
      <c r="A107" s="70"/>
      <c r="B107" s="66" t="s">
        <v>148</v>
      </c>
      <c r="C107" s="24"/>
      <c r="D107" s="24"/>
      <c r="E107" s="18" t="e">
        <f t="shared" si="6"/>
        <v>#DIV/0!</v>
      </c>
      <c r="F107" s="18">
        <f t="shared" si="8"/>
        <v>0</v>
      </c>
    </row>
    <row r="108" spans="1:6" s="15" customFormat="1" ht="15" customHeight="1">
      <c r="A108" s="70"/>
      <c r="B108" s="71" t="s">
        <v>149</v>
      </c>
      <c r="C108" s="45">
        <f>C57+C61+C63+C67+C71+C82+C90+C94+C104</f>
        <v>5035.536</v>
      </c>
      <c r="D108" s="45">
        <f>D57+D61+D63+D67+D71+D82+D90+D94+99</f>
        <v>1013.46822</v>
      </c>
      <c r="E108" s="45" t="e">
        <f>E57+E61+E63+E67+E71+E82+E90+E94</f>
        <v>#DIV/0!</v>
      </c>
      <c r="F108" s="45">
        <f>F57+F61+F63+F67+F71+F82+F90+F94</f>
        <v>-3843.1677799999998</v>
      </c>
    </row>
  </sheetData>
  <sheetProtection selectLockedCells="1" selectUnlockedCells="1"/>
  <mergeCells count="5">
    <mergeCell ref="C2:F2"/>
    <mergeCell ref="C3:F3"/>
    <mergeCell ref="C4:F4"/>
    <mergeCell ref="C5:F5"/>
    <mergeCell ref="A7:F7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7"/>
  <sheetViews>
    <sheetView view="pageBreakPreview" zoomScaleSheetLayoutView="100" workbookViewId="0" topLeftCell="A29">
      <selection activeCell="B58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2" spans="3:6" ht="18">
      <c r="C2" s="4" t="s">
        <v>0</v>
      </c>
      <c r="D2" s="4"/>
      <c r="E2" s="4"/>
      <c r="F2" s="4"/>
    </row>
    <row r="3" spans="3:6" ht="18">
      <c r="C3" s="4" t="s">
        <v>1</v>
      </c>
      <c r="D3" s="4"/>
      <c r="E3" s="4"/>
      <c r="F3" s="4"/>
    </row>
    <row r="4" spans="1:6" ht="18">
      <c r="A4" s="5"/>
      <c r="B4" s="5"/>
      <c r="C4" s="4" t="s">
        <v>154</v>
      </c>
      <c r="D4" s="4"/>
      <c r="E4" s="4"/>
      <c r="F4" s="4"/>
    </row>
    <row r="5" spans="1:6" ht="18">
      <c r="A5" s="5"/>
      <c r="B5" s="5"/>
      <c r="C5" s="4" t="s">
        <v>3</v>
      </c>
      <c r="D5" s="4"/>
      <c r="E5" s="4"/>
      <c r="F5" s="4"/>
    </row>
    <row r="6" spans="1:7" ht="18">
      <c r="A6" s="5"/>
      <c r="B6" s="5"/>
      <c r="C6" s="7"/>
      <c r="D6" s="7"/>
      <c r="E6" s="7"/>
      <c r="F6" s="7"/>
      <c r="G6" s="6"/>
    </row>
    <row r="7" spans="1:7" s="15" customFormat="1" ht="18">
      <c r="A7" s="8" t="s">
        <v>155</v>
      </c>
      <c r="B7" s="8"/>
      <c r="C7" s="8"/>
      <c r="D7" s="8"/>
      <c r="E7" s="8"/>
      <c r="F7" s="8"/>
      <c r="G7" s="6"/>
    </row>
    <row r="8" spans="1:7" s="15" customFormat="1" ht="18">
      <c r="A8" s="9"/>
      <c r="B8" s="9"/>
      <c r="C8" s="9"/>
      <c r="D8" s="9"/>
      <c r="E8" s="9"/>
      <c r="F8" s="9"/>
      <c r="G8" s="6"/>
    </row>
    <row r="9" spans="1:7" s="15" customFormat="1" ht="15.75">
      <c r="A9" s="16"/>
      <c r="B9" s="16" t="s">
        <v>11</v>
      </c>
      <c r="C9" s="17">
        <f>SUM(C10,C12,C14,C17,C19)</f>
        <v>373.5</v>
      </c>
      <c r="D9" s="17">
        <f>SUM(D10,D12,D14,D17,D19)</f>
        <v>45.188990000000004</v>
      </c>
      <c r="E9" s="18">
        <f aca="true" t="shared" si="0" ref="E9:E39">D9/C9*100</f>
        <v>12.09879250334672</v>
      </c>
      <c r="F9" s="18">
        <f aca="true" t="shared" si="1" ref="F9:F40">D9-C9</f>
        <v>-328.31101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132.7</v>
      </c>
      <c r="D10" s="17">
        <f>SUM(D11)</f>
        <v>17.14765</v>
      </c>
      <c r="E10" s="18">
        <f t="shared" si="0"/>
        <v>12.922117558402412</v>
      </c>
      <c r="F10" s="18">
        <f t="shared" si="1"/>
        <v>-115.55234999999999</v>
      </c>
      <c r="G10" s="6"/>
    </row>
    <row r="11" spans="1:7" s="15" customFormat="1" ht="15.75">
      <c r="A11" s="19">
        <v>1010200001</v>
      </c>
      <c r="B11" s="20" t="s">
        <v>156</v>
      </c>
      <c r="C11" s="21">
        <v>132.7</v>
      </c>
      <c r="D11" s="21">
        <v>17.14765</v>
      </c>
      <c r="E11" s="18">
        <f t="shared" si="0"/>
        <v>12.922117558402412</v>
      </c>
      <c r="F11" s="18">
        <f t="shared" si="1"/>
        <v>-115.55234999999999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0.9</v>
      </c>
      <c r="D12" s="17">
        <f>SUM(D13)</f>
        <v>0.186</v>
      </c>
      <c r="E12" s="18">
        <f t="shared" si="0"/>
        <v>20.666666666666668</v>
      </c>
      <c r="F12" s="18">
        <f t="shared" si="1"/>
        <v>-0.714</v>
      </c>
      <c r="G12" s="6"/>
    </row>
    <row r="13" spans="1:7" s="15" customFormat="1" ht="15.75">
      <c r="A13" s="19">
        <v>1050300001</v>
      </c>
      <c r="B13" s="19" t="s">
        <v>157</v>
      </c>
      <c r="C13" s="18">
        <v>0.9</v>
      </c>
      <c r="D13" s="18">
        <v>0.186</v>
      </c>
      <c r="E13" s="18">
        <f t="shared" si="0"/>
        <v>20.666666666666668</v>
      </c>
      <c r="F13" s="18">
        <f t="shared" si="1"/>
        <v>-0.714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218.9</v>
      </c>
      <c r="D14" s="17">
        <f>SUM(D15:D16)</f>
        <v>14.035340000000001</v>
      </c>
      <c r="E14" s="18">
        <f t="shared" si="0"/>
        <v>6.411758793969851</v>
      </c>
      <c r="F14" s="18">
        <f t="shared" si="1"/>
        <v>-204.86466000000001</v>
      </c>
      <c r="G14" s="6"/>
    </row>
    <row r="15" spans="1:7" s="15" customFormat="1" ht="15.75">
      <c r="A15" s="19">
        <v>1060600000</v>
      </c>
      <c r="B15" s="19" t="s">
        <v>17</v>
      </c>
      <c r="C15" s="18">
        <v>194.1</v>
      </c>
      <c r="D15" s="18">
        <v>9.37199</v>
      </c>
      <c r="E15" s="18">
        <f t="shared" si="0"/>
        <v>4.82843379701185</v>
      </c>
      <c r="F15" s="18">
        <f t="shared" si="1"/>
        <v>-184.72800999999998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24.8</v>
      </c>
      <c r="D16" s="24">
        <v>4.66335</v>
      </c>
      <c r="E16" s="18">
        <f t="shared" si="0"/>
        <v>18.80383064516129</v>
      </c>
      <c r="F16" s="18">
        <f t="shared" si="1"/>
        <v>-20.13665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21</v>
      </c>
      <c r="D19" s="17">
        <f>SUM(D20:D23)</f>
        <v>13.82</v>
      </c>
      <c r="E19" s="18">
        <f t="shared" si="0"/>
        <v>65.80952380952381</v>
      </c>
      <c r="F19" s="18">
        <f t="shared" si="1"/>
        <v>-7.18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21</v>
      </c>
      <c r="D21" s="18">
        <v>13.82</v>
      </c>
      <c r="E21" s="18">
        <f t="shared" si="0"/>
        <v>65.80952380952381</v>
      </c>
      <c r="F21" s="18">
        <f t="shared" si="1"/>
        <v>-7.18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205</v>
      </c>
      <c r="D24" s="17">
        <f>SUM(D25:D40)</f>
        <v>35.82703</v>
      </c>
      <c r="E24" s="18">
        <f t="shared" si="0"/>
        <v>17.4766</v>
      </c>
      <c r="F24" s="18">
        <f t="shared" si="1"/>
        <v>-169.17297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112</v>
      </c>
      <c r="D25" s="18">
        <v>26.28704</v>
      </c>
      <c r="E25" s="18">
        <f t="shared" si="0"/>
        <v>23.47057142857143</v>
      </c>
      <c r="F25" s="18">
        <f t="shared" si="1"/>
        <v>-85.71296</v>
      </c>
      <c r="G25" s="6"/>
    </row>
    <row r="26" spans="1:7" s="15" customFormat="1" ht="14.25" customHeight="1">
      <c r="A26" s="19">
        <v>1110503505</v>
      </c>
      <c r="B26" s="19" t="s">
        <v>28</v>
      </c>
      <c r="C26" s="18">
        <v>22</v>
      </c>
      <c r="D26" s="18">
        <v>5.67999</v>
      </c>
      <c r="E26" s="18">
        <f t="shared" si="0"/>
        <v>25.818136363636363</v>
      </c>
      <c r="F26" s="18">
        <f t="shared" si="1"/>
        <v>-16.32001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70</v>
      </c>
      <c r="D29" s="18">
        <v>2.35</v>
      </c>
      <c r="E29" s="18">
        <f t="shared" si="0"/>
        <v>3.357142857142857</v>
      </c>
      <c r="F29" s="18">
        <f t="shared" si="1"/>
        <v>-67.65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>
        <v>1.51</v>
      </c>
      <c r="E38" s="18">
        <f t="shared" si="0"/>
        <v>151</v>
      </c>
      <c r="F38" s="18">
        <f t="shared" si="1"/>
        <v>0.51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578.5</v>
      </c>
      <c r="D42" s="17">
        <f>SUM(D24,D9)</f>
        <v>81.01602</v>
      </c>
      <c r="E42" s="18">
        <f aca="true" t="shared" si="2" ref="E42:E50">D42/C42*100</f>
        <v>14.004497839239413</v>
      </c>
      <c r="F42" s="18">
        <f aca="true" t="shared" si="3" ref="F42:F51">D42-C42</f>
        <v>-497.48398</v>
      </c>
      <c r="G42" s="6"/>
    </row>
    <row r="43" spans="1:7" s="15" customFormat="1" ht="15.75">
      <c r="A43" s="16"/>
      <c r="B43" s="16" t="s">
        <v>45</v>
      </c>
      <c r="C43" s="17">
        <f>SUM(C44:C48)</f>
        <v>3107.27</v>
      </c>
      <c r="D43" s="17">
        <f>SUM(D44:D48)</f>
        <v>790.616</v>
      </c>
      <c r="E43" s="18">
        <f t="shared" si="2"/>
        <v>25.44407148397146</v>
      </c>
      <c r="F43" s="18">
        <f t="shared" si="3"/>
        <v>-2316.654</v>
      </c>
      <c r="G43" s="6"/>
    </row>
    <row r="44" spans="1:8" s="15" customFormat="1" ht="15.75">
      <c r="A44" s="19">
        <v>2020100000</v>
      </c>
      <c r="B44" s="19" t="s">
        <v>46</v>
      </c>
      <c r="C44" s="18">
        <v>2299.7</v>
      </c>
      <c r="D44" s="18">
        <v>535.4</v>
      </c>
      <c r="E44" s="18">
        <f t="shared" si="2"/>
        <v>23.28129756055138</v>
      </c>
      <c r="F44" s="18">
        <f t="shared" si="3"/>
        <v>-1764.2999999999997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474.5</v>
      </c>
      <c r="D45" s="18">
        <v>118.6</v>
      </c>
      <c r="E45" s="18">
        <f t="shared" si="2"/>
        <v>24.994731296101158</v>
      </c>
      <c r="F45" s="18">
        <f t="shared" si="3"/>
        <v>-355.9</v>
      </c>
      <c r="G45" s="6"/>
    </row>
    <row r="46" spans="1:7" s="15" customFormat="1" ht="15.75">
      <c r="A46" s="19">
        <v>2020200000</v>
      </c>
      <c r="B46" s="19" t="s">
        <v>48</v>
      </c>
      <c r="C46" s="18">
        <v>221.1</v>
      </c>
      <c r="D46" s="18">
        <v>108.656</v>
      </c>
      <c r="E46" s="18">
        <f t="shared" si="2"/>
        <v>49.14337403889643</v>
      </c>
      <c r="F46" s="18">
        <f t="shared" si="3"/>
        <v>-112.44399999999999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111.97</v>
      </c>
      <c r="D47" s="18">
        <v>27.96</v>
      </c>
      <c r="E47" s="18">
        <f t="shared" si="2"/>
        <v>24.97097436813432</v>
      </c>
      <c r="F47" s="18">
        <f t="shared" si="3"/>
        <v>-84.00999999999999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3685.77</v>
      </c>
      <c r="D50" s="17">
        <f>SUM(D43,D42)</f>
        <v>871.63202</v>
      </c>
      <c r="E50" s="18">
        <f t="shared" si="2"/>
        <v>23.64857329676024</v>
      </c>
      <c r="F50" s="18">
        <f t="shared" si="3"/>
        <v>-2814.13798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-29.749329999999986</v>
      </c>
      <c r="E51" s="18"/>
      <c r="F51" s="18">
        <f t="shared" si="3"/>
        <v>-29.749329999999986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848.6099999999999</v>
      </c>
      <c r="D56" s="45">
        <f>SUM(D57:D59)</f>
        <v>175.47534000000002</v>
      </c>
      <c r="E56" s="18">
        <f>D56/C56*100</f>
        <v>20.677972213384244</v>
      </c>
      <c r="F56" s="18">
        <f>D56-C56</f>
        <v>-673.1346599999999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812.31</v>
      </c>
      <c r="D57" s="24">
        <v>149.17534</v>
      </c>
      <c r="E57" s="18">
        <f>D57/C57*100</f>
        <v>18.364336275559825</v>
      </c>
      <c r="F57" s="18">
        <f>D57-C57</f>
        <v>-663.1346599999999</v>
      </c>
      <c r="G57" s="37"/>
    </row>
    <row r="58" spans="1:7" s="15" customFormat="1" ht="15.75">
      <c r="A58" s="46" t="s">
        <v>59</v>
      </c>
      <c r="B58" s="23" t="s">
        <v>60</v>
      </c>
      <c r="C58" s="24">
        <v>26.3</v>
      </c>
      <c r="D58" s="24">
        <v>26.3</v>
      </c>
      <c r="E58" s="18"/>
      <c r="F58" s="18"/>
      <c r="G58" s="37"/>
    </row>
    <row r="59" spans="1:7" s="15" customFormat="1" ht="15.75">
      <c r="A59" s="46" t="s">
        <v>158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12.87898</v>
      </c>
      <c r="E60" s="18">
        <f>D60/C60*100</f>
        <v>11.513481137135706</v>
      </c>
      <c r="F60" s="18">
        <f aca="true" t="shared" si="4" ref="F60:F107">D60-C60</f>
        <v>-98.98102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12.87898</v>
      </c>
      <c r="E61" s="18">
        <f>D61/C61*100</f>
        <v>11.513481137135706</v>
      </c>
      <c r="F61" s="18">
        <f t="shared" si="4"/>
        <v>-98.98102</v>
      </c>
    </row>
    <row r="62" spans="1:7" s="52" customFormat="1" ht="14.25" customHeight="1">
      <c r="A62" s="48" t="s">
        <v>67</v>
      </c>
      <c r="B62" s="49" t="s">
        <v>68</v>
      </c>
      <c r="C62" s="50">
        <f>C63+C64+C65</f>
        <v>12.488</v>
      </c>
      <c r="D62" s="50">
        <f>D63+D64+D65</f>
        <v>0</v>
      </c>
      <c r="E62" s="18">
        <f>D62/C62*100</f>
        <v>0</v>
      </c>
      <c r="F62" s="18">
        <f t="shared" si="4"/>
        <v>-12.488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29.25">
      <c r="A64" s="53" t="s">
        <v>71</v>
      </c>
      <c r="B64" s="54" t="s">
        <v>72</v>
      </c>
      <c r="C64" s="55">
        <v>12.488</v>
      </c>
      <c r="D64" s="55"/>
      <c r="E64" s="18"/>
      <c r="F64" s="18">
        <f t="shared" si="4"/>
        <v>-12.488</v>
      </c>
      <c r="G64" s="51"/>
    </row>
    <row r="65" spans="1:7" s="52" customFormat="1" ht="17.25" customHeight="1">
      <c r="A65" s="53" t="s">
        <v>73</v>
      </c>
      <c r="B65" s="54" t="s">
        <v>74</v>
      </c>
      <c r="C65" s="55">
        <v>0</v>
      </c>
      <c r="D65" s="55">
        <v>0</v>
      </c>
      <c r="E65" s="18"/>
      <c r="F65" s="18">
        <f t="shared" si="4"/>
        <v>0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30</v>
      </c>
      <c r="D66" s="45">
        <f>D67+D68+D69</f>
        <v>0</v>
      </c>
      <c r="E66" s="18">
        <f>D66/C66*100</f>
        <v>0</v>
      </c>
      <c r="F66" s="18">
        <f t="shared" si="4"/>
        <v>-30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7.25" customHeight="1">
      <c r="A68" s="46" t="s">
        <v>79</v>
      </c>
      <c r="B68" s="56" t="s">
        <v>80</v>
      </c>
      <c r="C68" s="24">
        <v>30</v>
      </c>
      <c r="D68" s="24"/>
      <c r="E68" s="18">
        <f>D68/C68*100</f>
        <v>0</v>
      </c>
      <c r="F68" s="18">
        <f t="shared" si="4"/>
        <v>-30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630.7</v>
      </c>
      <c r="D70" s="45">
        <f>D72+D73</f>
        <v>245.11534</v>
      </c>
      <c r="E70" s="18">
        <f>D70/C70*100</f>
        <v>38.86401458696686</v>
      </c>
      <c r="F70" s="18">
        <f t="shared" si="4"/>
        <v>-385.58466000000004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6.5" customHeight="1">
      <c r="A73" s="47" t="s">
        <v>89</v>
      </c>
      <c r="B73" s="23" t="s">
        <v>90</v>
      </c>
      <c r="C73" s="24">
        <v>630.7</v>
      </c>
      <c r="D73" s="24">
        <v>245.11534</v>
      </c>
      <c r="E73" s="18">
        <f>D73/C73*100</f>
        <v>38.86401458696686</v>
      </c>
      <c r="F73" s="18">
        <f t="shared" si="4"/>
        <v>-385.58466000000004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C82</f>
        <v>2040.112</v>
      </c>
      <c r="D81" s="45">
        <f>SUM(D82:D82)</f>
        <v>408.41303</v>
      </c>
      <c r="E81" s="18">
        <f t="shared" si="5"/>
        <v>20.01914747817767</v>
      </c>
      <c r="F81" s="18">
        <f t="shared" si="4"/>
        <v>-1631.6989700000001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2040.112</v>
      </c>
      <c r="D82" s="24">
        <v>408.41303</v>
      </c>
      <c r="E82" s="18">
        <f t="shared" si="5"/>
        <v>20.01914747817767</v>
      </c>
      <c r="F82" s="18">
        <f t="shared" si="4"/>
        <v>-1631.6989700000001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/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/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12</v>
      </c>
      <c r="D93" s="45">
        <f>D94+D95+D96+D97+D98</f>
        <v>4</v>
      </c>
      <c r="E93" s="17">
        <f>D93/C93*100</f>
        <v>33.33333333333333</v>
      </c>
      <c r="F93" s="18">
        <f t="shared" si="4"/>
        <v>-8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12</v>
      </c>
      <c r="D94" s="24">
        <v>4</v>
      </c>
      <c r="E94" s="17">
        <f aca="true" t="shared" si="6" ref="E94:E102">D94/C94*100</f>
        <v>33.33333333333333</v>
      </c>
      <c r="F94" s="18">
        <f>D94-C94</f>
        <v>-8</v>
      </c>
      <c r="G94" s="37"/>
    </row>
    <row r="95" spans="1:7" s="15" customFormat="1" ht="0.75" customHeight="1">
      <c r="A95" s="47" t="s">
        <v>130</v>
      </c>
      <c r="B95" s="23" t="s">
        <v>131</v>
      </c>
      <c r="C95" s="24"/>
      <c r="D95" s="24"/>
      <c r="E95" s="18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5</v>
      </c>
      <c r="D101" s="45">
        <f>D102</f>
        <v>0</v>
      </c>
      <c r="E101" s="17">
        <f t="shared" si="6"/>
        <v>0</v>
      </c>
      <c r="F101" s="18">
        <f t="shared" si="7"/>
        <v>-5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5</v>
      </c>
      <c r="D102" s="24">
        <v>0</v>
      </c>
      <c r="E102" s="18">
        <f t="shared" si="6"/>
        <v>0</v>
      </c>
      <c r="F102" s="18">
        <f t="shared" si="7"/>
        <v>-5</v>
      </c>
      <c r="G102" s="37"/>
    </row>
    <row r="103" spans="1:6" s="15" customFormat="1" ht="12.75" customHeight="1" hidden="1">
      <c r="A103" s="69">
        <v>1400</v>
      </c>
      <c r="B103" s="64" t="s">
        <v>146</v>
      </c>
      <c r="C103" s="45">
        <f>C104</f>
        <v>0</v>
      </c>
      <c r="D103" s="45">
        <f>SUM(D105:D106)</f>
        <v>0</v>
      </c>
      <c r="E103" s="17"/>
      <c r="F103" s="18">
        <f t="shared" si="7"/>
        <v>0</v>
      </c>
    </row>
    <row r="104" spans="1:6" s="15" customFormat="1" ht="12.75" customHeight="1" hidden="1">
      <c r="A104" s="65">
        <v>1403</v>
      </c>
      <c r="B104" s="66" t="s">
        <v>147</v>
      </c>
      <c r="C104" s="45"/>
      <c r="D104" s="45"/>
      <c r="E104" s="17"/>
      <c r="F104" s="18"/>
    </row>
    <row r="105" spans="1:6" s="15" customFormat="1" ht="12.75" customHeight="1" hidden="1">
      <c r="A105" s="70">
        <v>1104</v>
      </c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>
        <v>1102</v>
      </c>
      <c r="B106" s="66" t="s">
        <v>148</v>
      </c>
      <c r="C106" s="24"/>
      <c r="D106" s="24"/>
      <c r="E106" s="18" t="e">
        <f t="shared" si="5"/>
        <v>#DIV/0!</v>
      </c>
      <c r="F106" s="18">
        <f t="shared" si="7"/>
        <v>0</v>
      </c>
    </row>
    <row r="107" spans="1:6" s="15" customFormat="1" ht="15.75" customHeight="1">
      <c r="A107" s="70"/>
      <c r="B107" s="71" t="s">
        <v>149</v>
      </c>
      <c r="C107" s="45">
        <f>C56+C60+C62+C66+C70+C81+C93+C103</f>
        <v>3685.77</v>
      </c>
      <c r="D107" s="45">
        <f>SUM(D56,D60,D62,D66,D70,D74,D76,D81,D83,D89,D103)</f>
        <v>841.88269</v>
      </c>
      <c r="E107" s="18">
        <f t="shared" si="5"/>
        <v>22.841433133375116</v>
      </c>
      <c r="F107" s="18">
        <f t="shared" si="4"/>
        <v>-2843.88731</v>
      </c>
    </row>
  </sheetData>
  <sheetProtection selectLockedCells="1" selectUnlockedCells="1"/>
  <mergeCells count="5">
    <mergeCell ref="C2:F2"/>
    <mergeCell ref="C3:F3"/>
    <mergeCell ref="C4:F4"/>
    <mergeCell ref="C5:F5"/>
    <mergeCell ref="A7:F7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8">
      <selection activeCell="B58" sqref="A1:F108"/>
    </sheetView>
  </sheetViews>
  <sheetFormatPr defaultColWidth="9.140625" defaultRowHeight="12.75"/>
  <cols>
    <col min="1" max="1" width="17.14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159</v>
      </c>
      <c r="D3" s="4"/>
      <c r="E3" s="4"/>
      <c r="F3" s="4"/>
    </row>
    <row r="4" spans="1:7" ht="18" customHeight="1">
      <c r="A4" s="5"/>
      <c r="B4" s="5"/>
      <c r="C4" s="4" t="s">
        <v>3</v>
      </c>
      <c r="D4" s="4"/>
      <c r="E4" s="4"/>
      <c r="F4" s="4"/>
      <c r="G4" s="6"/>
    </row>
    <row r="5" spans="1:7" ht="18" customHeight="1">
      <c r="A5" s="5"/>
      <c r="B5" s="5"/>
      <c r="C5" s="7"/>
      <c r="D5" s="7"/>
      <c r="E5" s="7"/>
      <c r="F5" s="7"/>
      <c r="G5" s="6"/>
    </row>
    <row r="6" spans="1:7" ht="18">
      <c r="A6" s="8" t="s">
        <v>160</v>
      </c>
      <c r="B6" s="8"/>
      <c r="C6" s="8"/>
      <c r="D6" s="8"/>
      <c r="E6" s="8"/>
      <c r="F6" s="8"/>
      <c r="G6" s="6"/>
    </row>
    <row r="7" spans="1:7" s="15" customFormat="1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1248.1999999999998</v>
      </c>
      <c r="D9" s="17">
        <f>SUM(D10,D12,D14,D17,D19)</f>
        <v>244.09095</v>
      </c>
      <c r="E9" s="18">
        <f aca="true" t="shared" si="0" ref="E9:E39">D9/C9*100</f>
        <v>19.555435827591737</v>
      </c>
      <c r="F9" s="18">
        <f aca="true" t="shared" si="1" ref="F9:F40">D9-C9</f>
        <v>-1004.1090499999998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849.3</v>
      </c>
      <c r="D10" s="17">
        <f>SUM(D11)</f>
        <v>182.82611</v>
      </c>
      <c r="E10" s="18">
        <f t="shared" si="0"/>
        <v>21.526681973389852</v>
      </c>
      <c r="F10" s="18">
        <f t="shared" si="1"/>
        <v>-666.47389</v>
      </c>
      <c r="G10" s="6"/>
    </row>
    <row r="11" spans="1:7" s="15" customFormat="1" ht="15.75">
      <c r="A11" s="19">
        <v>1010200001</v>
      </c>
      <c r="B11" s="20" t="s">
        <v>156</v>
      </c>
      <c r="C11" s="21">
        <v>849.3</v>
      </c>
      <c r="D11" s="21">
        <v>182.82611</v>
      </c>
      <c r="E11" s="18">
        <f t="shared" si="0"/>
        <v>21.526681973389852</v>
      </c>
      <c r="F11" s="18">
        <f t="shared" si="1"/>
        <v>-666.47389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30</v>
      </c>
      <c r="D12" s="17">
        <f>SUM(D13)</f>
        <v>0.3669</v>
      </c>
      <c r="E12" s="18">
        <f t="shared" si="0"/>
        <v>1.2229999999999999</v>
      </c>
      <c r="F12" s="18">
        <f t="shared" si="1"/>
        <v>-29.6331</v>
      </c>
      <c r="G12" s="6"/>
    </row>
    <row r="13" spans="1:7" s="15" customFormat="1" ht="15" customHeight="1">
      <c r="A13" s="19">
        <v>1050300001</v>
      </c>
      <c r="B13" s="19" t="s">
        <v>157</v>
      </c>
      <c r="C13" s="18">
        <v>30</v>
      </c>
      <c r="D13" s="18">
        <v>0.3669</v>
      </c>
      <c r="E13" s="18">
        <f t="shared" si="0"/>
        <v>1.2229999999999999</v>
      </c>
      <c r="F13" s="18">
        <f t="shared" si="1"/>
        <v>-29.6331</v>
      </c>
      <c r="G13" s="6"/>
    </row>
    <row r="14" spans="1:7" s="15" customFormat="1" ht="12.75" hidden="1">
      <c r="A14" s="16">
        <v>1060000000</v>
      </c>
      <c r="B14" s="16" t="s">
        <v>16</v>
      </c>
      <c r="C14" s="17">
        <f>SUM(C15:C16)</f>
        <v>357.79999999999995</v>
      </c>
      <c r="D14" s="17">
        <f>SUM(D15:D16)</f>
        <v>60.897940000000006</v>
      </c>
      <c r="E14" s="18">
        <f t="shared" si="0"/>
        <v>17.02010620458357</v>
      </c>
      <c r="F14" s="18">
        <f t="shared" si="1"/>
        <v>-296.90205999999995</v>
      </c>
      <c r="G14" s="6"/>
    </row>
    <row r="15" spans="1:7" s="15" customFormat="1" ht="12.75" hidden="1">
      <c r="A15" s="19">
        <v>1060600000</v>
      </c>
      <c r="B15" s="19" t="s">
        <v>17</v>
      </c>
      <c r="C15" s="18">
        <v>314.9</v>
      </c>
      <c r="D15" s="18">
        <v>56.60437</v>
      </c>
      <c r="E15" s="18">
        <f t="shared" si="0"/>
        <v>17.975347729437917</v>
      </c>
      <c r="F15" s="18">
        <f t="shared" si="1"/>
        <v>-258.29562999999996</v>
      </c>
      <c r="G15" s="26"/>
    </row>
    <row r="16" spans="1:7" s="15" customFormat="1" ht="15.75">
      <c r="A16" s="22">
        <v>1060103010</v>
      </c>
      <c r="B16" s="23" t="s">
        <v>18</v>
      </c>
      <c r="C16" s="24">
        <v>42.9</v>
      </c>
      <c r="D16" s="24">
        <v>4.29357</v>
      </c>
      <c r="E16" s="18">
        <f t="shared" si="0"/>
        <v>10.008321678321678</v>
      </c>
      <c r="F16" s="18">
        <f t="shared" si="1"/>
        <v>-38.606429999999996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9.5" customHeight="1">
      <c r="A18" s="19">
        <v>1070102001</v>
      </c>
      <c r="B18" s="19" t="s">
        <v>161</v>
      </c>
      <c r="C18" s="18"/>
      <c r="D18" s="18"/>
      <c r="E18" s="18" t="e">
        <f t="shared" si="0"/>
        <v>#DIV/0!</v>
      </c>
      <c r="F18" s="18">
        <f t="shared" si="1"/>
        <v>0</v>
      </c>
      <c r="G18" s="6"/>
    </row>
    <row r="19" spans="1:7" s="15" customFormat="1" ht="12.75" hidden="1">
      <c r="A19" s="16"/>
      <c r="B19" s="16" t="s">
        <v>21</v>
      </c>
      <c r="C19" s="17">
        <f>SUM(C20:C23)</f>
        <v>11.1</v>
      </c>
      <c r="D19" s="17">
        <f>SUM(D20:D23)</f>
        <v>0</v>
      </c>
      <c r="E19" s="18">
        <f t="shared" si="0"/>
        <v>0</v>
      </c>
      <c r="F19" s="18">
        <f t="shared" si="1"/>
        <v>-11.1</v>
      </c>
      <c r="G19" s="6"/>
    </row>
    <row r="20" spans="1:7" s="15" customFormat="1" ht="15.75">
      <c r="A20" s="19">
        <v>1080301001</v>
      </c>
      <c r="B20" s="20" t="s">
        <v>162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29.25">
      <c r="A21" s="19">
        <v>1080400001</v>
      </c>
      <c r="B21" s="20" t="s">
        <v>23</v>
      </c>
      <c r="C21" s="18">
        <v>11.1</v>
      </c>
      <c r="D21" s="18">
        <v>0</v>
      </c>
      <c r="E21" s="18">
        <f t="shared" si="0"/>
        <v>0</v>
      </c>
      <c r="F21" s="18">
        <f t="shared" si="1"/>
        <v>-11.1</v>
      </c>
      <c r="G21" s="6"/>
    </row>
    <row r="22" spans="1:7" s="15" customFormat="1" ht="15" customHeight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2.75" customHeight="1" hidden="1">
      <c r="A24" s="16"/>
      <c r="B24" s="16" t="s">
        <v>26</v>
      </c>
      <c r="C24" s="17">
        <f>SUM(C25:C41)</f>
        <v>342</v>
      </c>
      <c r="D24" s="17">
        <f>SUM(D25:D40)</f>
        <v>76.02122</v>
      </c>
      <c r="E24" s="18">
        <f t="shared" si="0"/>
        <v>22.228426900584793</v>
      </c>
      <c r="F24" s="18">
        <f t="shared" si="1"/>
        <v>-265.97878000000003</v>
      </c>
      <c r="G24" s="6"/>
    </row>
    <row r="25" spans="1:7" s="15" customFormat="1" ht="12.75" customHeight="1" hidden="1">
      <c r="A25" s="19">
        <v>1110501101</v>
      </c>
      <c r="B25" s="19" t="s">
        <v>27</v>
      </c>
      <c r="C25" s="18">
        <v>270</v>
      </c>
      <c r="D25" s="18">
        <v>76.02122</v>
      </c>
      <c r="E25" s="18">
        <f t="shared" si="0"/>
        <v>28.156007407407408</v>
      </c>
      <c r="F25" s="18">
        <f t="shared" si="1"/>
        <v>-193.97878</v>
      </c>
      <c r="G25" s="6"/>
    </row>
    <row r="26" spans="1:7" s="15" customFormat="1" ht="13.5" customHeight="1">
      <c r="A26" s="19">
        <v>1110503505</v>
      </c>
      <c r="B26" s="19" t="s">
        <v>163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2.75" customHeight="1" hidden="1">
      <c r="A29" s="19">
        <v>1140601410</v>
      </c>
      <c r="B29" s="20" t="s">
        <v>31</v>
      </c>
      <c r="C29" s="18">
        <v>70</v>
      </c>
      <c r="D29" s="18">
        <v>0</v>
      </c>
      <c r="E29" s="18">
        <f t="shared" si="0"/>
        <v>0</v>
      </c>
      <c r="F29" s="18">
        <f t="shared" si="1"/>
        <v>-70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32.25" customHeight="1">
      <c r="A35" s="19">
        <v>1162504001</v>
      </c>
      <c r="B35" s="20" t="s">
        <v>164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12.75" customHeight="1" hidden="1">
      <c r="A38" s="19">
        <v>1130305010</v>
      </c>
      <c r="B38" s="20" t="s">
        <v>40</v>
      </c>
      <c r="C38" s="18">
        <v>2</v>
      </c>
      <c r="D38" s="18"/>
      <c r="E38" s="18">
        <f t="shared" si="0"/>
        <v>0</v>
      </c>
      <c r="F38" s="18">
        <f t="shared" si="1"/>
        <v>-2</v>
      </c>
      <c r="G38" s="6"/>
    </row>
    <row r="39" spans="1:7" s="15" customFormat="1" ht="29.25">
      <c r="A39" s="19">
        <v>1169000000</v>
      </c>
      <c r="B39" s="20" t="s">
        <v>165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5.75">
      <c r="A40" s="19">
        <v>1170505005</v>
      </c>
      <c r="B40" s="19" t="s">
        <v>166</v>
      </c>
      <c r="C40" s="18">
        <v>0</v>
      </c>
      <c r="D40" s="18">
        <v>0</v>
      </c>
      <c r="E40" s="18"/>
      <c r="F40" s="18">
        <f t="shared" si="1"/>
        <v>0</v>
      </c>
      <c r="G40" s="6"/>
    </row>
    <row r="41" spans="1:8" s="15" customFormat="1" ht="15.75">
      <c r="A41" s="19">
        <v>1190500010</v>
      </c>
      <c r="B41" s="19" t="s">
        <v>43</v>
      </c>
      <c r="C41" s="18"/>
      <c r="D41" s="18"/>
      <c r="E41" s="18"/>
      <c r="F41" s="18"/>
      <c r="G41" s="6"/>
      <c r="H41" s="27"/>
    </row>
    <row r="42" spans="1:7" s="15" customFormat="1" ht="12.75" hidden="1">
      <c r="A42" s="16"/>
      <c r="B42" s="16" t="s">
        <v>44</v>
      </c>
      <c r="C42" s="17">
        <f>SUM(C24,C9)</f>
        <v>1590.1999999999998</v>
      </c>
      <c r="D42" s="17">
        <f>SUM(D24,D9)</f>
        <v>320.11217</v>
      </c>
      <c r="E42" s="18">
        <f aca="true" t="shared" si="2" ref="E42:E51">D42/C42*100</f>
        <v>20.130308766192933</v>
      </c>
      <c r="F42" s="18">
        <f aca="true" t="shared" si="3" ref="F42:F51">D42-C42</f>
        <v>-1270.08783</v>
      </c>
      <c r="G42" s="6"/>
    </row>
    <row r="43" spans="1:7" s="15" customFormat="1" ht="15.75">
      <c r="A43" s="16"/>
      <c r="B43" s="16" t="s">
        <v>45</v>
      </c>
      <c r="C43" s="17">
        <f>SUM(C44:C48)</f>
        <v>2853.143</v>
      </c>
      <c r="D43" s="17">
        <f>SUM(D44:D48)</f>
        <v>584.4390000000001</v>
      </c>
      <c r="E43" s="18">
        <f t="shared" si="2"/>
        <v>20.48404163408564</v>
      </c>
      <c r="F43" s="18">
        <f t="shared" si="3"/>
        <v>-2268.7039999999997</v>
      </c>
      <c r="G43" s="6"/>
    </row>
    <row r="44" spans="1:7" s="15" customFormat="1" ht="16.5" customHeight="1">
      <c r="A44" s="19">
        <v>2020100000</v>
      </c>
      <c r="B44" s="19" t="s">
        <v>46</v>
      </c>
      <c r="C44" s="18">
        <v>2124.3</v>
      </c>
      <c r="D44" s="18">
        <v>487.6</v>
      </c>
      <c r="E44" s="18">
        <f t="shared" si="2"/>
        <v>22.95344348726639</v>
      </c>
      <c r="F44" s="18">
        <f t="shared" si="3"/>
        <v>-1636.7000000000003</v>
      </c>
      <c r="G44" s="6"/>
    </row>
    <row r="45" spans="1:7" s="15" customFormat="1" ht="12.75" customHeight="1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2.75" hidden="1">
      <c r="A46" s="19">
        <v>2020200000</v>
      </c>
      <c r="B46" s="19" t="s">
        <v>167</v>
      </c>
      <c r="C46" s="18">
        <v>616.84</v>
      </c>
      <c r="D46" s="18">
        <v>68.879</v>
      </c>
      <c r="E46" s="18">
        <f t="shared" si="2"/>
        <v>11.16642889566176</v>
      </c>
      <c r="F46" s="18">
        <f t="shared" si="3"/>
        <v>-547.961</v>
      </c>
      <c r="G46" s="6"/>
    </row>
    <row r="47" spans="1:7" s="15" customFormat="1" ht="15.75">
      <c r="A47" s="19">
        <v>2020300000</v>
      </c>
      <c r="B47" s="19" t="s">
        <v>49</v>
      </c>
      <c r="C47" s="18">
        <v>112.003</v>
      </c>
      <c r="D47" s="18">
        <v>27.96</v>
      </c>
      <c r="E47" s="18">
        <f t="shared" si="2"/>
        <v>24.963617045971983</v>
      </c>
      <c r="F47" s="18">
        <f t="shared" si="3"/>
        <v>-84.043</v>
      </c>
      <c r="G47" s="6"/>
    </row>
    <row r="48" spans="1:7" s="15" customFormat="1" ht="15.75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29"/>
    </row>
    <row r="49" spans="1:7" s="15" customFormat="1" ht="12.75" customHeight="1" hidden="1">
      <c r="A49" s="16">
        <v>3000000000</v>
      </c>
      <c r="B49" s="25" t="s">
        <v>51</v>
      </c>
      <c r="C49" s="17">
        <v>0</v>
      </c>
      <c r="D49" s="17">
        <v>0</v>
      </c>
      <c r="E49" s="18"/>
      <c r="F49" s="18">
        <f t="shared" si="3"/>
        <v>0</v>
      </c>
      <c r="G49" s="29"/>
    </row>
    <row r="50" spans="1:7" s="15" customFormat="1" ht="15.75">
      <c r="A50" s="16"/>
      <c r="B50" s="16" t="s">
        <v>168</v>
      </c>
      <c r="C50" s="17">
        <f>SUM(C43,C42)</f>
        <v>4443.343</v>
      </c>
      <c r="D50" s="17">
        <f>SUM(D43,D42)</f>
        <v>904.5511700000001</v>
      </c>
      <c r="E50" s="18">
        <f t="shared" si="2"/>
        <v>20.357446409156353</v>
      </c>
      <c r="F50" s="18">
        <f t="shared" si="3"/>
        <v>-3538.7918299999997</v>
      </c>
      <c r="G50" s="37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-21.29223000000013</v>
      </c>
      <c r="E51" s="18" t="e">
        <f t="shared" si="2"/>
        <v>#DIV/0!</v>
      </c>
      <c r="F51" s="18">
        <f t="shared" si="3"/>
        <v>-21.29223000000013</v>
      </c>
      <c r="G51" s="37"/>
    </row>
    <row r="52" spans="1:7" s="15" customFormat="1" ht="15.75">
      <c r="A52" s="30"/>
      <c r="B52" s="31"/>
      <c r="C52" s="32"/>
      <c r="D52" s="32"/>
      <c r="E52" s="33"/>
      <c r="F52" s="33"/>
      <c r="G52" s="37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19.5" customHeight="1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742.2429999999999</v>
      </c>
      <c r="D56" s="45">
        <f>SUM(D57:D59)</f>
        <v>150.43441</v>
      </c>
      <c r="E56" s="18">
        <f>D56/C56*100</f>
        <v>20.26754176192972</v>
      </c>
      <c r="F56" s="18">
        <f>D56-C56</f>
        <v>-591.8085899999999</v>
      </c>
      <c r="G56" s="37"/>
    </row>
    <row r="57" spans="1:7" s="15" customFormat="1" ht="15.75">
      <c r="A57" s="46" t="s">
        <v>57</v>
      </c>
      <c r="B57" s="23" t="s">
        <v>58</v>
      </c>
      <c r="C57" s="24">
        <v>705.943</v>
      </c>
      <c r="D57" s="24">
        <v>124.13441</v>
      </c>
      <c r="E57" s="18">
        <f>D57/C57*100</f>
        <v>17.584197307714646</v>
      </c>
      <c r="F57" s="18">
        <f>D57-C57</f>
        <v>-581.80859</v>
      </c>
      <c r="G57" s="37"/>
    </row>
    <row r="58" spans="1:6" s="15" customFormat="1" ht="15.75">
      <c r="A58" s="46" t="s">
        <v>59</v>
      </c>
      <c r="B58" s="23" t="s">
        <v>60</v>
      </c>
      <c r="C58" s="24">
        <v>26.3</v>
      </c>
      <c r="D58" s="24">
        <v>26.3</v>
      </c>
      <c r="E58" s="18"/>
      <c r="F58" s="18"/>
    </row>
    <row r="59" spans="1:7" s="52" customFormat="1" ht="13.5" customHeight="1">
      <c r="A59" s="46" t="s">
        <v>61</v>
      </c>
      <c r="B59" s="23" t="s">
        <v>62</v>
      </c>
      <c r="C59" s="24">
        <v>10</v>
      </c>
      <c r="D59" s="24">
        <v>0</v>
      </c>
      <c r="E59" s="18"/>
      <c r="F59" s="18"/>
      <c r="G59" s="51"/>
    </row>
    <row r="60" spans="1:7" s="52" customFormat="1" ht="12.75" customHeight="1" hidden="1">
      <c r="A60" s="43" t="s">
        <v>63</v>
      </c>
      <c r="B60" s="44" t="s">
        <v>64</v>
      </c>
      <c r="C60" s="45">
        <f>C61</f>
        <v>111.86</v>
      </c>
      <c r="D60" s="45">
        <f>D61</f>
        <v>15.3675</v>
      </c>
      <c r="E60" s="18">
        <f>D60/C60*100</f>
        <v>13.738154836402646</v>
      </c>
      <c r="F60" s="18">
        <f aca="true" t="shared" si="4" ref="F60:F107">D60-C60</f>
        <v>-96.4925</v>
      </c>
      <c r="G60" s="51"/>
    </row>
    <row r="61" spans="1:7" s="52" customFormat="1" ht="12.75" hidden="1">
      <c r="A61" s="47" t="s">
        <v>65</v>
      </c>
      <c r="B61" s="23" t="s">
        <v>66</v>
      </c>
      <c r="C61" s="24">
        <v>111.86</v>
      </c>
      <c r="D61" s="24">
        <v>15.3675</v>
      </c>
      <c r="E61" s="18">
        <f>D61/C61*100</f>
        <v>13.738154836402646</v>
      </c>
      <c r="F61" s="18">
        <f t="shared" si="4"/>
        <v>-96.4925</v>
      </c>
      <c r="G61" s="51"/>
    </row>
    <row r="62" spans="1:7" s="52" customFormat="1" ht="17.25" customHeight="1">
      <c r="A62" s="48" t="s">
        <v>67</v>
      </c>
      <c r="B62" s="49" t="s">
        <v>68</v>
      </c>
      <c r="C62" s="50">
        <f>C65</f>
        <v>24.9</v>
      </c>
      <c r="D62" s="50">
        <f>SUM(D63:D65)</f>
        <v>0</v>
      </c>
      <c r="E62" s="18">
        <f>D62/C62*100</f>
        <v>0</v>
      </c>
      <c r="F62" s="18">
        <f t="shared" si="4"/>
        <v>-24.9</v>
      </c>
      <c r="G62" s="51"/>
    </row>
    <row r="63" spans="1:7" s="15" customFormat="1" ht="15.75" customHeight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37"/>
    </row>
    <row r="64" spans="1:7" s="15" customFormat="1" ht="12.75" customHeight="1" hidden="1">
      <c r="A64" s="53" t="s">
        <v>71</v>
      </c>
      <c r="B64" s="54" t="s">
        <v>72</v>
      </c>
      <c r="C64" s="55"/>
      <c r="D64" s="55"/>
      <c r="E64" s="18"/>
      <c r="F64" s="18"/>
      <c r="G64" s="37"/>
    </row>
    <row r="65" spans="1:7" s="15" customFormat="1" ht="17.25" customHeight="1">
      <c r="A65" s="53" t="s">
        <v>73</v>
      </c>
      <c r="B65" s="54" t="s">
        <v>74</v>
      </c>
      <c r="C65" s="55">
        <v>24.9</v>
      </c>
      <c r="D65" s="55">
        <v>0</v>
      </c>
      <c r="E65" s="18">
        <f aca="true" t="shared" si="5" ref="E65:E70">D65/C65*100</f>
        <v>0</v>
      </c>
      <c r="F65" s="18">
        <f t="shared" si="4"/>
        <v>-24.9</v>
      </c>
      <c r="G65" s="37"/>
    </row>
    <row r="66" spans="1:7" s="15" customFormat="1" ht="12.75" customHeight="1" hidden="1">
      <c r="A66" s="43" t="s">
        <v>75</v>
      </c>
      <c r="B66" s="44" t="s">
        <v>76</v>
      </c>
      <c r="C66" s="45">
        <f>C67+C68+C69</f>
        <v>50</v>
      </c>
      <c r="D66" s="45">
        <f>D67+D68+D69</f>
        <v>0</v>
      </c>
      <c r="E66" s="18">
        <f t="shared" si="5"/>
        <v>0</v>
      </c>
      <c r="F66" s="18">
        <f t="shared" si="4"/>
        <v>-50</v>
      </c>
      <c r="G66" s="37"/>
    </row>
    <row r="67" spans="1:7" s="15" customFormat="1" ht="17.25" customHeight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>
        <v>50</v>
      </c>
      <c r="D68" s="24"/>
      <c r="E68" s="18">
        <f t="shared" si="5"/>
        <v>0</v>
      </c>
      <c r="F68" s="18">
        <f t="shared" si="4"/>
        <v>-50</v>
      </c>
      <c r="G68" s="37"/>
    </row>
    <row r="69" spans="1:7" s="58" customFormat="1" ht="12.75" customHeight="1" hidden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888.3</v>
      </c>
      <c r="D70" s="45">
        <f>D72+D73</f>
        <v>286.90671</v>
      </c>
      <c r="E70" s="18">
        <f t="shared" si="5"/>
        <v>32.29840256670044</v>
      </c>
      <c r="F70" s="18">
        <f t="shared" si="4"/>
        <v>-601.39329</v>
      </c>
      <c r="G70" s="59"/>
    </row>
    <row r="71" spans="1:7" s="58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15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59"/>
    </row>
    <row r="73" spans="1:7" s="15" customFormat="1" ht="12.75" customHeight="1" hidden="1">
      <c r="A73" s="47" t="s">
        <v>89</v>
      </c>
      <c r="B73" s="23" t="s">
        <v>90</v>
      </c>
      <c r="C73" s="24">
        <v>888.3</v>
      </c>
      <c r="D73" s="24">
        <v>286.90671</v>
      </c>
      <c r="E73" s="18">
        <f>D73/C73*100</f>
        <v>32.29840256670044</v>
      </c>
      <c r="F73" s="18">
        <f t="shared" si="4"/>
        <v>-601.39329</v>
      </c>
      <c r="G73" s="37"/>
    </row>
    <row r="74" spans="1:7" s="15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37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20.25" customHeight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7.25" customHeight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12.75" customHeight="1" hidden="1">
      <c r="A81" s="43" t="s">
        <v>105</v>
      </c>
      <c r="B81" s="44" t="s">
        <v>106</v>
      </c>
      <c r="C81" s="45">
        <f>SUM(C82:C82)</f>
        <v>2053.1</v>
      </c>
      <c r="D81" s="45">
        <f>SUM(D82:D82)</f>
        <v>430.55032</v>
      </c>
      <c r="E81" s="18">
        <f t="shared" si="6"/>
        <v>20.970742779211925</v>
      </c>
      <c r="F81" s="18">
        <f t="shared" si="4"/>
        <v>-1622.5496799999999</v>
      </c>
      <c r="G81" s="37"/>
    </row>
    <row r="82" spans="1:7" s="15" customFormat="1" ht="12.75" customHeight="1" hidden="1">
      <c r="A82" s="46" t="s">
        <v>107</v>
      </c>
      <c r="B82" s="23" t="s">
        <v>108</v>
      </c>
      <c r="C82" s="24">
        <v>2053.1</v>
      </c>
      <c r="D82" s="24">
        <v>430.55032</v>
      </c>
      <c r="E82" s="18">
        <f t="shared" si="6"/>
        <v>20.970742779211925</v>
      </c>
      <c r="F82" s="18">
        <f t="shared" si="4"/>
        <v>-1622.5496799999999</v>
      </c>
      <c r="G82" s="37"/>
    </row>
    <row r="83" spans="1:7" s="15" customFormat="1" ht="12.75" customHeight="1" hidden="1">
      <c r="A83" s="43" t="s">
        <v>109</v>
      </c>
      <c r="B83" s="44" t="s">
        <v>169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58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5" customHeight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15" customFormat="1" ht="14.25" customHeight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332.64</v>
      </c>
      <c r="D89" s="45">
        <f>SUM(D90:D92)</f>
        <v>0</v>
      </c>
      <c r="E89" s="17">
        <f t="shared" si="6"/>
        <v>0</v>
      </c>
      <c r="F89" s="18">
        <f t="shared" si="4"/>
        <v>-332.64</v>
      </c>
      <c r="G89" s="37"/>
    </row>
    <row r="90" spans="1:7" s="15" customFormat="1" ht="15.75" customHeight="1">
      <c r="A90" s="65">
        <v>1003</v>
      </c>
      <c r="B90" s="66" t="s">
        <v>122</v>
      </c>
      <c r="C90" s="24">
        <v>332.64</v>
      </c>
      <c r="D90" s="24">
        <v>0</v>
      </c>
      <c r="E90" s="18">
        <f t="shared" si="6"/>
        <v>0</v>
      </c>
      <c r="F90" s="18">
        <f t="shared" si="4"/>
        <v>-332.64</v>
      </c>
      <c r="G90" s="37"/>
    </row>
    <row r="91" spans="1:7" s="15" customFormat="1" ht="15.75" customHeight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2.75" customHeight="1" hidden="1">
      <c r="A93" s="67" t="s">
        <v>126</v>
      </c>
      <c r="B93" s="44" t="s">
        <v>127</v>
      </c>
      <c r="C93" s="45">
        <f>C94+C95+C96+C97+C98</f>
        <v>15.6</v>
      </c>
      <c r="D93" s="45">
        <f>D94+D95+D96+D97+D98</f>
        <v>0</v>
      </c>
      <c r="E93" s="17">
        <f>D93/C93*100</f>
        <v>0</v>
      </c>
      <c r="F93" s="18">
        <f t="shared" si="4"/>
        <v>-15.6</v>
      </c>
      <c r="G93" s="37"/>
    </row>
    <row r="94" spans="1:7" s="15" customFormat="1" ht="12.75" customHeight="1" hidden="1">
      <c r="A94" s="47" t="s">
        <v>128</v>
      </c>
      <c r="B94" s="68" t="s">
        <v>129</v>
      </c>
      <c r="C94" s="24">
        <v>15.6</v>
      </c>
      <c r="D94" s="24">
        <v>0</v>
      </c>
      <c r="E94" s="17">
        <f aca="true" t="shared" si="7" ref="E94:E102">D94/C94*100</f>
        <v>0</v>
      </c>
      <c r="F94" s="18">
        <f>D94-C94</f>
        <v>-15.6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6" s="15" customFormat="1" ht="15.75" customHeight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</row>
    <row r="101" spans="1:6" s="15" customFormat="1" ht="15.75" customHeight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</row>
    <row r="102" spans="1:6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</row>
    <row r="103" spans="1:6" s="15" customFormat="1" ht="12.75" customHeight="1" hidden="1">
      <c r="A103" s="69">
        <v>1400</v>
      </c>
      <c r="B103" s="64" t="s">
        <v>146</v>
      </c>
      <c r="C103" s="45">
        <f>C104</f>
        <v>224.7</v>
      </c>
      <c r="D103" s="45">
        <f>SUM(D105:D106)</f>
        <v>0</v>
      </c>
      <c r="E103" s="17"/>
      <c r="F103" s="18">
        <f t="shared" si="8"/>
        <v>-224.7</v>
      </c>
    </row>
    <row r="104" spans="1:6" s="15" customFormat="1" ht="15.75" customHeight="1">
      <c r="A104" s="65">
        <v>1403</v>
      </c>
      <c r="B104" s="66" t="s">
        <v>147</v>
      </c>
      <c r="C104" s="24">
        <v>224.7</v>
      </c>
      <c r="D104" s="24"/>
      <c r="E104" s="18"/>
      <c r="F104" s="18"/>
    </row>
    <row r="105" spans="1:6" s="15" customFormat="1" ht="15.75">
      <c r="A105" s="70">
        <v>1104</v>
      </c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5.75">
      <c r="A106" s="70">
        <v>1102</v>
      </c>
      <c r="B106" s="66" t="s">
        <v>170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>
      <c r="A107" s="70"/>
      <c r="B107" s="71" t="s">
        <v>149</v>
      </c>
      <c r="C107" s="45">
        <f>C56+C60+C62+C66+C70+C81+C89+C93+C103</f>
        <v>4443.343</v>
      </c>
      <c r="D107" s="45">
        <f>SUM(D56,D60,D62,D66,D70,D74,D76,D81,D83,D89,D103)</f>
        <v>883.2589399999999</v>
      </c>
      <c r="E107" s="18">
        <f t="shared" si="6"/>
        <v>19.87825247792034</v>
      </c>
      <c r="F107" s="18">
        <f t="shared" si="4"/>
        <v>-3560.08406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0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10.57421875" style="3" customWidth="1"/>
    <col min="7" max="16384" width="9.140625" style="3" customWidth="1"/>
  </cols>
  <sheetData>
    <row r="1" spans="1:6" ht="18">
      <c r="A1" s="73"/>
      <c r="B1" s="74"/>
      <c r="C1" s="75" t="s">
        <v>0</v>
      </c>
      <c r="D1" s="75"/>
      <c r="E1" s="75"/>
      <c r="F1" s="75"/>
    </row>
    <row r="2" spans="1:6" ht="18">
      <c r="A2" s="73"/>
      <c r="B2" s="75"/>
      <c r="C2" s="75" t="s">
        <v>1</v>
      </c>
      <c r="D2" s="75"/>
      <c r="E2" s="75"/>
      <c r="F2" s="75"/>
    </row>
    <row r="3" spans="1:6" ht="18">
      <c r="A3" s="73"/>
      <c r="B3" s="74"/>
      <c r="C3" s="75" t="s">
        <v>171</v>
      </c>
      <c r="D3" s="75"/>
      <c r="E3" s="75"/>
      <c r="F3" s="75"/>
    </row>
    <row r="4" spans="1:6" ht="18">
      <c r="A4" s="73"/>
      <c r="B4" s="74"/>
      <c r="C4" s="75" t="s">
        <v>3</v>
      </c>
      <c r="D4" s="75"/>
      <c r="E4" s="75"/>
      <c r="F4" s="75"/>
    </row>
    <row r="5" spans="1:6" ht="18">
      <c r="A5" s="73"/>
      <c r="B5" s="74"/>
      <c r="C5" s="75"/>
      <c r="D5" s="75"/>
      <c r="E5" s="75"/>
      <c r="F5" s="75"/>
    </row>
    <row r="6" spans="1:6" ht="18">
      <c r="A6" s="76" t="s">
        <v>172</v>
      </c>
      <c r="B6" s="76"/>
      <c r="C6" s="76"/>
      <c r="D6" s="76"/>
      <c r="E6" s="76"/>
      <c r="F6" s="76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5173.6</v>
      </c>
      <c r="D9" s="17">
        <f>SUM(D10,D12,D14,D17,D19)</f>
        <v>1016.94853</v>
      </c>
      <c r="E9" s="18">
        <f aca="true" t="shared" si="0" ref="E9:E39">D9/C9*100</f>
        <v>19.656497023349313</v>
      </c>
      <c r="F9" s="18">
        <f aca="true" t="shared" si="1" ref="F9:F40">D9-C9</f>
        <v>-4156.651470000001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4415.1</v>
      </c>
      <c r="D10" s="17">
        <f>SUM(D11)</f>
        <v>874.56891</v>
      </c>
      <c r="E10" s="18">
        <f t="shared" si="0"/>
        <v>19.80858666847863</v>
      </c>
      <c r="F10" s="18">
        <f t="shared" si="1"/>
        <v>-3540.5310900000004</v>
      </c>
      <c r="G10" s="6"/>
    </row>
    <row r="11" spans="1:7" s="15" customFormat="1" ht="15.75">
      <c r="A11" s="19">
        <v>1010200001</v>
      </c>
      <c r="B11" s="20" t="s">
        <v>13</v>
      </c>
      <c r="C11" s="21">
        <v>4415.1</v>
      </c>
      <c r="D11" s="21">
        <v>874.56891</v>
      </c>
      <c r="E11" s="18">
        <f t="shared" si="0"/>
        <v>19.80858666847863</v>
      </c>
      <c r="F11" s="18">
        <f t="shared" si="1"/>
        <v>-3540.5310900000004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10</v>
      </c>
      <c r="D12" s="17">
        <f>SUM(D13)</f>
        <v>0.9405</v>
      </c>
      <c r="E12" s="18">
        <f t="shared" si="0"/>
        <v>9.405</v>
      </c>
      <c r="F12" s="18">
        <f t="shared" si="1"/>
        <v>-9.0595</v>
      </c>
      <c r="G12" s="6"/>
    </row>
    <row r="13" spans="1:7" s="15" customFormat="1" ht="15.75">
      <c r="A13" s="19">
        <v>1050300001</v>
      </c>
      <c r="B13" s="19" t="s">
        <v>15</v>
      </c>
      <c r="C13" s="18">
        <v>10</v>
      </c>
      <c r="D13" s="18">
        <v>0.9405</v>
      </c>
      <c r="E13" s="18">
        <f t="shared" si="0"/>
        <v>9.405</v>
      </c>
      <c r="F13" s="18">
        <f t="shared" si="1"/>
        <v>-9.0595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748.5</v>
      </c>
      <c r="D14" s="17">
        <f>SUM(D15:D16)</f>
        <v>141.43912</v>
      </c>
      <c r="E14" s="18">
        <f t="shared" si="0"/>
        <v>18.89634201736807</v>
      </c>
      <c r="F14" s="18">
        <f t="shared" si="1"/>
        <v>-607.06088</v>
      </c>
      <c r="G14" s="6"/>
    </row>
    <row r="15" spans="1:7" s="15" customFormat="1" ht="15.75">
      <c r="A15" s="19">
        <v>1060600000</v>
      </c>
      <c r="B15" s="19" t="s">
        <v>17</v>
      </c>
      <c r="C15" s="18">
        <v>714.2</v>
      </c>
      <c r="D15" s="18">
        <v>134.20703</v>
      </c>
      <c r="E15" s="18">
        <f t="shared" si="0"/>
        <v>18.791239148697844</v>
      </c>
      <c r="F15" s="18">
        <f t="shared" si="1"/>
        <v>-579.99297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34.3</v>
      </c>
      <c r="D16" s="24">
        <v>7.23209</v>
      </c>
      <c r="E16" s="18">
        <f t="shared" si="0"/>
        <v>21.084810495626822</v>
      </c>
      <c r="F16" s="18">
        <f t="shared" si="1"/>
        <v>-27.067909999999998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2.75" hidden="1">
      <c r="A19" s="16"/>
      <c r="B19" s="16" t="s">
        <v>21</v>
      </c>
      <c r="C19" s="17">
        <f>SUM(C20:C23)</f>
        <v>0</v>
      </c>
      <c r="D19" s="17">
        <f>SUM(D20:D23)</f>
        <v>0</v>
      </c>
      <c r="E19" s="18"/>
      <c r="F19" s="18">
        <f t="shared" si="1"/>
        <v>0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12.75" customHeight="1" hidden="1">
      <c r="A21" s="19">
        <v>1080400001</v>
      </c>
      <c r="B21" s="20" t="s">
        <v>23</v>
      </c>
      <c r="C21" s="18">
        <v>0</v>
      </c>
      <c r="D21" s="18">
        <v>0</v>
      </c>
      <c r="E21" s="18"/>
      <c r="F21" s="18">
        <f t="shared" si="1"/>
        <v>0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 customHeight="1">
      <c r="A24" s="16"/>
      <c r="B24" s="16" t="s">
        <v>26</v>
      </c>
      <c r="C24" s="17">
        <f>SUM(C25:C41)</f>
        <v>271</v>
      </c>
      <c r="D24" s="17">
        <f>SUM(D25:D40)</f>
        <v>22.74009</v>
      </c>
      <c r="E24" s="18">
        <f t="shared" si="0"/>
        <v>8.391177121771218</v>
      </c>
      <c r="F24" s="18">
        <f t="shared" si="1"/>
        <v>-248.25991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219</v>
      </c>
      <c r="D25" s="18">
        <v>22.74009</v>
      </c>
      <c r="E25" s="18">
        <f t="shared" si="0"/>
        <v>10.383602739726026</v>
      </c>
      <c r="F25" s="18">
        <f t="shared" si="1"/>
        <v>-196.25991</v>
      </c>
      <c r="G25" s="6"/>
    </row>
    <row r="26" spans="1:7" s="15" customFormat="1" ht="12.75" customHeight="1" hidden="1">
      <c r="A26" s="19">
        <v>1110503505</v>
      </c>
      <c r="B26" s="19" t="s">
        <v>28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5" customHeight="1">
      <c r="A29" s="19">
        <v>1140601410</v>
      </c>
      <c r="B29" s="20" t="s">
        <v>31</v>
      </c>
      <c r="C29" s="18">
        <v>50</v>
      </c>
      <c r="D29" s="18">
        <v>0</v>
      </c>
      <c r="E29" s="18">
        <f t="shared" si="0"/>
        <v>0</v>
      </c>
      <c r="F29" s="18">
        <f t="shared" si="1"/>
        <v>-50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2</v>
      </c>
      <c r="D38" s="18"/>
      <c r="E38" s="18">
        <f t="shared" si="0"/>
        <v>0</v>
      </c>
      <c r="F38" s="18">
        <f t="shared" si="1"/>
        <v>-2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>
        <v>0</v>
      </c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5444.6</v>
      </c>
      <c r="D42" s="17">
        <f>SUM(D24,D9)</f>
        <v>1039.68862</v>
      </c>
      <c r="E42" s="18">
        <f aca="true" t="shared" si="2" ref="E42:E50">D42/C42*100</f>
        <v>19.095775998236782</v>
      </c>
      <c r="F42" s="18">
        <f aca="true" t="shared" si="3" ref="F42:F51">D42-C42</f>
        <v>-4404.9113800000005</v>
      </c>
      <c r="G42" s="6"/>
    </row>
    <row r="43" spans="1:7" s="15" customFormat="1" ht="15.75">
      <c r="A43" s="16"/>
      <c r="B43" s="16" t="s">
        <v>45</v>
      </c>
      <c r="C43" s="17">
        <f>SUM(C44:C48)</f>
        <v>6513.245999999999</v>
      </c>
      <c r="D43" s="17">
        <f>SUM(D44:D48)</f>
        <v>0</v>
      </c>
      <c r="E43" s="18">
        <f t="shared" si="2"/>
        <v>0</v>
      </c>
      <c r="F43" s="18">
        <f t="shared" si="3"/>
        <v>-6513.245999999999</v>
      </c>
      <c r="G43" s="6"/>
    </row>
    <row r="44" spans="1:8" s="15" customFormat="1" ht="12.75" hidden="1">
      <c r="A44" s="19">
        <v>2020100000</v>
      </c>
      <c r="B44" s="19" t="s">
        <v>173</v>
      </c>
      <c r="C44" s="18">
        <v>0</v>
      </c>
      <c r="D44" s="18">
        <v>0</v>
      </c>
      <c r="E44" s="18"/>
      <c r="F44" s="18">
        <f t="shared" si="3"/>
        <v>0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5095.646</v>
      </c>
      <c r="D46" s="18">
        <v>0</v>
      </c>
      <c r="E46" s="18">
        <f t="shared" si="2"/>
        <v>0</v>
      </c>
      <c r="F46" s="18">
        <f t="shared" si="3"/>
        <v>-5095.646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1417.6</v>
      </c>
      <c r="D47" s="18">
        <v>0</v>
      </c>
      <c r="E47" s="18">
        <f t="shared" si="2"/>
        <v>0</v>
      </c>
      <c r="F47" s="18">
        <f t="shared" si="3"/>
        <v>-1417.6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7</v>
      </c>
      <c r="D49" s="17">
        <v>0</v>
      </c>
      <c r="E49" s="18">
        <f t="shared" si="2"/>
        <v>0</v>
      </c>
      <c r="F49" s="18">
        <f t="shared" si="3"/>
        <v>-7</v>
      </c>
      <c r="G49" s="6"/>
    </row>
    <row r="50" spans="1:7" s="15" customFormat="1" ht="15.75">
      <c r="A50" s="16"/>
      <c r="B50" s="16" t="s">
        <v>52</v>
      </c>
      <c r="C50" s="17">
        <f>SUM(C43,C42)</f>
        <v>11957.846</v>
      </c>
      <c r="D50" s="17">
        <f>SUM(D43,D42)</f>
        <v>1039.68862</v>
      </c>
      <c r="E50" s="18">
        <f t="shared" si="2"/>
        <v>8.694614565198448</v>
      </c>
      <c r="F50" s="18">
        <f t="shared" si="3"/>
        <v>-10918.15738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-230.36361999999986</v>
      </c>
      <c r="E51" s="18"/>
      <c r="F51" s="18">
        <f t="shared" si="3"/>
        <v>-230.36361999999986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935.7</v>
      </c>
      <c r="D56" s="45">
        <f>SUM(D57:D59)</f>
        <v>159.22652</v>
      </c>
      <c r="E56" s="18">
        <f>D56/C56*100</f>
        <v>17.01683445548787</v>
      </c>
      <c r="F56" s="18">
        <f>D56-C56</f>
        <v>-776.4734800000001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925.7</v>
      </c>
      <c r="D57" s="24">
        <v>159.22652</v>
      </c>
      <c r="E57" s="18">
        <f>D57/C57*100</f>
        <v>17.200661121313598</v>
      </c>
      <c r="F57" s="18">
        <f>D57-C57</f>
        <v>-766.4734800000001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2.75" hidden="1">
      <c r="A59" s="46" t="s">
        <v>61</v>
      </c>
      <c r="B59" s="23" t="s">
        <v>62</v>
      </c>
      <c r="C59" s="24">
        <v>10</v>
      </c>
      <c r="D59" s="24">
        <v>0</v>
      </c>
      <c r="E59" s="18"/>
      <c r="F59" s="18"/>
      <c r="G59" s="37"/>
    </row>
    <row r="60" spans="1:7" s="15" customFormat="1" ht="12.75" hidden="1">
      <c r="A60" s="43" t="s">
        <v>63</v>
      </c>
      <c r="B60" s="44" t="s">
        <v>64</v>
      </c>
      <c r="C60" s="45">
        <f>C61</f>
        <v>0</v>
      </c>
      <c r="D60" s="45">
        <f>D61</f>
        <v>0</v>
      </c>
      <c r="E60" s="18"/>
      <c r="F60" s="18">
        <f aca="true" t="shared" si="4" ref="F60:F107">D60-C60</f>
        <v>0</v>
      </c>
      <c r="G60" s="37"/>
    </row>
    <row r="61" spans="1:6" s="15" customFormat="1" ht="12.75" hidden="1">
      <c r="A61" s="47" t="s">
        <v>65</v>
      </c>
      <c r="B61" s="23" t="s">
        <v>66</v>
      </c>
      <c r="C61" s="24">
        <v>0</v>
      </c>
      <c r="D61" s="24">
        <v>0</v>
      </c>
      <c r="E61" s="18"/>
      <c r="F61" s="18">
        <f t="shared" si="4"/>
        <v>0</v>
      </c>
    </row>
    <row r="62" spans="1:7" s="52" customFormat="1" ht="12.75" customHeight="1" hidden="1">
      <c r="A62" s="48" t="s">
        <v>67</v>
      </c>
      <c r="B62" s="49" t="s">
        <v>68</v>
      </c>
      <c r="C62" s="50">
        <f>C65</f>
        <v>0</v>
      </c>
      <c r="D62" s="50">
        <f>SUM(D63:D65)</f>
        <v>0</v>
      </c>
      <c r="E62" s="18"/>
      <c r="F62" s="18">
        <f t="shared" si="4"/>
        <v>0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2.75" customHeight="1" hidden="1">
      <c r="A65" s="53" t="s">
        <v>73</v>
      </c>
      <c r="B65" s="54" t="s">
        <v>74</v>
      </c>
      <c r="C65" s="55">
        <v>0</v>
      </c>
      <c r="D65" s="55">
        <v>0</v>
      </c>
      <c r="E65" s="18"/>
      <c r="F65" s="18">
        <f t="shared" si="4"/>
        <v>0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8</v>
      </c>
      <c r="D66" s="45"/>
      <c r="E66" s="18"/>
      <c r="F66" s="18">
        <f t="shared" si="4"/>
        <v>-8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8</v>
      </c>
      <c r="D69" s="24">
        <v>0</v>
      </c>
      <c r="E69" s="18"/>
      <c r="F69" s="18">
        <f t="shared" si="4"/>
        <v>-8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C71+C72+C73</f>
        <v>3430.6000000000004</v>
      </c>
      <c r="D70" s="45">
        <f>D72+D73</f>
        <v>243.03303</v>
      </c>
      <c r="E70" s="18">
        <f>D70/C70*100</f>
        <v>7.084271847490234</v>
      </c>
      <c r="F70" s="18">
        <f t="shared" si="4"/>
        <v>-3187.5669700000003</v>
      </c>
      <c r="G70" s="37"/>
    </row>
    <row r="71" spans="1:7" s="15" customFormat="1" ht="17.25" customHeight="1">
      <c r="A71" s="46" t="s">
        <v>85</v>
      </c>
      <c r="B71" s="23" t="s">
        <v>86</v>
      </c>
      <c r="C71" s="24">
        <v>1417.4</v>
      </c>
      <c r="D71" s="24"/>
      <c r="E71" s="18"/>
      <c r="F71" s="18">
        <f t="shared" si="4"/>
        <v>-1417.4</v>
      </c>
      <c r="G71" s="37"/>
    </row>
    <row r="72" spans="1:7" s="58" customFormat="1" ht="17.25" customHeight="1">
      <c r="A72" s="46" t="s">
        <v>87</v>
      </c>
      <c r="B72" s="57" t="s">
        <v>88</v>
      </c>
      <c r="C72" s="24">
        <v>11.2</v>
      </c>
      <c r="D72" s="24">
        <v>0</v>
      </c>
      <c r="E72" s="18"/>
      <c r="F72" s="18">
        <f t="shared" si="4"/>
        <v>-11.2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2002</v>
      </c>
      <c r="D73" s="24">
        <v>243.03303</v>
      </c>
      <c r="E73" s="18">
        <f>D73/C73*100</f>
        <v>12.139511988011987</v>
      </c>
      <c r="F73" s="18">
        <f t="shared" si="4"/>
        <v>-1758.96697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193</v>
      </c>
      <c r="D81" s="45">
        <f>SUM(D82:D82)</f>
        <v>32.06545</v>
      </c>
      <c r="E81" s="18">
        <f t="shared" si="5"/>
        <v>16.61422279792746</v>
      </c>
      <c r="F81" s="18">
        <f t="shared" si="4"/>
        <v>-160.93455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193</v>
      </c>
      <c r="D82" s="24">
        <v>32.06545</v>
      </c>
      <c r="E82" s="18">
        <f t="shared" si="5"/>
        <v>16.61422279792746</v>
      </c>
      <c r="F82" s="18">
        <f t="shared" si="4"/>
        <v>-160.93455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5095.646</v>
      </c>
      <c r="D89" s="45">
        <f>SUM(D90:D92)</f>
        <v>0</v>
      </c>
      <c r="E89" s="17">
        <f t="shared" si="5"/>
        <v>0</v>
      </c>
      <c r="F89" s="18">
        <f t="shared" si="4"/>
        <v>-5095.646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5095.646</v>
      </c>
      <c r="D90" s="24">
        <v>0</v>
      </c>
      <c r="E90" s="18">
        <f t="shared" si="5"/>
        <v>0</v>
      </c>
      <c r="F90" s="18">
        <f t="shared" si="4"/>
        <v>-5095.646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21.5</v>
      </c>
      <c r="D93" s="45">
        <f>D94+D95+D96+D97+D98</f>
        <v>6</v>
      </c>
      <c r="E93" s="17">
        <f>D93/C93*100</f>
        <v>27.906976744186046</v>
      </c>
      <c r="F93" s="18">
        <f t="shared" si="4"/>
        <v>-15.5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21.5</v>
      </c>
      <c r="D94" s="24">
        <v>6</v>
      </c>
      <c r="E94" s="17">
        <f aca="true" t="shared" si="6" ref="E94:E103">D94/C94*100</f>
        <v>27.906976744186046</v>
      </c>
      <c r="F94" s="18">
        <f>D94-C94</f>
        <v>-15.5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5</v>
      </c>
      <c r="D101" s="45">
        <f>D102</f>
        <v>0</v>
      </c>
      <c r="E101" s="17">
        <f t="shared" si="6"/>
        <v>0</v>
      </c>
      <c r="F101" s="18">
        <f t="shared" si="7"/>
        <v>-5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5</v>
      </c>
      <c r="D102" s="24">
        <v>0</v>
      </c>
      <c r="E102" s="18">
        <f t="shared" si="6"/>
        <v>0</v>
      </c>
      <c r="F102" s="18">
        <f t="shared" si="7"/>
        <v>-5</v>
      </c>
      <c r="G102" s="37"/>
    </row>
    <row r="103" spans="1:6" s="15" customFormat="1" ht="14.25" customHeight="1">
      <c r="A103" s="69">
        <v>1400</v>
      </c>
      <c r="B103" s="64" t="s">
        <v>146</v>
      </c>
      <c r="C103" s="45">
        <f>C104</f>
        <v>2273.4</v>
      </c>
      <c r="D103" s="45">
        <f>D104</f>
        <v>375</v>
      </c>
      <c r="E103" s="17">
        <f t="shared" si="6"/>
        <v>16.49511744523621</v>
      </c>
      <c r="F103" s="18">
        <f t="shared" si="7"/>
        <v>-1898.4</v>
      </c>
    </row>
    <row r="104" spans="1:6" s="15" customFormat="1" ht="13.5" customHeight="1">
      <c r="A104" s="65">
        <v>1403</v>
      </c>
      <c r="B104" s="66" t="s">
        <v>147</v>
      </c>
      <c r="C104" s="24">
        <v>2273.4</v>
      </c>
      <c r="D104" s="24">
        <v>375</v>
      </c>
      <c r="E104" s="18"/>
      <c r="F104" s="18"/>
    </row>
    <row r="105" spans="1:6" s="15" customFormat="1" ht="12.75" customHeight="1" hidden="1">
      <c r="A105" s="70">
        <v>1404</v>
      </c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>
        <v>1402</v>
      </c>
      <c r="B106" s="66" t="s">
        <v>148</v>
      </c>
      <c r="C106" s="24"/>
      <c r="D106" s="24"/>
      <c r="E106" s="18"/>
      <c r="F106" s="18">
        <f t="shared" si="7"/>
        <v>0</v>
      </c>
    </row>
    <row r="107" spans="1:6" s="15" customFormat="1" ht="15.75">
      <c r="A107" s="70"/>
      <c r="B107" s="71" t="s">
        <v>149</v>
      </c>
      <c r="C107" s="45">
        <f>C56+C60+C62+C66+C70+C81+C89+C93+C103</f>
        <v>11957.846</v>
      </c>
      <c r="D107" s="77">
        <f>SUM(D56,D60,D62,D66,D70,D74,D76,D81,D83,D89,D103)</f>
        <v>809.325</v>
      </c>
      <c r="E107" s="18">
        <f t="shared" si="5"/>
        <v>6.768150384274894</v>
      </c>
      <c r="F107" s="18">
        <f t="shared" si="4"/>
        <v>-11148.520999999999</v>
      </c>
    </row>
  </sheetData>
  <sheetProtection selectLockedCells="1" selectUnlockedCells="1"/>
  <mergeCells count="1"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3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175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176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C10+C12+C14+C17+C19</f>
        <v>1060.6999999999998</v>
      </c>
      <c r="D9" s="17">
        <f>SUM(D10,D12,D14,D17,D19)</f>
        <v>470.87759</v>
      </c>
      <c r="E9" s="18">
        <f aca="true" t="shared" si="0" ref="E9:E39">D9/C9*100</f>
        <v>44.39309795418121</v>
      </c>
      <c r="F9" s="18">
        <f aca="true" t="shared" si="1" ref="F9:F40">D9-C9</f>
        <v>-589.8224099999998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652.9</v>
      </c>
      <c r="D10" s="17">
        <f>SUM(D11)</f>
        <v>408.69026</v>
      </c>
      <c r="E10" s="18">
        <f t="shared" si="0"/>
        <v>62.59614948690459</v>
      </c>
      <c r="F10" s="18">
        <f t="shared" si="1"/>
        <v>-244.20973999999995</v>
      </c>
      <c r="G10" s="6"/>
    </row>
    <row r="11" spans="1:7" s="15" customFormat="1" ht="15.75">
      <c r="A11" s="19">
        <v>1010200001</v>
      </c>
      <c r="B11" s="20" t="s">
        <v>13</v>
      </c>
      <c r="C11" s="21">
        <v>652.9</v>
      </c>
      <c r="D11" s="21">
        <v>408.69026</v>
      </c>
      <c r="E11" s="18">
        <f t="shared" si="0"/>
        <v>62.59614948690459</v>
      </c>
      <c r="F11" s="18">
        <f t="shared" si="1"/>
        <v>-244.20973999999995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10</v>
      </c>
      <c r="D12" s="17">
        <f>SUM(D13)</f>
        <v>0</v>
      </c>
      <c r="E12" s="18">
        <f t="shared" si="0"/>
        <v>0</v>
      </c>
      <c r="F12" s="18">
        <f t="shared" si="1"/>
        <v>-10</v>
      </c>
      <c r="G12" s="6"/>
    </row>
    <row r="13" spans="1:7" s="15" customFormat="1" ht="15.75">
      <c r="A13" s="19">
        <v>1050300001</v>
      </c>
      <c r="B13" s="19" t="s">
        <v>15</v>
      </c>
      <c r="C13" s="18">
        <v>10</v>
      </c>
      <c r="D13" s="18">
        <v>0</v>
      </c>
      <c r="E13" s="18">
        <f t="shared" si="0"/>
        <v>0</v>
      </c>
      <c r="F13" s="18">
        <f t="shared" si="1"/>
        <v>-10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385.7</v>
      </c>
      <c r="D14" s="17">
        <f>SUM(D15:D16)</f>
        <v>59.187329999999996</v>
      </c>
      <c r="E14" s="18">
        <f t="shared" si="0"/>
        <v>15.345431682654912</v>
      </c>
      <c r="F14" s="18">
        <f t="shared" si="1"/>
        <v>-326.51267</v>
      </c>
      <c r="G14" s="6"/>
    </row>
    <row r="15" spans="1:7" s="15" customFormat="1" ht="15.75">
      <c r="A15" s="19">
        <v>1060600000</v>
      </c>
      <c r="B15" s="19" t="s">
        <v>17</v>
      </c>
      <c r="C15" s="18">
        <v>371.7</v>
      </c>
      <c r="D15" s="18">
        <v>54.23652</v>
      </c>
      <c r="E15" s="18">
        <f t="shared" si="0"/>
        <v>14.591476997578692</v>
      </c>
      <c r="F15" s="18">
        <f t="shared" si="1"/>
        <v>-317.46348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14</v>
      </c>
      <c r="D16" s="24">
        <v>4.95081</v>
      </c>
      <c r="E16" s="18">
        <f t="shared" si="0"/>
        <v>35.36292857142857</v>
      </c>
      <c r="F16" s="18">
        <f t="shared" si="1"/>
        <v>-9.04919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12.1</v>
      </c>
      <c r="D19" s="17">
        <f>SUM(D20:D23)</f>
        <v>3</v>
      </c>
      <c r="E19" s="18">
        <f t="shared" si="0"/>
        <v>24.793388429752067</v>
      </c>
      <c r="F19" s="18">
        <f t="shared" si="1"/>
        <v>-9.1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1.5" customHeight="1">
      <c r="A21" s="19">
        <v>1080400001</v>
      </c>
      <c r="B21" s="20" t="s">
        <v>23</v>
      </c>
      <c r="C21" s="18">
        <v>12.1</v>
      </c>
      <c r="D21" s="18">
        <v>3</v>
      </c>
      <c r="E21" s="18">
        <f t="shared" si="0"/>
        <v>24.793388429752067</v>
      </c>
      <c r="F21" s="18">
        <f t="shared" si="1"/>
        <v>-9.1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512</v>
      </c>
      <c r="D24" s="17">
        <f>SUM(D25:D40)</f>
        <v>229.92311</v>
      </c>
      <c r="E24" s="18">
        <f t="shared" si="0"/>
        <v>44.906857421875</v>
      </c>
      <c r="F24" s="18">
        <f t="shared" si="1"/>
        <v>-282.07689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450</v>
      </c>
      <c r="D25" s="18">
        <v>228.60144</v>
      </c>
      <c r="E25" s="18">
        <f t="shared" si="0"/>
        <v>50.80032</v>
      </c>
      <c r="F25" s="18">
        <f t="shared" si="1"/>
        <v>-221.39856</v>
      </c>
      <c r="G25" s="6"/>
    </row>
    <row r="26" spans="1:7" s="15" customFormat="1" ht="12.75" customHeight="1" hidden="1">
      <c r="A26" s="19">
        <v>1110503505</v>
      </c>
      <c r="B26" s="19" t="s">
        <v>28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60</v>
      </c>
      <c r="D29" s="18">
        <v>1.32167</v>
      </c>
      <c r="E29" s="18">
        <f t="shared" si="0"/>
        <v>2.2027833333333335</v>
      </c>
      <c r="F29" s="18">
        <f t="shared" si="1"/>
        <v>-58.67833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2</v>
      </c>
      <c r="D38" s="18"/>
      <c r="E38" s="18">
        <f t="shared" si="0"/>
        <v>0</v>
      </c>
      <c r="F38" s="18">
        <f t="shared" si="1"/>
        <v>-2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>
        <v>0</v>
      </c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1572.6999999999998</v>
      </c>
      <c r="D42" s="17">
        <f>SUM(D24,D9)</f>
        <v>700.8007</v>
      </c>
      <c r="E42" s="18">
        <f aca="true" t="shared" si="2" ref="E42:E51">D42/C42*100</f>
        <v>44.56035480384053</v>
      </c>
      <c r="F42" s="18">
        <f aca="true" t="shared" si="3" ref="F42:F51">D42-C42</f>
        <v>-871.8992999999998</v>
      </c>
      <c r="G42" s="6"/>
    </row>
    <row r="43" spans="1:7" s="15" customFormat="1" ht="15.75">
      <c r="A43" s="16"/>
      <c r="B43" s="16" t="s">
        <v>45</v>
      </c>
      <c r="C43" s="17">
        <f>SUM(C44:C48)</f>
        <v>2821.546</v>
      </c>
      <c r="D43" s="17">
        <f>SUM(D44:D48)</f>
        <v>627.252</v>
      </c>
      <c r="E43" s="18">
        <f t="shared" si="2"/>
        <v>22.23079120453822</v>
      </c>
      <c r="F43" s="18">
        <f t="shared" si="3"/>
        <v>-2194.294</v>
      </c>
      <c r="G43" s="6"/>
    </row>
    <row r="44" spans="1:8" s="15" customFormat="1" ht="15.75">
      <c r="A44" s="19">
        <v>2020100000</v>
      </c>
      <c r="B44" s="19" t="s">
        <v>46</v>
      </c>
      <c r="C44" s="18">
        <v>2079.5</v>
      </c>
      <c r="D44" s="18">
        <v>479.9</v>
      </c>
      <c r="E44" s="18">
        <f t="shared" si="2"/>
        <v>23.07766289973551</v>
      </c>
      <c r="F44" s="18">
        <f t="shared" si="3"/>
        <v>-1599.6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630.06</v>
      </c>
      <c r="D46" s="18">
        <v>119.392</v>
      </c>
      <c r="E46" s="18">
        <f t="shared" si="2"/>
        <v>18.94930641526204</v>
      </c>
      <c r="F46" s="18">
        <f t="shared" si="3"/>
        <v>-510.66799999999995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111.986</v>
      </c>
      <c r="D47" s="18">
        <v>27.96</v>
      </c>
      <c r="E47" s="18">
        <f t="shared" si="2"/>
        <v>24.967406640115726</v>
      </c>
      <c r="F47" s="18">
        <f t="shared" si="3"/>
        <v>-84.02600000000001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C42+C43</f>
        <v>4394.245999999999</v>
      </c>
      <c r="D50" s="17">
        <f>SUM(D43,D42)</f>
        <v>1328.0527</v>
      </c>
      <c r="E50" s="18">
        <f t="shared" si="2"/>
        <v>30.222538747261762</v>
      </c>
      <c r="F50" s="18">
        <f t="shared" si="3"/>
        <v>-3066.193299999999</v>
      </c>
      <c r="G50" s="6"/>
    </row>
    <row r="51" spans="1:7" s="15" customFormat="1" ht="15.75">
      <c r="A51" s="16"/>
      <c r="B51" s="28" t="s">
        <v>53</v>
      </c>
      <c r="C51" s="17">
        <f>C107-C50</f>
        <v>635</v>
      </c>
      <c r="D51" s="17">
        <f>D107-D50</f>
        <v>-765.48569</v>
      </c>
      <c r="E51" s="18">
        <f t="shared" si="2"/>
        <v>-120.5489275590551</v>
      </c>
      <c r="F51" s="18">
        <f t="shared" si="3"/>
        <v>-1400.48569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773.126</v>
      </c>
      <c r="D56" s="45">
        <f>SUM(D57:D59)</f>
        <v>122.75707</v>
      </c>
      <c r="E56" s="18">
        <f>D56/C56*100</f>
        <v>15.878016002566206</v>
      </c>
      <c r="F56" s="18">
        <f>D56-C56</f>
        <v>-650.36893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753.126</v>
      </c>
      <c r="D57" s="24">
        <v>122.75707</v>
      </c>
      <c r="E57" s="18">
        <f>D57/C57*100</f>
        <v>16.29967229919031</v>
      </c>
      <c r="F57" s="18">
        <f>D57-C57</f>
        <v>-630.36893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20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15.2915</v>
      </c>
      <c r="E60" s="18">
        <f>D60/C60*100</f>
        <v>13.670212765957446</v>
      </c>
      <c r="F60" s="18">
        <f aca="true" t="shared" si="4" ref="F60:F107">D60-C60</f>
        <v>-96.5685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15.2915</v>
      </c>
      <c r="E61" s="18">
        <f>D61/C61*100</f>
        <v>13.670212765957446</v>
      </c>
      <c r="F61" s="18">
        <f t="shared" si="4"/>
        <v>-96.5685</v>
      </c>
    </row>
    <row r="62" spans="1:7" s="52" customFormat="1" ht="15" customHeight="1">
      <c r="A62" s="48" t="s">
        <v>67</v>
      </c>
      <c r="B62" s="49" t="s">
        <v>68</v>
      </c>
      <c r="C62" s="50">
        <f>C63+C64+C65</f>
        <v>21.9</v>
      </c>
      <c r="D62" s="50">
        <f>D63+D64+D65</f>
        <v>0</v>
      </c>
      <c r="E62" s="18">
        <f>D62/C62*100</f>
        <v>0</v>
      </c>
      <c r="F62" s="18">
        <f t="shared" si="4"/>
        <v>-21.9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>
        <v>0</v>
      </c>
      <c r="E63" s="18"/>
      <c r="F63" s="18">
        <f t="shared" si="4"/>
        <v>0</v>
      </c>
      <c r="G63" s="51"/>
    </row>
    <row r="64" spans="1:7" s="52" customFormat="1" ht="29.25">
      <c r="A64" s="53" t="s">
        <v>71</v>
      </c>
      <c r="B64" s="54" t="s">
        <v>72</v>
      </c>
      <c r="C64" s="55">
        <v>21.9</v>
      </c>
      <c r="D64" s="55">
        <v>0</v>
      </c>
      <c r="E64" s="18"/>
      <c r="F64" s="18">
        <f t="shared" si="4"/>
        <v>-21.9</v>
      </c>
      <c r="G64" s="51"/>
    </row>
    <row r="65" spans="1:7" s="52" customFormat="1" ht="12.75" customHeight="1" hidden="1">
      <c r="A65" s="53" t="s">
        <v>73</v>
      </c>
      <c r="B65" s="54" t="s">
        <v>74</v>
      </c>
      <c r="C65" s="55">
        <v>0</v>
      </c>
      <c r="D65" s="55">
        <v>0</v>
      </c>
      <c r="E65" s="18"/>
      <c r="F65" s="18">
        <f t="shared" si="4"/>
        <v>0</v>
      </c>
      <c r="G65" s="51"/>
    </row>
    <row r="66" spans="1:7" s="15" customFormat="1" ht="16.5" customHeight="1">
      <c r="A66" s="43" t="s">
        <v>75</v>
      </c>
      <c r="B66" s="44" t="s">
        <v>76</v>
      </c>
      <c r="C66" s="45">
        <f>C67+C68+C69</f>
        <v>364.5</v>
      </c>
      <c r="D66" s="45">
        <f>D67+D68+D69</f>
        <v>0</v>
      </c>
      <c r="E66" s="18">
        <f>D66/C66*100</f>
        <v>0</v>
      </c>
      <c r="F66" s="18">
        <f t="shared" si="4"/>
        <v>-364.5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>
        <v>0</v>
      </c>
      <c r="D67" s="24">
        <v>0</v>
      </c>
      <c r="E67" s="18"/>
      <c r="F67" s="18">
        <f t="shared" si="4"/>
        <v>0</v>
      </c>
      <c r="G67" s="37"/>
    </row>
    <row r="68" spans="1:7" s="15" customFormat="1" ht="17.25" customHeight="1">
      <c r="A68" s="46" t="s">
        <v>79</v>
      </c>
      <c r="B68" s="56" t="s">
        <v>80</v>
      </c>
      <c r="C68" s="24">
        <v>273.5</v>
      </c>
      <c r="D68" s="24">
        <v>0</v>
      </c>
      <c r="E68" s="18">
        <f>D68/C68*100</f>
        <v>0</v>
      </c>
      <c r="F68" s="18">
        <f t="shared" si="4"/>
        <v>-273.5</v>
      </c>
      <c r="G68" s="37"/>
    </row>
    <row r="69" spans="1:7" s="15" customFormat="1" ht="17.25" customHeight="1">
      <c r="A69" s="53" t="s">
        <v>81</v>
      </c>
      <c r="B69" s="54" t="s">
        <v>82</v>
      </c>
      <c r="C69" s="24">
        <v>91</v>
      </c>
      <c r="D69" s="24">
        <v>0</v>
      </c>
      <c r="E69" s="18">
        <f>D69/C69*100</f>
        <v>0</v>
      </c>
      <c r="F69" s="18">
        <f t="shared" si="4"/>
        <v>-91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1129.58</v>
      </c>
      <c r="D70" s="45">
        <f>D72+D73</f>
        <v>299.06671</v>
      </c>
      <c r="E70" s="18">
        <f>D70/C70*100</f>
        <v>26.475921138830365</v>
      </c>
      <c r="F70" s="18">
        <f t="shared" si="4"/>
        <v>-830.5132899999999</v>
      </c>
      <c r="G70" s="37"/>
    </row>
    <row r="71" spans="1:7" s="15" customFormat="1" ht="0.75" customHeight="1">
      <c r="A71" s="46" t="s">
        <v>85</v>
      </c>
      <c r="B71" s="23" t="s">
        <v>86</v>
      </c>
      <c r="C71" s="24">
        <v>0</v>
      </c>
      <c r="D71" s="24">
        <v>0</v>
      </c>
      <c r="E71" s="18"/>
      <c r="F71" s="18">
        <f t="shared" si="4"/>
        <v>0</v>
      </c>
      <c r="G71" s="37"/>
    </row>
    <row r="72" spans="1:7" s="58" customFormat="1" ht="17.25" customHeight="1">
      <c r="A72" s="46" t="s">
        <v>87</v>
      </c>
      <c r="B72" s="57" t="s">
        <v>88</v>
      </c>
      <c r="C72" s="24">
        <v>83.28</v>
      </c>
      <c r="D72" s="24">
        <v>0</v>
      </c>
      <c r="E72" s="18"/>
      <c r="F72" s="18">
        <f t="shared" si="4"/>
        <v>-83.28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1046.3</v>
      </c>
      <c r="D73" s="24">
        <v>299.06671</v>
      </c>
      <c r="E73" s="18">
        <f>D73/C73*100</f>
        <v>28.5832657937494</v>
      </c>
      <c r="F73" s="18">
        <f t="shared" si="4"/>
        <v>-747.2332899999999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1917.12</v>
      </c>
      <c r="D81" s="45">
        <f>SUM(D82:D82)</f>
        <v>123.96273</v>
      </c>
      <c r="E81" s="18">
        <f t="shared" si="5"/>
        <v>6.46609132448673</v>
      </c>
      <c r="F81" s="18">
        <f t="shared" si="4"/>
        <v>-1793.15727</v>
      </c>
      <c r="G81" s="37"/>
    </row>
    <row r="82" spans="1:7" s="15" customFormat="1" ht="16.5" customHeight="1">
      <c r="A82" s="46" t="s">
        <v>107</v>
      </c>
      <c r="B82" s="23" t="s">
        <v>108</v>
      </c>
      <c r="C82" s="24">
        <v>1917.12</v>
      </c>
      <c r="D82" s="24">
        <v>123.96273</v>
      </c>
      <c r="E82" s="18">
        <f t="shared" si="5"/>
        <v>6.46609132448673</v>
      </c>
      <c r="F82" s="18">
        <f t="shared" si="4"/>
        <v>-1793.15727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380.16</v>
      </c>
      <c r="D89" s="45">
        <f>SUM(D90:D92)</f>
        <v>0</v>
      </c>
      <c r="E89" s="17">
        <f t="shared" si="5"/>
        <v>0</v>
      </c>
      <c r="F89" s="18">
        <f t="shared" si="4"/>
        <v>-380.16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380.16</v>
      </c>
      <c r="D90" s="24">
        <v>0</v>
      </c>
      <c r="E90" s="18">
        <f t="shared" si="5"/>
        <v>0</v>
      </c>
      <c r="F90" s="18">
        <f t="shared" si="4"/>
        <v>-380.16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32</v>
      </c>
      <c r="D93" s="45">
        <f>D94+D95+D96+D97+D98</f>
        <v>1.489</v>
      </c>
      <c r="E93" s="17">
        <f>D93/C93*100</f>
        <v>4.653125</v>
      </c>
      <c r="F93" s="18">
        <f t="shared" si="4"/>
        <v>-30.511</v>
      </c>
      <c r="G93" s="37"/>
    </row>
    <row r="94" spans="1:7" s="15" customFormat="1" ht="15" customHeight="1">
      <c r="A94" s="47" t="s">
        <v>128</v>
      </c>
      <c r="B94" s="68" t="s">
        <v>129</v>
      </c>
      <c r="C94" s="24">
        <v>32</v>
      </c>
      <c r="D94" s="24">
        <v>1.489</v>
      </c>
      <c r="E94" s="17">
        <f aca="true" t="shared" si="6" ref="E94:E104">D94/C94*100</f>
        <v>4.653125</v>
      </c>
      <c r="F94" s="18">
        <f>D94-C94</f>
        <v>-30.511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7" t="e">
        <f t="shared" si="6"/>
        <v>#DIV/0!</v>
      </c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7" t="e">
        <f t="shared" si="6"/>
        <v>#DIV/0!</v>
      </c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7" t="e">
        <f t="shared" si="6"/>
        <v>#DIV/0!</v>
      </c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7" t="e">
        <f t="shared" si="6"/>
        <v>#DIV/0!</v>
      </c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7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6"/>
        <v>#DIV/0!</v>
      </c>
      <c r="F101" s="18">
        <f t="shared" si="7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7" t="e">
        <f t="shared" si="6"/>
        <v>#DIV/0!</v>
      </c>
      <c r="F102" s="18">
        <f t="shared" si="7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299</v>
      </c>
      <c r="D103" s="45">
        <f>D104</f>
        <v>74.75</v>
      </c>
      <c r="E103" s="17">
        <f t="shared" si="6"/>
        <v>25</v>
      </c>
      <c r="F103" s="18">
        <f t="shared" si="7"/>
        <v>-224.25</v>
      </c>
    </row>
    <row r="104" spans="1:6" s="15" customFormat="1" ht="15.75" customHeight="1">
      <c r="A104" s="65">
        <v>1403</v>
      </c>
      <c r="B104" s="66" t="s">
        <v>147</v>
      </c>
      <c r="C104" s="24">
        <v>299</v>
      </c>
      <c r="D104" s="24">
        <v>74.75</v>
      </c>
      <c r="E104" s="18">
        <f t="shared" si="6"/>
        <v>25</v>
      </c>
      <c r="F104" s="18">
        <f t="shared" si="7"/>
        <v>-224.25</v>
      </c>
    </row>
    <row r="105" spans="1:6" s="15" customFormat="1" ht="12.75" customHeight="1" hidden="1">
      <c r="A105" s="70">
        <v>1104</v>
      </c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>
        <v>1402</v>
      </c>
      <c r="B106" s="66" t="s">
        <v>148</v>
      </c>
      <c r="C106" s="24"/>
      <c r="D106" s="24"/>
      <c r="E106" s="18" t="e">
        <f t="shared" si="5"/>
        <v>#DIV/0!</v>
      </c>
      <c r="F106" s="18">
        <f t="shared" si="7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C56+C60+C62+C66+C70+C81+C89+C93+C101+C103</f>
        <v>5029.245999999999</v>
      </c>
      <c r="D107" s="77">
        <f>D56+D60+D62+D66+D70+D81+D89+D93</f>
        <v>562.56701</v>
      </c>
      <c r="E107" s="18">
        <f t="shared" si="5"/>
        <v>11.185911566067757</v>
      </c>
      <c r="F107" s="18">
        <f t="shared" si="4"/>
        <v>-4466.678989999999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6">
      <selection activeCell="B58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177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178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964.4</v>
      </c>
      <c r="D9" s="17">
        <f>SUM(D10,D12,D14,D17,D19)</f>
        <v>132.81508</v>
      </c>
      <c r="E9" s="18">
        <f aca="true" t="shared" si="0" ref="E9:E39">D9/C9*100</f>
        <v>13.771783492326836</v>
      </c>
      <c r="F9" s="18">
        <f aca="true" t="shared" si="1" ref="F9:F40">D9-C9</f>
        <v>-831.58492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509.7</v>
      </c>
      <c r="D10" s="17">
        <f>SUM(D11)</f>
        <v>105.83161</v>
      </c>
      <c r="E10" s="18">
        <f t="shared" si="0"/>
        <v>20.763509907788897</v>
      </c>
      <c r="F10" s="18">
        <f t="shared" si="1"/>
        <v>-403.86839</v>
      </c>
      <c r="G10" s="6"/>
    </row>
    <row r="11" spans="1:7" s="15" customFormat="1" ht="15.75">
      <c r="A11" s="19">
        <v>1010200001</v>
      </c>
      <c r="B11" s="20" t="s">
        <v>13</v>
      </c>
      <c r="C11" s="21">
        <v>509.7</v>
      </c>
      <c r="D11" s="21">
        <v>105.83161</v>
      </c>
      <c r="E11" s="18">
        <f t="shared" si="0"/>
        <v>20.763509907788897</v>
      </c>
      <c r="F11" s="18">
        <f t="shared" si="1"/>
        <v>-403.86839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17</v>
      </c>
      <c r="D12" s="17">
        <f>SUM(D13)</f>
        <v>2.8488</v>
      </c>
      <c r="E12" s="18">
        <f t="shared" si="0"/>
        <v>16.75764705882353</v>
      </c>
      <c r="F12" s="18">
        <f t="shared" si="1"/>
        <v>-14.1512</v>
      </c>
      <c r="G12" s="6"/>
    </row>
    <row r="13" spans="1:7" s="15" customFormat="1" ht="15.75">
      <c r="A13" s="19">
        <v>1050300001</v>
      </c>
      <c r="B13" s="19" t="s">
        <v>15</v>
      </c>
      <c r="C13" s="18">
        <v>17</v>
      </c>
      <c r="D13" s="18">
        <v>2.8488</v>
      </c>
      <c r="E13" s="18">
        <f t="shared" si="0"/>
        <v>16.75764705882353</v>
      </c>
      <c r="F13" s="18">
        <f t="shared" si="1"/>
        <v>-14.1512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418.7</v>
      </c>
      <c r="D14" s="17">
        <f>SUM(D15:D16)</f>
        <v>21.13467</v>
      </c>
      <c r="E14" s="18">
        <f t="shared" si="0"/>
        <v>5.0476880821590635</v>
      </c>
      <c r="F14" s="18">
        <f t="shared" si="1"/>
        <v>-397.56533</v>
      </c>
      <c r="G14" s="6"/>
    </row>
    <row r="15" spans="1:7" s="15" customFormat="1" ht="15.75">
      <c r="A15" s="19">
        <v>1060600000</v>
      </c>
      <c r="B15" s="19" t="s">
        <v>17</v>
      </c>
      <c r="C15" s="18">
        <v>390.8</v>
      </c>
      <c r="D15" s="18">
        <v>17.2252</v>
      </c>
      <c r="E15" s="18">
        <f t="shared" si="0"/>
        <v>4.4076765609007165</v>
      </c>
      <c r="F15" s="18">
        <f t="shared" si="1"/>
        <v>-373.5748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27.9</v>
      </c>
      <c r="D16" s="24">
        <v>3.90947</v>
      </c>
      <c r="E16" s="18">
        <f t="shared" si="0"/>
        <v>14.012437275985661</v>
      </c>
      <c r="F16" s="18">
        <f t="shared" si="1"/>
        <v>-23.99053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19</v>
      </c>
      <c r="D19" s="17">
        <f>SUM(D20:D23)</f>
        <v>3</v>
      </c>
      <c r="E19" s="18">
        <f t="shared" si="0"/>
        <v>15.789473684210526</v>
      </c>
      <c r="F19" s="18">
        <f t="shared" si="1"/>
        <v>-16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0.75" customHeight="1">
      <c r="A21" s="19">
        <v>1080400001</v>
      </c>
      <c r="B21" s="20" t="s">
        <v>23</v>
      </c>
      <c r="C21" s="18">
        <v>19</v>
      </c>
      <c r="D21" s="18">
        <v>3</v>
      </c>
      <c r="E21" s="18">
        <f t="shared" si="0"/>
        <v>15.789473684210526</v>
      </c>
      <c r="F21" s="18">
        <f t="shared" si="1"/>
        <v>-16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190</v>
      </c>
      <c r="D24" s="17">
        <f>SUM(D25:D40)</f>
        <v>10.49718</v>
      </c>
      <c r="E24" s="18">
        <f t="shared" si="0"/>
        <v>5.524831578947369</v>
      </c>
      <c r="F24" s="18">
        <f t="shared" si="1"/>
        <v>-179.50281999999999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129</v>
      </c>
      <c r="D25" s="18">
        <v>10.49718</v>
      </c>
      <c r="E25" s="18">
        <f t="shared" si="0"/>
        <v>8.137348837209304</v>
      </c>
      <c r="F25" s="18">
        <f t="shared" si="1"/>
        <v>-118.50282</v>
      </c>
      <c r="G25" s="6"/>
    </row>
    <row r="26" spans="1:7" s="15" customFormat="1" ht="12.75" customHeight="1" hidden="1">
      <c r="A26" s="19">
        <v>1110503505</v>
      </c>
      <c r="B26" s="19" t="s">
        <v>28</v>
      </c>
      <c r="C26" s="18">
        <v>0</v>
      </c>
      <c r="D26" s="18">
        <v>0</v>
      </c>
      <c r="E26" s="18"/>
      <c r="F26" s="18">
        <f t="shared" si="1"/>
        <v>0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60</v>
      </c>
      <c r="D29" s="18">
        <v>0</v>
      </c>
      <c r="E29" s="18">
        <f t="shared" si="0"/>
        <v>0</v>
      </c>
      <c r="F29" s="18">
        <f t="shared" si="1"/>
        <v>-60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1154.4</v>
      </c>
      <c r="D42" s="17">
        <f>SUM(D24,D9)</f>
        <v>143.31225999999998</v>
      </c>
      <c r="E42" s="18">
        <f aca="true" t="shared" si="2" ref="E42:E51">D42/C42*100</f>
        <v>12.414436936936934</v>
      </c>
      <c r="F42" s="18">
        <f aca="true" t="shared" si="3" ref="F42:F51">D42-C42</f>
        <v>-1011.0877400000002</v>
      </c>
      <c r="G42" s="6"/>
    </row>
    <row r="43" spans="1:7" s="15" customFormat="1" ht="15.75">
      <c r="A43" s="16"/>
      <c r="B43" s="16" t="s">
        <v>45</v>
      </c>
      <c r="C43" s="17">
        <f>SUM(C44:C48)</f>
        <v>2672.578</v>
      </c>
      <c r="D43" s="17">
        <f>SUM(D44:D48)</f>
        <v>505.717</v>
      </c>
      <c r="E43" s="18">
        <f t="shared" si="2"/>
        <v>18.92244117851752</v>
      </c>
      <c r="F43" s="18">
        <f t="shared" si="3"/>
        <v>-2166.861</v>
      </c>
      <c r="G43" s="6"/>
    </row>
    <row r="44" spans="1:8" s="15" customFormat="1" ht="15" customHeight="1">
      <c r="A44" s="19">
        <v>2020100000</v>
      </c>
      <c r="B44" s="19" t="s">
        <v>46</v>
      </c>
      <c r="C44" s="18">
        <v>1907.9</v>
      </c>
      <c r="D44" s="18">
        <v>439.7</v>
      </c>
      <c r="E44" s="18">
        <f t="shared" si="2"/>
        <v>23.046281251637925</v>
      </c>
      <c r="F44" s="18">
        <f t="shared" si="3"/>
        <v>-1468.2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652.7</v>
      </c>
      <c r="D46" s="18">
        <v>38.057</v>
      </c>
      <c r="E46" s="18">
        <f t="shared" si="2"/>
        <v>5.830703232725601</v>
      </c>
      <c r="F46" s="18">
        <f t="shared" si="3"/>
        <v>-614.643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111.978</v>
      </c>
      <c r="D47" s="18">
        <v>27.96</v>
      </c>
      <c r="E47" s="18">
        <f t="shared" si="2"/>
        <v>24.969190376681137</v>
      </c>
      <c r="F47" s="18">
        <f t="shared" si="3"/>
        <v>-84.018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3826.978</v>
      </c>
      <c r="D50" s="17">
        <f>SUM(D43,D42)</f>
        <v>649.02926</v>
      </c>
      <c r="E50" s="18">
        <f t="shared" si="2"/>
        <v>16.95931515676338</v>
      </c>
      <c r="F50" s="18">
        <f t="shared" si="3"/>
        <v>-3177.94874</v>
      </c>
      <c r="G50" s="6"/>
    </row>
    <row r="51" spans="1:7" s="15" customFormat="1" ht="15.75">
      <c r="A51" s="16"/>
      <c r="B51" s="28" t="s">
        <v>53</v>
      </c>
      <c r="C51" s="17">
        <f>C107-C50</f>
        <v>50</v>
      </c>
      <c r="D51" s="17">
        <f>D107-D50</f>
        <v>69.5779</v>
      </c>
      <c r="E51" s="18">
        <f t="shared" si="2"/>
        <v>139.1558</v>
      </c>
      <c r="F51" s="18">
        <f t="shared" si="3"/>
        <v>19.5779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770.818</v>
      </c>
      <c r="D56" s="45">
        <f>SUM(D57:D59)</f>
        <v>198.64471</v>
      </c>
      <c r="E56" s="18">
        <f>D56/C56*100</f>
        <v>25.770637167269054</v>
      </c>
      <c r="F56" s="18">
        <f>D56-C56</f>
        <v>-572.17329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673.918</v>
      </c>
      <c r="D57" s="24">
        <v>116.74471</v>
      </c>
      <c r="E57" s="18">
        <f>D57/C57*100</f>
        <v>17.323281170706228</v>
      </c>
      <c r="F57" s="18">
        <f>D57-C57</f>
        <v>-557.17329</v>
      </c>
      <c r="G57" s="37"/>
    </row>
    <row r="58" spans="1:7" s="15" customFormat="1" ht="15.75">
      <c r="A58" s="46" t="s">
        <v>59</v>
      </c>
      <c r="B58" s="23" t="s">
        <v>60</v>
      </c>
      <c r="C58" s="24">
        <v>81.9</v>
      </c>
      <c r="D58" s="24">
        <v>81.9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15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12.67819</v>
      </c>
      <c r="E60" s="18">
        <f>D60/C60*100</f>
        <v>11.333979974968713</v>
      </c>
      <c r="F60" s="18">
        <f aca="true" t="shared" si="4" ref="F60:F107">D60-C60</f>
        <v>-99.18181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12.67819</v>
      </c>
      <c r="E61" s="18">
        <f>D61/C61*100</f>
        <v>11.333979974968713</v>
      </c>
      <c r="F61" s="18">
        <f t="shared" si="4"/>
        <v>-99.18181</v>
      </c>
    </row>
    <row r="62" spans="1:7" s="52" customFormat="1" ht="15" customHeight="1">
      <c r="A62" s="48" t="s">
        <v>67</v>
      </c>
      <c r="B62" s="49" t="s">
        <v>68</v>
      </c>
      <c r="C62" s="50">
        <f>C63+C64+C65</f>
        <v>18</v>
      </c>
      <c r="D62" s="50">
        <f>SUM(D63:D65)</f>
        <v>0</v>
      </c>
      <c r="E62" s="18">
        <f>D62/C62*100</f>
        <v>0</v>
      </c>
      <c r="F62" s="18">
        <f t="shared" si="4"/>
        <v>-18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/>
      <c r="E63" s="18"/>
      <c r="F63" s="18">
        <f t="shared" si="4"/>
        <v>0</v>
      </c>
      <c r="G63" s="51"/>
    </row>
    <row r="64" spans="1:7" s="52" customFormat="1" ht="29.25">
      <c r="A64" s="53" t="s">
        <v>71</v>
      </c>
      <c r="B64" s="54" t="s">
        <v>72</v>
      </c>
      <c r="C64" s="55">
        <v>18</v>
      </c>
      <c r="D64" s="55"/>
      <c r="E64" s="18"/>
      <c r="F64" s="18">
        <f t="shared" si="4"/>
        <v>-18</v>
      </c>
      <c r="G64" s="51"/>
    </row>
    <row r="65" spans="1:7" s="52" customFormat="1" ht="12.75" customHeight="1" hidden="1">
      <c r="A65" s="53" t="s">
        <v>73</v>
      </c>
      <c r="B65" s="54" t="s">
        <v>74</v>
      </c>
      <c r="C65" s="55">
        <v>0</v>
      </c>
      <c r="D65" s="55">
        <v>0</v>
      </c>
      <c r="E65" s="18"/>
      <c r="F65" s="18">
        <f t="shared" si="4"/>
        <v>0</v>
      </c>
      <c r="G65" s="51"/>
    </row>
    <row r="66" spans="1:7" s="15" customFormat="1" ht="12.75" customHeight="1" hidden="1">
      <c r="A66" s="43" t="s">
        <v>75</v>
      </c>
      <c r="B66" s="44" t="s">
        <v>76</v>
      </c>
      <c r="C66" s="45">
        <f>C67+C68+C69</f>
        <v>0</v>
      </c>
      <c r="D66" s="45">
        <f>D67+D68+D69</f>
        <v>0</v>
      </c>
      <c r="E66" s="18"/>
      <c r="F66" s="18">
        <f t="shared" si="4"/>
        <v>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2.75" customHeight="1" hidden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783.7</v>
      </c>
      <c r="D70" s="45">
        <f>D72+D73</f>
        <v>166.115</v>
      </c>
      <c r="E70" s="18">
        <f>D70/C70*100</f>
        <v>21.196248564501722</v>
      </c>
      <c r="F70" s="18">
        <f t="shared" si="4"/>
        <v>-617.585</v>
      </c>
      <c r="G70" s="37"/>
    </row>
    <row r="71" spans="1:7" s="15" customFormat="1" ht="0.75" customHeight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8" customHeight="1">
      <c r="A73" s="47" t="s">
        <v>89</v>
      </c>
      <c r="B73" s="23" t="s">
        <v>90</v>
      </c>
      <c r="C73" s="24">
        <v>783.7</v>
      </c>
      <c r="D73" s="24">
        <v>166.115</v>
      </c>
      <c r="E73" s="18">
        <f>D73/C73*100</f>
        <v>21.196248564501722</v>
      </c>
      <c r="F73" s="18">
        <f t="shared" si="4"/>
        <v>-617.585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0.75" customHeight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1576.1</v>
      </c>
      <c r="D81" s="45">
        <f>SUM(D82:D82)</f>
        <v>294.69426</v>
      </c>
      <c r="E81" s="18">
        <f t="shared" si="5"/>
        <v>18.69768796396168</v>
      </c>
      <c r="F81" s="18">
        <f t="shared" si="4"/>
        <v>-1281.40574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1576.1</v>
      </c>
      <c r="D82" s="24">
        <v>294.69426</v>
      </c>
      <c r="E82" s="18">
        <f t="shared" si="5"/>
        <v>18.69768796396168</v>
      </c>
      <c r="F82" s="18">
        <f t="shared" si="4"/>
        <v>-1281.40574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417.6</v>
      </c>
      <c r="D89" s="45">
        <f>SUM(D90:D92)</f>
        <v>0</v>
      </c>
      <c r="E89" s="17">
        <f t="shared" si="5"/>
        <v>0</v>
      </c>
      <c r="F89" s="18">
        <f t="shared" si="4"/>
        <v>-417.6</v>
      </c>
      <c r="G89" s="37"/>
    </row>
    <row r="90" spans="1:7" s="15" customFormat="1" ht="14.25" customHeight="1">
      <c r="A90" s="65">
        <v>1003</v>
      </c>
      <c r="B90" s="66" t="s">
        <v>122</v>
      </c>
      <c r="C90" s="24">
        <v>417.6</v>
      </c>
      <c r="D90" s="24">
        <v>0</v>
      </c>
      <c r="E90" s="18">
        <f t="shared" si="5"/>
        <v>0</v>
      </c>
      <c r="F90" s="18">
        <f t="shared" si="4"/>
        <v>-417.6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13</v>
      </c>
      <c r="D93" s="45">
        <f>D94+D95+D96+D97+D98</f>
        <v>0</v>
      </c>
      <c r="E93" s="17">
        <f>D93/C93*100</f>
        <v>0</v>
      </c>
      <c r="F93" s="18">
        <f t="shared" si="4"/>
        <v>-13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13</v>
      </c>
      <c r="D94" s="24">
        <v>0</v>
      </c>
      <c r="E94" s="17">
        <f>D94/C94*100</f>
        <v>0</v>
      </c>
      <c r="F94" s="18">
        <f>D94-C94</f>
        <v>-13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/>
      <c r="F95" s="18">
        <f aca="true" t="shared" si="6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/>
      <c r="F96" s="18">
        <f t="shared" si="6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/>
      <c r="F97" s="18">
        <f t="shared" si="6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/>
      <c r="F98" s="18">
        <f t="shared" si="6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>D99/C99*100</f>
        <v>#DIV/0!</v>
      </c>
      <c r="F99" s="18">
        <f t="shared" si="6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>D100/C100*100</f>
        <v>#DIV/0!</v>
      </c>
      <c r="F100" s="18">
        <f t="shared" si="6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/>
      <c r="F101" s="18">
        <f t="shared" si="6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/>
      <c r="F102" s="18">
        <f t="shared" si="6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185.9</v>
      </c>
      <c r="D103" s="45">
        <f>D104</f>
        <v>46.475</v>
      </c>
      <c r="E103" s="17"/>
      <c r="F103" s="18">
        <f t="shared" si="6"/>
        <v>-139.425</v>
      </c>
    </row>
    <row r="104" spans="1:6" s="15" customFormat="1" ht="15.75" customHeight="1">
      <c r="A104" s="65">
        <v>1403</v>
      </c>
      <c r="B104" s="66" t="s">
        <v>147</v>
      </c>
      <c r="C104" s="24">
        <v>185.9</v>
      </c>
      <c r="D104" s="24">
        <v>46.475</v>
      </c>
      <c r="E104" s="18"/>
      <c r="F104" s="18"/>
    </row>
    <row r="105" spans="1:6" s="15" customFormat="1" ht="12.75" customHeight="1" hidden="1">
      <c r="A105" s="70">
        <v>1104</v>
      </c>
      <c r="B105" s="66" t="s">
        <v>50</v>
      </c>
      <c r="C105" s="24"/>
      <c r="D105" s="24"/>
      <c r="E105" s="18" t="e">
        <f t="shared" si="5"/>
        <v>#DIV/0!</v>
      </c>
      <c r="F105" s="18">
        <f t="shared" si="6"/>
        <v>0</v>
      </c>
    </row>
    <row r="106" spans="1:6" s="15" customFormat="1" ht="12.75" customHeight="1" hidden="1">
      <c r="A106" s="70">
        <v>1102</v>
      </c>
      <c r="B106" s="66" t="s">
        <v>148</v>
      </c>
      <c r="C106" s="24"/>
      <c r="D106" s="24"/>
      <c r="E106" s="18" t="e">
        <f t="shared" si="5"/>
        <v>#DIV/0!</v>
      </c>
      <c r="F106" s="18">
        <f t="shared" si="6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C56+C60+C62+C66+C70+C81+C89+C93+C103</f>
        <v>3876.978</v>
      </c>
      <c r="D107" s="45">
        <f>D56+D60+D62+D66+D70+D81+D89+D93+D103</f>
        <v>718.60716</v>
      </c>
      <c r="E107" s="18">
        <f t="shared" si="5"/>
        <v>18.535239560296706</v>
      </c>
      <c r="F107" s="18">
        <f t="shared" si="4"/>
        <v>-3158.37084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6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179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180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900.4000000000001</v>
      </c>
      <c r="D9" s="17">
        <f>SUM(D10,D12,D14,D17,D19)</f>
        <v>119.64508999999998</v>
      </c>
      <c r="E9" s="18">
        <f aca="true" t="shared" si="0" ref="E9:E39">D9/C9*100</f>
        <v>13.287993114171476</v>
      </c>
      <c r="F9" s="18">
        <f aca="true" t="shared" si="1" ref="F9:F40">D9-C9</f>
        <v>-780.7549100000001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418.1</v>
      </c>
      <c r="D10" s="17">
        <f>SUM(D11)</f>
        <v>77.17222</v>
      </c>
      <c r="E10" s="18">
        <f t="shared" si="0"/>
        <v>18.457837837837836</v>
      </c>
      <c r="F10" s="18">
        <f t="shared" si="1"/>
        <v>-340.92778000000004</v>
      </c>
      <c r="G10" s="6"/>
    </row>
    <row r="11" spans="1:7" s="15" customFormat="1" ht="15.75">
      <c r="A11" s="19">
        <v>1010200001</v>
      </c>
      <c r="B11" s="20" t="s">
        <v>13</v>
      </c>
      <c r="C11" s="21">
        <v>418.1</v>
      </c>
      <c r="D11" s="21">
        <v>77.17222</v>
      </c>
      <c r="E11" s="18">
        <f t="shared" si="0"/>
        <v>18.457837837837836</v>
      </c>
      <c r="F11" s="18">
        <f t="shared" si="1"/>
        <v>-340.92778000000004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15</v>
      </c>
      <c r="D12" s="17">
        <f>SUM(D13)</f>
        <v>1.3848</v>
      </c>
      <c r="E12" s="18">
        <f t="shared" si="0"/>
        <v>9.232</v>
      </c>
      <c r="F12" s="18">
        <f t="shared" si="1"/>
        <v>-13.6152</v>
      </c>
      <c r="G12" s="6"/>
    </row>
    <row r="13" spans="1:7" s="15" customFormat="1" ht="15.75">
      <c r="A13" s="19">
        <v>1050300001</v>
      </c>
      <c r="B13" s="19" t="s">
        <v>15</v>
      </c>
      <c r="C13" s="18">
        <v>15</v>
      </c>
      <c r="D13" s="18">
        <v>1.3848</v>
      </c>
      <c r="E13" s="18">
        <f t="shared" si="0"/>
        <v>9.232</v>
      </c>
      <c r="F13" s="18">
        <f t="shared" si="1"/>
        <v>-13.6152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461.59999999999997</v>
      </c>
      <c r="D14" s="17">
        <f>SUM(D15:D16)</f>
        <v>37.73807</v>
      </c>
      <c r="E14" s="18">
        <f t="shared" si="0"/>
        <v>8.1754917677643</v>
      </c>
      <c r="F14" s="18">
        <f t="shared" si="1"/>
        <v>-423.86193</v>
      </c>
      <c r="G14" s="6"/>
    </row>
    <row r="15" spans="1:7" s="15" customFormat="1" ht="15.75">
      <c r="A15" s="19">
        <v>1060600000</v>
      </c>
      <c r="B15" s="19" t="s">
        <v>17</v>
      </c>
      <c r="C15" s="18">
        <v>427.2</v>
      </c>
      <c r="D15" s="18">
        <v>36.31444</v>
      </c>
      <c r="E15" s="18">
        <f t="shared" si="0"/>
        <v>8.50057116104869</v>
      </c>
      <c r="F15" s="18">
        <f t="shared" si="1"/>
        <v>-390.88556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34.4</v>
      </c>
      <c r="D16" s="24">
        <v>1.42363</v>
      </c>
      <c r="E16" s="18">
        <f t="shared" si="0"/>
        <v>4.138459302325581</v>
      </c>
      <c r="F16" s="18">
        <f t="shared" si="1"/>
        <v>-32.976369999999996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5.7</v>
      </c>
      <c r="D19" s="17">
        <f>SUM(D20:D23)</f>
        <v>3.35</v>
      </c>
      <c r="E19" s="18">
        <f t="shared" si="0"/>
        <v>58.77192982456141</v>
      </c>
      <c r="F19" s="18">
        <f t="shared" si="1"/>
        <v>-2.35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0.75" customHeight="1">
      <c r="A21" s="19">
        <v>1080400001</v>
      </c>
      <c r="B21" s="20" t="s">
        <v>23</v>
      </c>
      <c r="C21" s="18">
        <v>5.7</v>
      </c>
      <c r="D21" s="18">
        <v>3.35</v>
      </c>
      <c r="E21" s="18">
        <f t="shared" si="0"/>
        <v>58.77192982456141</v>
      </c>
      <c r="F21" s="18">
        <f t="shared" si="1"/>
        <v>-2.35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133</v>
      </c>
      <c r="D24" s="17">
        <f>SUM(D25:D40)</f>
        <v>3.8272199999999996</v>
      </c>
      <c r="E24" s="18">
        <f t="shared" si="0"/>
        <v>2.877609022556391</v>
      </c>
      <c r="F24" s="18">
        <f t="shared" si="1"/>
        <v>-129.17278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45</v>
      </c>
      <c r="D25" s="18">
        <v>1.5693</v>
      </c>
      <c r="E25" s="18">
        <f t="shared" si="0"/>
        <v>3.4873333333333334</v>
      </c>
      <c r="F25" s="18">
        <f t="shared" si="1"/>
        <v>-43.4307</v>
      </c>
      <c r="G25" s="6"/>
    </row>
    <row r="26" spans="1:7" s="15" customFormat="1" ht="15" customHeight="1">
      <c r="A26" s="19">
        <v>1110503505</v>
      </c>
      <c r="B26" s="19" t="s">
        <v>28</v>
      </c>
      <c r="C26" s="18">
        <v>7</v>
      </c>
      <c r="D26" s="18">
        <v>2.25792</v>
      </c>
      <c r="E26" s="18">
        <f t="shared" si="0"/>
        <v>32.256</v>
      </c>
      <c r="F26" s="18">
        <f t="shared" si="1"/>
        <v>-4.74208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80</v>
      </c>
      <c r="D29" s="18">
        <v>0</v>
      </c>
      <c r="E29" s="18">
        <f t="shared" si="0"/>
        <v>0</v>
      </c>
      <c r="F29" s="18">
        <f t="shared" si="1"/>
        <v>-80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1033.4</v>
      </c>
      <c r="D42" s="17">
        <f>SUM(D24,D9)</f>
        <v>123.47230999999998</v>
      </c>
      <c r="E42" s="18">
        <f aca="true" t="shared" si="2" ref="E42:E51">D42/C42*100</f>
        <v>11.94816237662086</v>
      </c>
      <c r="F42" s="18">
        <f aca="true" t="shared" si="3" ref="F42:F51">D42-C42</f>
        <v>-909.9276900000001</v>
      </c>
      <c r="G42" s="6"/>
    </row>
    <row r="43" spans="1:7" s="15" customFormat="1" ht="15.75">
      <c r="A43" s="16"/>
      <c r="B43" s="16" t="s">
        <v>45</v>
      </c>
      <c r="C43" s="17">
        <f>SUM(C44:C48)</f>
        <v>3168.223</v>
      </c>
      <c r="D43" s="17">
        <f>SUM(D44:D48)</f>
        <v>679.1959999999999</v>
      </c>
      <c r="E43" s="18">
        <f t="shared" si="2"/>
        <v>21.437758642620796</v>
      </c>
      <c r="F43" s="18">
        <f t="shared" si="3"/>
        <v>-2489.027</v>
      </c>
      <c r="G43" s="6"/>
    </row>
    <row r="44" spans="1:8" s="15" customFormat="1" ht="15.75">
      <c r="A44" s="19">
        <v>2020100000</v>
      </c>
      <c r="B44" s="19" t="s">
        <v>46</v>
      </c>
      <c r="C44" s="18">
        <v>2423.9</v>
      </c>
      <c r="D44" s="18">
        <v>561.4</v>
      </c>
      <c r="E44" s="18">
        <f t="shared" si="2"/>
        <v>23.161021494286064</v>
      </c>
      <c r="F44" s="18">
        <f t="shared" si="3"/>
        <v>-1862.5</v>
      </c>
      <c r="G44" s="6"/>
      <c r="H44" s="27"/>
    </row>
    <row r="45" spans="1:7" s="15" customFormat="1" ht="12.75" hidden="1">
      <c r="A45" s="19">
        <v>2020107010</v>
      </c>
      <c r="B45" s="19" t="s">
        <v>152</v>
      </c>
      <c r="C45" s="18">
        <v>0</v>
      </c>
      <c r="D45" s="18">
        <v>0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632.33</v>
      </c>
      <c r="D46" s="18">
        <v>89.836</v>
      </c>
      <c r="E46" s="18">
        <f t="shared" si="2"/>
        <v>14.207138677589231</v>
      </c>
      <c r="F46" s="18">
        <f t="shared" si="3"/>
        <v>-542.494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111.993</v>
      </c>
      <c r="D47" s="18">
        <v>27.96</v>
      </c>
      <c r="E47" s="18">
        <f t="shared" si="2"/>
        <v>24.965846079665695</v>
      </c>
      <c r="F47" s="18">
        <f t="shared" si="3"/>
        <v>-84.03299999999999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/>
      <c r="E48" s="18"/>
      <c r="F48" s="18">
        <f t="shared" si="3"/>
        <v>0</v>
      </c>
      <c r="G48" s="6"/>
    </row>
    <row r="49" spans="1:7" s="15" customFormat="1" ht="12.75" hidden="1">
      <c r="A49" s="16">
        <v>3000000000</v>
      </c>
      <c r="B49" s="25" t="s">
        <v>51</v>
      </c>
      <c r="C49" s="17">
        <v>0</v>
      </c>
      <c r="D49" s="17">
        <v>0</v>
      </c>
      <c r="E49" s="18" t="e">
        <f t="shared" si="2"/>
        <v>#DIV/0!</v>
      </c>
      <c r="F49" s="18">
        <f t="shared" si="3"/>
        <v>0</v>
      </c>
      <c r="G49" s="6"/>
    </row>
    <row r="50" spans="1:7" s="15" customFormat="1" ht="15.75">
      <c r="A50" s="16"/>
      <c r="B50" s="16" t="s">
        <v>52</v>
      </c>
      <c r="C50" s="17">
        <f>SUM(C43,C42)</f>
        <v>4201.623</v>
      </c>
      <c r="D50" s="17">
        <f>SUM(D43,D42)</f>
        <v>802.6683099999999</v>
      </c>
      <c r="E50" s="18">
        <f t="shared" si="2"/>
        <v>19.10376799631952</v>
      </c>
      <c r="F50" s="18">
        <f t="shared" si="3"/>
        <v>-3398.9546899999996</v>
      </c>
      <c r="G50" s="6"/>
    </row>
    <row r="51" spans="1:7" s="15" customFormat="1" ht="15.75">
      <c r="A51" s="16"/>
      <c r="B51" s="28" t="s">
        <v>53</v>
      </c>
      <c r="C51" s="17">
        <f>C107-C50</f>
        <v>0</v>
      </c>
      <c r="D51" s="17">
        <f>D107-D50</f>
        <v>-113.05674999999997</v>
      </c>
      <c r="E51" s="18" t="e">
        <f t="shared" si="2"/>
        <v>#DIV/0!</v>
      </c>
      <c r="F51" s="18">
        <f t="shared" si="3"/>
        <v>-113.05674999999997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694.833</v>
      </c>
      <c r="D56" s="45">
        <f>SUM(D57:D59)</f>
        <v>111.79203</v>
      </c>
      <c r="E56" s="18">
        <f>D56/C56*100</f>
        <v>16.08905017464628</v>
      </c>
      <c r="F56" s="18">
        <f>D56-C56</f>
        <v>-583.04097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674.833</v>
      </c>
      <c r="D57" s="24">
        <v>111.79203</v>
      </c>
      <c r="E57" s="18">
        <f>D57/C57*100</f>
        <v>16.565880743828473</v>
      </c>
      <c r="F57" s="18">
        <f>D57-C57</f>
        <v>-563.04097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20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18.46677</v>
      </c>
      <c r="E60" s="18">
        <f>D60/C60*100</f>
        <v>16.508823529411764</v>
      </c>
      <c r="F60" s="18">
        <f aca="true" t="shared" si="4" ref="F60:F107">D60-C60</f>
        <v>-93.39323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18.46677</v>
      </c>
      <c r="E61" s="18">
        <f>D61/C61*100</f>
        <v>16.508823529411764</v>
      </c>
      <c r="F61" s="18">
        <f t="shared" si="4"/>
        <v>-93.39323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23.4</v>
      </c>
      <c r="D62" s="50">
        <f>SUM(D63:D65)</f>
        <v>0</v>
      </c>
      <c r="E62" s="18">
        <f>D62/C62*100</f>
        <v>0</v>
      </c>
      <c r="F62" s="18">
        <f t="shared" si="4"/>
        <v>-23.4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>
        <v>0</v>
      </c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23.4</v>
      </c>
      <c r="D65" s="55">
        <v>0</v>
      </c>
      <c r="E65" s="18">
        <f aca="true" t="shared" si="5" ref="E65:E70">D65/C65*100</f>
        <v>0</v>
      </c>
      <c r="F65" s="18">
        <f t="shared" si="4"/>
        <v>-23.4</v>
      </c>
      <c r="G65" s="51"/>
    </row>
    <row r="66" spans="1:7" s="15" customFormat="1" ht="17.25" customHeight="1">
      <c r="A66" s="43" t="s">
        <v>75</v>
      </c>
      <c r="B66" s="44" t="s">
        <v>76</v>
      </c>
      <c r="C66" s="45">
        <f>C67+C68+C69</f>
        <v>300</v>
      </c>
      <c r="D66" s="45">
        <f>D67+D68+D69</f>
        <v>0</v>
      </c>
      <c r="E66" s="45"/>
      <c r="F66" s="45">
        <f>F67+F68+F69</f>
        <v>-300</v>
      </c>
      <c r="G66" s="37"/>
    </row>
    <row r="67" spans="1:7" s="15" customFormat="1" ht="17.25" customHeight="1">
      <c r="A67" s="46" t="s">
        <v>77</v>
      </c>
      <c r="B67" s="23" t="s">
        <v>78</v>
      </c>
      <c r="C67" s="24">
        <v>250</v>
      </c>
      <c r="D67" s="24"/>
      <c r="E67" s="18">
        <f t="shared" si="5"/>
        <v>0</v>
      </c>
      <c r="F67" s="18">
        <f t="shared" si="4"/>
        <v>-250</v>
      </c>
      <c r="G67" s="37"/>
    </row>
    <row r="68" spans="1:7" s="15" customFormat="1" ht="17.25" customHeight="1">
      <c r="A68" s="46" t="s">
        <v>79</v>
      </c>
      <c r="B68" s="56" t="s">
        <v>80</v>
      </c>
      <c r="C68" s="24">
        <v>50</v>
      </c>
      <c r="D68" s="24"/>
      <c r="E68" s="18">
        <f t="shared" si="5"/>
        <v>0</v>
      </c>
      <c r="F68" s="18">
        <f t="shared" si="4"/>
        <v>-50</v>
      </c>
      <c r="G68" s="37"/>
    </row>
    <row r="69" spans="1:7" s="15" customFormat="1" ht="12.75" customHeight="1" hidden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1055.9</v>
      </c>
      <c r="D70" s="45">
        <f>D72+D73</f>
        <v>252.46101</v>
      </c>
      <c r="E70" s="18">
        <f t="shared" si="5"/>
        <v>23.909556776209865</v>
      </c>
      <c r="F70" s="18">
        <f t="shared" si="4"/>
        <v>-803.4389900000001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>
        <v>0</v>
      </c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1055.9</v>
      </c>
      <c r="D73" s="24">
        <v>252.46101</v>
      </c>
      <c r="E73" s="18">
        <f>D73/C73*100</f>
        <v>23.909556776209865</v>
      </c>
      <c r="F73" s="18">
        <f t="shared" si="4"/>
        <v>-803.4389900000001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6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6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6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6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1424</v>
      </c>
      <c r="D81" s="45">
        <f>SUM(D82:D82)</f>
        <v>301.89175</v>
      </c>
      <c r="E81" s="18">
        <f t="shared" si="6"/>
        <v>21.20026334269663</v>
      </c>
      <c r="F81" s="18">
        <f t="shared" si="4"/>
        <v>-1122.10825</v>
      </c>
      <c r="G81" s="37"/>
    </row>
    <row r="82" spans="1:7" s="15" customFormat="1" ht="17.25" customHeight="1">
      <c r="A82" s="46" t="s">
        <v>107</v>
      </c>
      <c r="B82" s="23" t="s">
        <v>108</v>
      </c>
      <c r="C82" s="24">
        <v>1424</v>
      </c>
      <c r="D82" s="24">
        <v>301.89175</v>
      </c>
      <c r="E82" s="18">
        <f t="shared" si="6"/>
        <v>21.20026334269663</v>
      </c>
      <c r="F82" s="18">
        <f t="shared" si="4"/>
        <v>-1122.10825</v>
      </c>
      <c r="G82" s="37"/>
    </row>
    <row r="83" spans="1:7" s="15" customFormat="1" ht="12.75" customHeight="1" hidden="1">
      <c r="A83" s="43" t="s">
        <v>109</v>
      </c>
      <c r="B83" s="44" t="s">
        <v>110</v>
      </c>
      <c r="C83" s="45">
        <f>SUM(C84:C88)</f>
        <v>0</v>
      </c>
      <c r="D83" s="45">
        <f>SUM(D84:D88)</f>
        <v>0</v>
      </c>
      <c r="E83" s="18" t="e">
        <f t="shared" si="6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6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6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6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6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6"/>
        <v>#DIV/0!</v>
      </c>
      <c r="F88" s="18">
        <f t="shared" si="4"/>
        <v>0</v>
      </c>
      <c r="G88" s="37"/>
    </row>
    <row r="89" spans="1:7" s="15" customFormat="1" ht="15" customHeight="1">
      <c r="A89" s="63">
        <v>1000</v>
      </c>
      <c r="B89" s="64" t="s">
        <v>121</v>
      </c>
      <c r="C89" s="45">
        <f>SUM(C90:C92)</f>
        <v>366.03</v>
      </c>
      <c r="D89" s="45">
        <f>SUM(D90:D92)</f>
        <v>0</v>
      </c>
      <c r="E89" s="17">
        <f t="shared" si="6"/>
        <v>0</v>
      </c>
      <c r="F89" s="18">
        <f t="shared" si="4"/>
        <v>-366.03</v>
      </c>
      <c r="G89" s="37"/>
    </row>
    <row r="90" spans="1:7" s="15" customFormat="1" ht="15" customHeight="1">
      <c r="A90" s="65">
        <v>1003</v>
      </c>
      <c r="B90" s="66" t="s">
        <v>122</v>
      </c>
      <c r="C90" s="24">
        <v>366.03</v>
      </c>
      <c r="D90" s="24">
        <v>0</v>
      </c>
      <c r="E90" s="18">
        <f t="shared" si="6"/>
        <v>0</v>
      </c>
      <c r="F90" s="18">
        <f t="shared" si="4"/>
        <v>-366.03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.75" customHeight="1">
      <c r="A93" s="67" t="s">
        <v>126</v>
      </c>
      <c r="B93" s="44" t="s">
        <v>127</v>
      </c>
      <c r="C93" s="45">
        <f>C94+C95+C96+C97+C98</f>
        <v>15</v>
      </c>
      <c r="D93" s="45">
        <f>D94+D95+D96+D97+D98</f>
        <v>5</v>
      </c>
      <c r="E93" s="17">
        <f>D93/C93*100</f>
        <v>33.33333333333333</v>
      </c>
      <c r="F93" s="18">
        <f t="shared" si="4"/>
        <v>-10</v>
      </c>
      <c r="G93" s="37"/>
    </row>
    <row r="94" spans="1:7" s="15" customFormat="1" ht="15.75" customHeight="1">
      <c r="A94" s="47" t="s">
        <v>128</v>
      </c>
      <c r="B94" s="68" t="s">
        <v>129</v>
      </c>
      <c r="C94" s="24">
        <v>15</v>
      </c>
      <c r="D94" s="24">
        <v>5</v>
      </c>
      <c r="E94" s="17">
        <f aca="true" t="shared" si="7" ref="E94:E102">D94/C94*100</f>
        <v>33.33333333333333</v>
      </c>
      <c r="F94" s="18">
        <f>D94-C94</f>
        <v>-10</v>
      </c>
      <c r="G94" s="37"/>
    </row>
    <row r="95" spans="1:7" s="15" customFormat="1" ht="0.75" customHeight="1">
      <c r="A95" s="47" t="s">
        <v>130</v>
      </c>
      <c r="B95" s="23" t="s">
        <v>131</v>
      </c>
      <c r="C95" s="24"/>
      <c r="D95" s="24"/>
      <c r="E95" s="18" t="e">
        <f t="shared" si="7"/>
        <v>#DIV/0!</v>
      </c>
      <c r="F95" s="18">
        <f aca="true" t="shared" si="8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 t="e">
        <f t="shared" si="7"/>
        <v>#DIV/0!</v>
      </c>
      <c r="F96" s="18">
        <f t="shared" si="8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 t="e">
        <f t="shared" si="7"/>
        <v>#DIV/0!</v>
      </c>
      <c r="F97" s="18">
        <f t="shared" si="8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 t="e">
        <f t="shared" si="7"/>
        <v>#DIV/0!</v>
      </c>
      <c r="F98" s="18">
        <f t="shared" si="8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7"/>
        <v>#DIV/0!</v>
      </c>
      <c r="F99" s="18">
        <f t="shared" si="8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7"/>
        <v>#DIV/0!</v>
      </c>
      <c r="F100" s="18">
        <f t="shared" si="8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 t="e">
        <f t="shared" si="7"/>
        <v>#DIV/0!</v>
      </c>
      <c r="F101" s="18">
        <f t="shared" si="8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 t="e">
        <f t="shared" si="7"/>
        <v>#DIV/0!</v>
      </c>
      <c r="F102" s="18">
        <f t="shared" si="8"/>
        <v>0</v>
      </c>
      <c r="G102" s="37"/>
    </row>
    <row r="103" spans="1:6" s="15" customFormat="1" ht="15.75" customHeight="1">
      <c r="A103" s="69">
        <v>1400</v>
      </c>
      <c r="B103" s="64" t="s">
        <v>146</v>
      </c>
      <c r="C103" s="45">
        <f>C104</f>
        <v>210.6</v>
      </c>
      <c r="D103" s="45">
        <f>SUM(D105:D106)</f>
        <v>0</v>
      </c>
      <c r="E103" s="17"/>
      <c r="F103" s="18">
        <f t="shared" si="8"/>
        <v>-210.6</v>
      </c>
    </row>
    <row r="104" spans="1:6" s="15" customFormat="1" ht="15.75" customHeight="1">
      <c r="A104" s="65">
        <v>1403</v>
      </c>
      <c r="B104" s="66" t="s">
        <v>147</v>
      </c>
      <c r="C104" s="24">
        <v>210.6</v>
      </c>
      <c r="D104" s="24"/>
      <c r="E104" s="18"/>
      <c r="F104" s="18"/>
    </row>
    <row r="105" spans="1:6" s="15" customFormat="1" ht="12.75" customHeight="1" hidden="1">
      <c r="A105" s="70">
        <v>1104</v>
      </c>
      <c r="B105" s="66" t="s">
        <v>50</v>
      </c>
      <c r="C105" s="24"/>
      <c r="D105" s="24"/>
      <c r="E105" s="18" t="e">
        <f t="shared" si="6"/>
        <v>#DIV/0!</v>
      </c>
      <c r="F105" s="18">
        <f t="shared" si="8"/>
        <v>0</v>
      </c>
    </row>
    <row r="106" spans="1:6" s="15" customFormat="1" ht="12.75" customHeight="1" hidden="1">
      <c r="A106" s="70">
        <v>1102</v>
      </c>
      <c r="B106" s="66" t="s">
        <v>148</v>
      </c>
      <c r="C106" s="24"/>
      <c r="D106" s="24"/>
      <c r="E106" s="18" t="e">
        <f t="shared" si="6"/>
        <v>#DIV/0!</v>
      </c>
      <c r="F106" s="18">
        <f t="shared" si="8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C56+C60+C62+C66+C70+C81+C89+C93+C103</f>
        <v>4201.6230000000005</v>
      </c>
      <c r="D107" s="45">
        <f>SUM(D56,D60,D62,D66,D70,D74,D76,D81,D83,D89,D93,D103)</f>
        <v>689.6115599999999</v>
      </c>
      <c r="E107" s="18">
        <f t="shared" si="6"/>
        <v>16.41298041256914</v>
      </c>
      <c r="F107" s="18">
        <f t="shared" si="4"/>
        <v>-3512.0114400000007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workbookViewId="0" topLeftCell="A13">
      <selection activeCell="B46" sqref="A1:F108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4.8515625" style="3" customWidth="1"/>
    <col min="5" max="5" width="12.7109375" style="3" customWidth="1"/>
    <col min="6" max="6" width="9.57421875" style="3" customWidth="1"/>
    <col min="7" max="16384" width="9.140625" style="3" customWidth="1"/>
  </cols>
  <sheetData>
    <row r="1" spans="3:6" ht="18">
      <c r="C1" s="4" t="s">
        <v>0</v>
      </c>
      <c r="D1" s="4"/>
      <c r="E1" s="4"/>
      <c r="F1" s="4"/>
    </row>
    <row r="2" spans="3:6" ht="18">
      <c r="C2" s="4" t="s">
        <v>1</v>
      </c>
      <c r="D2" s="4"/>
      <c r="E2" s="4"/>
      <c r="F2" s="4"/>
    </row>
    <row r="3" spans="1:6" ht="18">
      <c r="A3" s="5"/>
      <c r="B3" s="5"/>
      <c r="C3" s="4" t="s">
        <v>181</v>
      </c>
      <c r="D3" s="4"/>
      <c r="E3" s="4"/>
      <c r="F3" s="4"/>
    </row>
    <row r="4" spans="1:6" ht="18">
      <c r="A4" s="5"/>
      <c r="B4" s="5"/>
      <c r="C4" s="4" t="s">
        <v>3</v>
      </c>
      <c r="D4" s="4"/>
      <c r="E4" s="4"/>
      <c r="F4" s="4"/>
    </row>
    <row r="5" spans="1:6" ht="18">
      <c r="A5" s="5"/>
      <c r="B5" s="5"/>
      <c r="C5" s="7"/>
      <c r="D5" s="7"/>
      <c r="E5" s="7"/>
      <c r="F5" s="7"/>
    </row>
    <row r="6" spans="1:6" ht="18">
      <c r="A6" s="8" t="s">
        <v>182</v>
      </c>
      <c r="B6" s="8"/>
      <c r="C6" s="8"/>
      <c r="D6" s="8"/>
      <c r="E6" s="8"/>
      <c r="F6" s="8"/>
    </row>
    <row r="7" spans="1:7" ht="13.5">
      <c r="A7" s="6"/>
      <c r="B7" s="6"/>
      <c r="C7" s="6"/>
      <c r="D7" s="72"/>
      <c r="E7" s="6"/>
      <c r="F7" s="6"/>
      <c r="G7" s="6"/>
    </row>
    <row r="8" spans="1:7" s="15" customFormat="1" ht="57.75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6"/>
    </row>
    <row r="9" spans="1:7" s="15" customFormat="1" ht="15.75">
      <c r="A9" s="16"/>
      <c r="B9" s="16" t="s">
        <v>11</v>
      </c>
      <c r="C9" s="17">
        <f>SUM(C10,C12,C14,C17,C19)</f>
        <v>621.3</v>
      </c>
      <c r="D9" s="17">
        <f>SUM(D10,D12,D14,D17,D19)</f>
        <v>102.27625</v>
      </c>
      <c r="E9" s="18">
        <f aca="true" t="shared" si="0" ref="E9:E39">D9/C9*100</f>
        <v>16.461652985675197</v>
      </c>
      <c r="F9" s="18">
        <f aca="true" t="shared" si="1" ref="F9:F40">D9-C9</f>
        <v>-519.02375</v>
      </c>
      <c r="G9" s="6"/>
    </row>
    <row r="10" spans="1:7" s="15" customFormat="1" ht="15.75">
      <c r="A10" s="16">
        <v>1010000000</v>
      </c>
      <c r="B10" s="16" t="s">
        <v>12</v>
      </c>
      <c r="C10" s="17">
        <f>SUM(C11)</f>
        <v>238.8</v>
      </c>
      <c r="D10" s="17">
        <f>SUM(D11)</f>
        <v>50.75723</v>
      </c>
      <c r="E10" s="18">
        <f t="shared" si="0"/>
        <v>21.255121440536012</v>
      </c>
      <c r="F10" s="18">
        <f t="shared" si="1"/>
        <v>-188.04277000000002</v>
      </c>
      <c r="G10" s="6"/>
    </row>
    <row r="11" spans="1:7" s="15" customFormat="1" ht="15.75">
      <c r="A11" s="19">
        <v>1010200001</v>
      </c>
      <c r="B11" s="20" t="s">
        <v>13</v>
      </c>
      <c r="C11" s="21">
        <v>238.8</v>
      </c>
      <c r="D11" s="21">
        <v>50.75723</v>
      </c>
      <c r="E11" s="18">
        <f t="shared" si="0"/>
        <v>21.255121440536012</v>
      </c>
      <c r="F11" s="18">
        <f t="shared" si="1"/>
        <v>-188.04277000000002</v>
      </c>
      <c r="G11" s="6"/>
    </row>
    <row r="12" spans="1:7" s="15" customFormat="1" ht="15.75">
      <c r="A12" s="16">
        <v>1050000000</v>
      </c>
      <c r="B12" s="16" t="s">
        <v>14</v>
      </c>
      <c r="C12" s="17">
        <f>SUM(C13)</f>
        <v>5</v>
      </c>
      <c r="D12" s="17">
        <f>SUM(D13)</f>
        <v>0.00261</v>
      </c>
      <c r="E12" s="18">
        <f t="shared" si="0"/>
        <v>0.0522</v>
      </c>
      <c r="F12" s="18">
        <f t="shared" si="1"/>
        <v>-4.99739</v>
      </c>
      <c r="G12" s="6"/>
    </row>
    <row r="13" spans="1:7" s="15" customFormat="1" ht="15.75">
      <c r="A13" s="19">
        <v>1050300001</v>
      </c>
      <c r="B13" s="19" t="s">
        <v>15</v>
      </c>
      <c r="C13" s="18">
        <v>5</v>
      </c>
      <c r="D13" s="18">
        <v>0.00261</v>
      </c>
      <c r="E13" s="18">
        <f t="shared" si="0"/>
        <v>0.0522</v>
      </c>
      <c r="F13" s="18">
        <f t="shared" si="1"/>
        <v>-4.99739</v>
      </c>
      <c r="G13" s="6"/>
    </row>
    <row r="14" spans="1:7" s="15" customFormat="1" ht="15.75">
      <c r="A14" s="16">
        <v>1060000000</v>
      </c>
      <c r="B14" s="16" t="s">
        <v>16</v>
      </c>
      <c r="C14" s="17">
        <f>SUM(C15:C16)</f>
        <v>368.29999999999995</v>
      </c>
      <c r="D14" s="17">
        <f>SUM(D15:D16)</f>
        <v>49.646409999999996</v>
      </c>
      <c r="E14" s="18">
        <f t="shared" si="0"/>
        <v>13.479883247352703</v>
      </c>
      <c r="F14" s="18">
        <f t="shared" si="1"/>
        <v>-318.65358999999995</v>
      </c>
      <c r="G14" s="6"/>
    </row>
    <row r="15" spans="1:7" s="15" customFormat="1" ht="15.75">
      <c r="A15" s="19">
        <v>1060600000</v>
      </c>
      <c r="B15" s="19" t="s">
        <v>17</v>
      </c>
      <c r="C15" s="18">
        <v>342.9</v>
      </c>
      <c r="D15" s="18">
        <v>47.04076</v>
      </c>
      <c r="E15" s="18">
        <f t="shared" si="0"/>
        <v>13.718506853310004</v>
      </c>
      <c r="F15" s="18">
        <f t="shared" si="1"/>
        <v>-295.85924</v>
      </c>
      <c r="G15" s="6"/>
    </row>
    <row r="16" spans="1:7" s="15" customFormat="1" ht="15" customHeight="1">
      <c r="A16" s="22">
        <v>1060103010</v>
      </c>
      <c r="B16" s="23" t="s">
        <v>18</v>
      </c>
      <c r="C16" s="24">
        <v>25.4</v>
      </c>
      <c r="D16" s="24">
        <v>2.60565</v>
      </c>
      <c r="E16" s="18">
        <f t="shared" si="0"/>
        <v>10.258464566929133</v>
      </c>
      <c r="F16" s="18">
        <f t="shared" si="1"/>
        <v>-22.794349999999998</v>
      </c>
      <c r="G16" s="6"/>
    </row>
    <row r="17" spans="1:7" s="15" customFormat="1" ht="12.75" hidden="1">
      <c r="A17" s="16">
        <v>1070000000</v>
      </c>
      <c r="B17" s="25" t="s">
        <v>19</v>
      </c>
      <c r="C17" s="17">
        <f>SUM(C18)</f>
        <v>0</v>
      </c>
      <c r="D17" s="17">
        <f>SUM(D18)</f>
        <v>0</v>
      </c>
      <c r="E17" s="18" t="e">
        <f t="shared" si="0"/>
        <v>#DIV/0!</v>
      </c>
      <c r="F17" s="18">
        <f t="shared" si="1"/>
        <v>0</v>
      </c>
      <c r="G17" s="6"/>
    </row>
    <row r="18" spans="1:7" s="15" customFormat="1" ht="12.75" hidden="1">
      <c r="A18" s="19">
        <v>1070102001</v>
      </c>
      <c r="B18" s="19" t="s">
        <v>20</v>
      </c>
      <c r="C18" s="18"/>
      <c r="D18" s="18"/>
      <c r="E18" s="18" t="e">
        <f t="shared" si="0"/>
        <v>#DIV/0!</v>
      </c>
      <c r="F18" s="18">
        <f t="shared" si="1"/>
        <v>0</v>
      </c>
      <c r="G18" s="26"/>
    </row>
    <row r="19" spans="1:7" s="15" customFormat="1" ht="15.75">
      <c r="A19" s="16"/>
      <c r="B19" s="16" t="s">
        <v>21</v>
      </c>
      <c r="C19" s="17">
        <f>SUM(C20:C23)</f>
        <v>9.2</v>
      </c>
      <c r="D19" s="17">
        <f>SUM(D20:D23)</f>
        <v>1.87</v>
      </c>
      <c r="E19" s="18">
        <f t="shared" si="0"/>
        <v>20.326086956521742</v>
      </c>
      <c r="F19" s="18">
        <f t="shared" si="1"/>
        <v>-7.329999999999999</v>
      </c>
      <c r="G19" s="6"/>
    </row>
    <row r="20" spans="1:7" s="15" customFormat="1" ht="12.75" hidden="1">
      <c r="A20" s="19">
        <v>1080301001</v>
      </c>
      <c r="B20" s="20" t="s">
        <v>22</v>
      </c>
      <c r="C20" s="18"/>
      <c r="D20" s="18"/>
      <c r="E20" s="18" t="e">
        <f t="shared" si="0"/>
        <v>#DIV/0!</v>
      </c>
      <c r="F20" s="18">
        <f t="shared" si="1"/>
        <v>0</v>
      </c>
      <c r="G20" s="6"/>
    </row>
    <row r="21" spans="1:7" s="15" customFormat="1" ht="39" customHeight="1">
      <c r="A21" s="19">
        <v>1080400001</v>
      </c>
      <c r="B21" s="20" t="s">
        <v>23</v>
      </c>
      <c r="C21" s="18">
        <v>9.2</v>
      </c>
      <c r="D21" s="18">
        <v>1.87</v>
      </c>
      <c r="E21" s="18">
        <f t="shared" si="0"/>
        <v>20.326086956521742</v>
      </c>
      <c r="F21" s="18">
        <f t="shared" si="1"/>
        <v>-7.329999999999999</v>
      </c>
      <c r="G21" s="6"/>
    </row>
    <row r="22" spans="1:7" s="15" customFormat="1" ht="12.75" hidden="1">
      <c r="A22" s="19">
        <v>1080714001</v>
      </c>
      <c r="B22" s="20" t="s">
        <v>24</v>
      </c>
      <c r="C22" s="18"/>
      <c r="D22" s="18"/>
      <c r="E22" s="18" t="e">
        <f t="shared" si="0"/>
        <v>#DIV/0!</v>
      </c>
      <c r="F22" s="18">
        <f t="shared" si="1"/>
        <v>0</v>
      </c>
      <c r="G22" s="6"/>
    </row>
    <row r="23" spans="1:7" s="15" customFormat="1" ht="12.75" customHeight="1" hidden="1">
      <c r="A23" s="19">
        <v>1090000000</v>
      </c>
      <c r="B23" s="20" t="s">
        <v>25</v>
      </c>
      <c r="C23" s="18"/>
      <c r="D23" s="18">
        <v>0</v>
      </c>
      <c r="E23" s="18"/>
      <c r="F23" s="18">
        <f t="shared" si="1"/>
        <v>0</v>
      </c>
      <c r="G23" s="6"/>
    </row>
    <row r="24" spans="1:7" s="15" customFormat="1" ht="15.75">
      <c r="A24" s="16"/>
      <c r="B24" s="16" t="s">
        <v>26</v>
      </c>
      <c r="C24" s="17">
        <f>SUM(C25:C41)</f>
        <v>131</v>
      </c>
      <c r="D24" s="17">
        <f>SUM(D25:D40)</f>
        <v>4.5484</v>
      </c>
      <c r="E24" s="18">
        <f t="shared" si="0"/>
        <v>3.47206106870229</v>
      </c>
      <c r="F24" s="18">
        <f t="shared" si="1"/>
        <v>-126.4516</v>
      </c>
      <c r="G24" s="6"/>
    </row>
    <row r="25" spans="1:7" s="15" customFormat="1" ht="15" customHeight="1">
      <c r="A25" s="19">
        <v>1110501101</v>
      </c>
      <c r="B25" s="19" t="s">
        <v>27</v>
      </c>
      <c r="C25" s="18">
        <v>112</v>
      </c>
      <c r="D25" s="18">
        <v>2.375</v>
      </c>
      <c r="E25" s="18">
        <f t="shared" si="0"/>
        <v>2.1205357142857144</v>
      </c>
      <c r="F25" s="18">
        <f t="shared" si="1"/>
        <v>-109.625</v>
      </c>
      <c r="G25" s="6"/>
    </row>
    <row r="26" spans="1:7" s="15" customFormat="1" ht="15" customHeight="1">
      <c r="A26" s="19">
        <v>1110503505</v>
      </c>
      <c r="B26" s="19" t="s">
        <v>28</v>
      </c>
      <c r="C26" s="18">
        <v>8</v>
      </c>
      <c r="D26" s="18">
        <v>2.1734</v>
      </c>
      <c r="E26" s="18">
        <f t="shared" si="0"/>
        <v>27.1675</v>
      </c>
      <c r="F26" s="18">
        <f t="shared" si="1"/>
        <v>-5.8266</v>
      </c>
      <c r="G26" s="6"/>
    </row>
    <row r="27" spans="1:7" s="15" customFormat="1" ht="12.75" customHeight="1" hidden="1">
      <c r="A27" s="19">
        <v>1110701505</v>
      </c>
      <c r="B27" s="19" t="s">
        <v>29</v>
      </c>
      <c r="C27" s="18"/>
      <c r="D27" s="18"/>
      <c r="E27" s="18"/>
      <c r="F27" s="18">
        <f t="shared" si="1"/>
        <v>0</v>
      </c>
      <c r="G27" s="6"/>
    </row>
    <row r="28" spans="1:7" s="15" customFormat="1" ht="12.75" customHeight="1" hidden="1">
      <c r="A28" s="19">
        <v>1120100001</v>
      </c>
      <c r="B28" s="20" t="s">
        <v>30</v>
      </c>
      <c r="C28" s="18"/>
      <c r="D28" s="18"/>
      <c r="E28" s="18"/>
      <c r="F28" s="18">
        <f t="shared" si="1"/>
        <v>0</v>
      </c>
      <c r="G28" s="6"/>
    </row>
    <row r="29" spans="1:7" s="15" customFormat="1" ht="13.5" customHeight="1">
      <c r="A29" s="19">
        <v>1140601410</v>
      </c>
      <c r="B29" s="20" t="s">
        <v>31</v>
      </c>
      <c r="C29" s="18">
        <v>10</v>
      </c>
      <c r="D29" s="18">
        <v>0</v>
      </c>
      <c r="E29" s="18">
        <f t="shared" si="0"/>
        <v>0</v>
      </c>
      <c r="F29" s="18">
        <f t="shared" si="1"/>
        <v>-10</v>
      </c>
      <c r="G29" s="6"/>
    </row>
    <row r="30" spans="1:7" s="15" customFormat="1" ht="12.75" customHeight="1" hidden="1">
      <c r="A30" s="19">
        <v>1160000000</v>
      </c>
      <c r="B30" s="19" t="s">
        <v>32</v>
      </c>
      <c r="C30" s="18"/>
      <c r="D30" s="18"/>
      <c r="E30" s="18" t="e">
        <f t="shared" si="0"/>
        <v>#DIV/0!</v>
      </c>
      <c r="F30" s="18">
        <f t="shared" si="1"/>
        <v>0</v>
      </c>
      <c r="G30" s="6"/>
    </row>
    <row r="31" spans="1:7" s="15" customFormat="1" ht="12.75" customHeight="1" hidden="1">
      <c r="A31" s="19">
        <v>1160301001</v>
      </c>
      <c r="B31" s="20" t="s">
        <v>33</v>
      </c>
      <c r="C31" s="18"/>
      <c r="D31" s="18"/>
      <c r="E31" s="18" t="e">
        <f t="shared" si="0"/>
        <v>#DIV/0!</v>
      </c>
      <c r="F31" s="18">
        <f t="shared" si="1"/>
        <v>0</v>
      </c>
      <c r="G31" s="6"/>
    </row>
    <row r="32" spans="1:7" s="15" customFormat="1" ht="12.75" customHeight="1" hidden="1">
      <c r="A32" s="19">
        <v>1160303001</v>
      </c>
      <c r="B32" s="20" t="s">
        <v>34</v>
      </c>
      <c r="C32" s="18"/>
      <c r="D32" s="18"/>
      <c r="E32" s="18" t="e">
        <f t="shared" si="0"/>
        <v>#DIV/0!</v>
      </c>
      <c r="F32" s="18">
        <f t="shared" si="1"/>
        <v>0</v>
      </c>
      <c r="G32" s="6"/>
    </row>
    <row r="33" spans="1:7" s="15" customFormat="1" ht="12.75" customHeight="1" hidden="1">
      <c r="A33" s="19">
        <v>1160600000</v>
      </c>
      <c r="B33" s="20" t="s">
        <v>35</v>
      </c>
      <c r="C33" s="18"/>
      <c r="D33" s="18"/>
      <c r="E33" s="18" t="e">
        <f t="shared" si="0"/>
        <v>#DIV/0!</v>
      </c>
      <c r="F33" s="18">
        <f t="shared" si="1"/>
        <v>0</v>
      </c>
      <c r="G33" s="6"/>
    </row>
    <row r="34" spans="1:7" s="15" customFormat="1" ht="12.75" customHeight="1" hidden="1">
      <c r="A34" s="19">
        <v>1160800001</v>
      </c>
      <c r="B34" s="20" t="s">
        <v>36</v>
      </c>
      <c r="C34" s="18"/>
      <c r="D34" s="18"/>
      <c r="E34" s="18" t="e">
        <f t="shared" si="0"/>
        <v>#DIV/0!</v>
      </c>
      <c r="F34" s="18">
        <f t="shared" si="1"/>
        <v>0</v>
      </c>
      <c r="G34" s="6"/>
    </row>
    <row r="35" spans="1:7" s="15" customFormat="1" ht="12.75" customHeight="1" hidden="1">
      <c r="A35" s="19">
        <v>1162504001</v>
      </c>
      <c r="B35" s="20" t="s">
        <v>37</v>
      </c>
      <c r="C35" s="18"/>
      <c r="D35" s="18"/>
      <c r="E35" s="18" t="e">
        <f t="shared" si="0"/>
        <v>#DIV/0!</v>
      </c>
      <c r="F35" s="18">
        <f t="shared" si="1"/>
        <v>0</v>
      </c>
      <c r="G35" s="6"/>
    </row>
    <row r="36" spans="1:7" s="15" customFormat="1" ht="12.75" customHeight="1" hidden="1">
      <c r="A36" s="19">
        <v>1162700001</v>
      </c>
      <c r="B36" s="20" t="s">
        <v>38</v>
      </c>
      <c r="C36" s="18"/>
      <c r="D36" s="18"/>
      <c r="E36" s="18" t="e">
        <f t="shared" si="0"/>
        <v>#DIV/0!</v>
      </c>
      <c r="F36" s="18">
        <f t="shared" si="1"/>
        <v>0</v>
      </c>
      <c r="G36" s="6"/>
    </row>
    <row r="37" spans="1:7" s="15" customFormat="1" ht="12.75" customHeight="1" hidden="1">
      <c r="A37" s="19">
        <v>1162800001</v>
      </c>
      <c r="B37" s="20" t="s">
        <v>39</v>
      </c>
      <c r="C37" s="18"/>
      <c r="D37" s="18"/>
      <c r="E37" s="18" t="e">
        <f t="shared" si="0"/>
        <v>#DIV/0!</v>
      </c>
      <c r="F37" s="18">
        <f t="shared" si="1"/>
        <v>0</v>
      </c>
      <c r="G37" s="6"/>
    </row>
    <row r="38" spans="1:7" s="15" customFormat="1" ht="32.25" customHeight="1">
      <c r="A38" s="19">
        <v>1130305010</v>
      </c>
      <c r="B38" s="20" t="s">
        <v>40</v>
      </c>
      <c r="C38" s="18">
        <v>1</v>
      </c>
      <c r="D38" s="18"/>
      <c r="E38" s="18">
        <f t="shared" si="0"/>
        <v>0</v>
      </c>
      <c r="F38" s="18">
        <f t="shared" si="1"/>
        <v>-1</v>
      </c>
      <c r="G38" s="6"/>
    </row>
    <row r="39" spans="1:7" s="15" customFormat="1" ht="12.75" customHeight="1" hidden="1">
      <c r="A39" s="19">
        <v>1169000000</v>
      </c>
      <c r="B39" s="20" t="s">
        <v>41</v>
      </c>
      <c r="C39" s="18"/>
      <c r="D39" s="18"/>
      <c r="E39" s="18" t="e">
        <f t="shared" si="0"/>
        <v>#DIV/0!</v>
      </c>
      <c r="F39" s="18">
        <f t="shared" si="1"/>
        <v>0</v>
      </c>
      <c r="G39" s="6"/>
    </row>
    <row r="40" spans="1:7" s="15" customFormat="1" ht="12.75" customHeight="1" hidden="1">
      <c r="A40" s="19">
        <v>1170505005</v>
      </c>
      <c r="B40" s="19" t="s">
        <v>42</v>
      </c>
      <c r="C40" s="18">
        <v>0</v>
      </c>
      <c r="D40" s="18"/>
      <c r="E40" s="18"/>
      <c r="F40" s="18">
        <f t="shared" si="1"/>
        <v>0</v>
      </c>
      <c r="G40" s="6"/>
    </row>
    <row r="41" spans="1:7" s="15" customFormat="1" ht="12.75" customHeight="1" hidden="1">
      <c r="A41" s="19">
        <v>1190500010</v>
      </c>
      <c r="B41" s="19" t="s">
        <v>43</v>
      </c>
      <c r="C41" s="18"/>
      <c r="D41" s="18"/>
      <c r="E41" s="18"/>
      <c r="F41" s="18"/>
      <c r="G41" s="6"/>
    </row>
    <row r="42" spans="1:7" s="15" customFormat="1" ht="15.75">
      <c r="A42" s="16"/>
      <c r="B42" s="16" t="s">
        <v>44</v>
      </c>
      <c r="C42" s="17">
        <f>SUM(C24,C9)</f>
        <v>752.3</v>
      </c>
      <c r="D42" s="17">
        <f>SUM(D24,D9)</f>
        <v>106.82465</v>
      </c>
      <c r="E42" s="18">
        <f aca="true" t="shared" si="2" ref="E42:E51">D42/C42*100</f>
        <v>14.199740794895654</v>
      </c>
      <c r="F42" s="18">
        <f aca="true" t="shared" si="3" ref="F42:F51">D42-C42</f>
        <v>-645.4753499999999</v>
      </c>
      <c r="G42" s="6"/>
    </row>
    <row r="43" spans="1:7" s="15" customFormat="1" ht="15.75">
      <c r="A43" s="16"/>
      <c r="B43" s="16" t="s">
        <v>45</v>
      </c>
      <c r="C43" s="17">
        <f>SUM(C44:C48)</f>
        <v>2746.572</v>
      </c>
      <c r="D43" s="17">
        <f>SUM(D44:D48)</f>
        <v>690.041</v>
      </c>
      <c r="E43" s="18">
        <f t="shared" si="2"/>
        <v>25.12371785629505</v>
      </c>
      <c r="F43" s="18">
        <f t="shared" si="3"/>
        <v>-2056.531</v>
      </c>
      <c r="G43" s="6"/>
    </row>
    <row r="44" spans="1:8" s="15" customFormat="1" ht="15.75">
      <c r="A44" s="19">
        <v>2020100000</v>
      </c>
      <c r="B44" s="19" t="s">
        <v>46</v>
      </c>
      <c r="C44" s="18">
        <v>2223.9</v>
      </c>
      <c r="D44" s="18">
        <v>517.1</v>
      </c>
      <c r="E44" s="18">
        <f t="shared" si="2"/>
        <v>23.251944781689822</v>
      </c>
      <c r="F44" s="18">
        <f t="shared" si="3"/>
        <v>-1706.8000000000002</v>
      </c>
      <c r="G44" s="6"/>
      <c r="H44" s="27"/>
    </row>
    <row r="45" spans="1:7" s="15" customFormat="1" ht="15.75">
      <c r="A45" s="19">
        <v>2020107010</v>
      </c>
      <c r="B45" s="19" t="s">
        <v>47</v>
      </c>
      <c r="C45" s="18">
        <v>188.3</v>
      </c>
      <c r="D45" s="18">
        <v>47.1</v>
      </c>
      <c r="E45" s="18"/>
      <c r="F45" s="18"/>
      <c r="G45" s="6"/>
    </row>
    <row r="46" spans="1:7" s="15" customFormat="1" ht="15.75">
      <c r="A46" s="19">
        <v>2020200000</v>
      </c>
      <c r="B46" s="19" t="s">
        <v>48</v>
      </c>
      <c r="C46" s="18">
        <v>222.4</v>
      </c>
      <c r="D46" s="18">
        <v>97.881</v>
      </c>
      <c r="E46" s="18">
        <f t="shared" si="2"/>
        <v>44.01124100719424</v>
      </c>
      <c r="F46" s="18">
        <f t="shared" si="3"/>
        <v>-124.519</v>
      </c>
      <c r="G46" s="6"/>
    </row>
    <row r="47" spans="1:7" s="15" customFormat="1" ht="15" customHeight="1">
      <c r="A47" s="19">
        <v>2020300000</v>
      </c>
      <c r="B47" s="19" t="s">
        <v>49</v>
      </c>
      <c r="C47" s="18">
        <v>111.972</v>
      </c>
      <c r="D47" s="18">
        <v>27.96</v>
      </c>
      <c r="E47" s="18">
        <f t="shared" si="2"/>
        <v>24.97052834637231</v>
      </c>
      <c r="F47" s="18">
        <f t="shared" si="3"/>
        <v>-84.012</v>
      </c>
      <c r="G47" s="6"/>
    </row>
    <row r="48" spans="1:7" s="15" customFormat="1" ht="12.75" customHeight="1" hidden="1">
      <c r="A48" s="19">
        <v>2020400000</v>
      </c>
      <c r="B48" s="19" t="s">
        <v>50</v>
      </c>
      <c r="C48" s="18">
        <v>0</v>
      </c>
      <c r="D48" s="18">
        <v>0</v>
      </c>
      <c r="E48" s="18"/>
      <c r="F48" s="18">
        <f t="shared" si="3"/>
        <v>0</v>
      </c>
      <c r="G48" s="6"/>
    </row>
    <row r="49" spans="1:7" s="15" customFormat="1" ht="29.25">
      <c r="A49" s="16">
        <v>3000000000</v>
      </c>
      <c r="B49" s="25" t="s">
        <v>51</v>
      </c>
      <c r="C49" s="17">
        <v>7</v>
      </c>
      <c r="D49" s="17">
        <v>0</v>
      </c>
      <c r="E49" s="18">
        <f t="shared" si="2"/>
        <v>0</v>
      </c>
      <c r="F49" s="18">
        <f t="shared" si="3"/>
        <v>-7</v>
      </c>
      <c r="G49" s="6"/>
    </row>
    <row r="50" spans="1:7" s="15" customFormat="1" ht="15.75">
      <c r="A50" s="16"/>
      <c r="B50" s="16" t="s">
        <v>52</v>
      </c>
      <c r="C50" s="17">
        <f>SUM(C43,C42)</f>
        <v>3498.8720000000003</v>
      </c>
      <c r="D50" s="17">
        <f>SUM(D43,D42)</f>
        <v>796.8656500000001</v>
      </c>
      <c r="E50" s="18">
        <f t="shared" si="2"/>
        <v>22.774930034594007</v>
      </c>
      <c r="F50" s="18">
        <f t="shared" si="3"/>
        <v>-2702.00635</v>
      </c>
      <c r="G50" s="6"/>
    </row>
    <row r="51" spans="1:7" s="15" customFormat="1" ht="15.75">
      <c r="A51" s="16"/>
      <c r="B51" s="28" t="s">
        <v>53</v>
      </c>
      <c r="C51" s="17">
        <f>C107-C50</f>
        <v>208</v>
      </c>
      <c r="D51" s="17">
        <f>D107-D50</f>
        <v>-58.24629000000016</v>
      </c>
      <c r="E51" s="18">
        <f t="shared" si="2"/>
        <v>-28.003024038461614</v>
      </c>
      <c r="F51" s="18">
        <f t="shared" si="3"/>
        <v>-266.24629000000016</v>
      </c>
      <c r="G51" s="29"/>
    </row>
    <row r="52" spans="1:7" s="15" customFormat="1" ht="15" customHeight="1">
      <c r="A52" s="30"/>
      <c r="B52" s="31"/>
      <c r="C52" s="32"/>
      <c r="D52" s="32"/>
      <c r="E52" s="33"/>
      <c r="F52" s="33"/>
      <c r="G52" s="29"/>
    </row>
    <row r="53" spans="1:7" s="15" customFormat="1" ht="15.75">
      <c r="A53" s="34"/>
      <c r="B53" s="35"/>
      <c r="C53" s="36"/>
      <c r="D53" s="36"/>
      <c r="E53" s="36"/>
      <c r="F53" s="36"/>
      <c r="G53" s="37"/>
    </row>
    <row r="54" spans="1:7" s="15" customFormat="1" ht="57.75">
      <c r="A54" s="38" t="s">
        <v>5</v>
      </c>
      <c r="B54" s="38" t="s">
        <v>54</v>
      </c>
      <c r="C54" s="39" t="s">
        <v>7</v>
      </c>
      <c r="D54" s="12" t="s">
        <v>8</v>
      </c>
      <c r="E54" s="39" t="s">
        <v>9</v>
      </c>
      <c r="F54" s="40" t="s">
        <v>10</v>
      </c>
      <c r="G54" s="37"/>
    </row>
    <row r="55" spans="1:7" s="15" customFormat="1" ht="15.75">
      <c r="A55" s="41">
        <v>1</v>
      </c>
      <c r="B55" s="42">
        <v>2</v>
      </c>
      <c r="C55" s="41">
        <v>3</v>
      </c>
      <c r="D55" s="42">
        <v>4</v>
      </c>
      <c r="E55" s="41">
        <v>5</v>
      </c>
      <c r="F55" s="42">
        <v>6</v>
      </c>
      <c r="G55" s="37"/>
    </row>
    <row r="56" spans="1:7" s="15" customFormat="1" ht="15.75">
      <c r="A56" s="43" t="s">
        <v>55</v>
      </c>
      <c r="B56" s="44" t="s">
        <v>56</v>
      </c>
      <c r="C56" s="45">
        <f>SUM(C57:C59)</f>
        <v>681.912</v>
      </c>
      <c r="D56" s="45">
        <f>SUM(D57:D59)</f>
        <v>114.87807</v>
      </c>
      <c r="E56" s="18">
        <f>D56/C56*100</f>
        <v>16.846465526343575</v>
      </c>
      <c r="F56" s="18">
        <f>D56-C56</f>
        <v>-567.03393</v>
      </c>
      <c r="G56" s="37"/>
    </row>
    <row r="57" spans="1:7" s="15" customFormat="1" ht="14.25" customHeight="1">
      <c r="A57" s="46" t="s">
        <v>57</v>
      </c>
      <c r="B57" s="23" t="s">
        <v>58</v>
      </c>
      <c r="C57" s="24">
        <v>676.912</v>
      </c>
      <c r="D57" s="24">
        <v>114.87807</v>
      </c>
      <c r="E57" s="18">
        <f>D57/C57*100</f>
        <v>16.970901682936628</v>
      </c>
      <c r="F57" s="18">
        <f>D57-C57</f>
        <v>-562.03393</v>
      </c>
      <c r="G57" s="37"/>
    </row>
    <row r="58" spans="1:7" s="15" customFormat="1" ht="12.75" hidden="1">
      <c r="A58" s="46" t="s">
        <v>59</v>
      </c>
      <c r="B58" s="23" t="s">
        <v>174</v>
      </c>
      <c r="C58" s="24">
        <v>0</v>
      </c>
      <c r="D58" s="24">
        <v>0</v>
      </c>
      <c r="E58" s="18"/>
      <c r="F58" s="18"/>
      <c r="G58" s="37"/>
    </row>
    <row r="59" spans="1:7" s="15" customFormat="1" ht="15.75">
      <c r="A59" s="46" t="s">
        <v>61</v>
      </c>
      <c r="B59" s="23" t="s">
        <v>62</v>
      </c>
      <c r="C59" s="24">
        <v>5</v>
      </c>
      <c r="D59" s="24">
        <v>0</v>
      </c>
      <c r="E59" s="18"/>
      <c r="F59" s="18"/>
      <c r="G59" s="37"/>
    </row>
    <row r="60" spans="1:7" s="15" customFormat="1" ht="15.75">
      <c r="A60" s="43" t="s">
        <v>63</v>
      </c>
      <c r="B60" s="44" t="s">
        <v>64</v>
      </c>
      <c r="C60" s="45">
        <f>C61</f>
        <v>111.86</v>
      </c>
      <c r="D60" s="45">
        <f>D61</f>
        <v>15.3675</v>
      </c>
      <c r="E60" s="18">
        <f>D60/C60*100</f>
        <v>13.738154836402646</v>
      </c>
      <c r="F60" s="18">
        <f aca="true" t="shared" si="4" ref="F60:F107">D60-C60</f>
        <v>-96.4925</v>
      </c>
      <c r="G60" s="37"/>
    </row>
    <row r="61" spans="1:6" s="15" customFormat="1" ht="15.75">
      <c r="A61" s="47" t="s">
        <v>65</v>
      </c>
      <c r="B61" s="23" t="s">
        <v>66</v>
      </c>
      <c r="C61" s="24">
        <v>111.86</v>
      </c>
      <c r="D61" s="24">
        <v>15.3675</v>
      </c>
      <c r="E61" s="18">
        <f>D61/C61*100</f>
        <v>13.738154836402646</v>
      </c>
      <c r="F61" s="18">
        <f t="shared" si="4"/>
        <v>-96.4925</v>
      </c>
    </row>
    <row r="62" spans="1:7" s="52" customFormat="1" ht="15" customHeight="1">
      <c r="A62" s="48" t="s">
        <v>67</v>
      </c>
      <c r="B62" s="49" t="s">
        <v>68</v>
      </c>
      <c r="C62" s="50">
        <f>C65</f>
        <v>50</v>
      </c>
      <c r="D62" s="50">
        <f>SUM(D63:D65)</f>
        <v>0</v>
      </c>
      <c r="E62" s="18">
        <f>D62/C62*100</f>
        <v>0</v>
      </c>
      <c r="F62" s="18">
        <f t="shared" si="4"/>
        <v>-50</v>
      </c>
      <c r="G62" s="51"/>
    </row>
    <row r="63" spans="1:7" s="52" customFormat="1" ht="12.75" hidden="1">
      <c r="A63" s="53" t="s">
        <v>69</v>
      </c>
      <c r="B63" s="54" t="s">
        <v>70</v>
      </c>
      <c r="C63" s="55">
        <v>0</v>
      </c>
      <c r="D63" s="55">
        <v>0</v>
      </c>
      <c r="E63" s="18"/>
      <c r="F63" s="18">
        <f t="shared" si="4"/>
        <v>0</v>
      </c>
      <c r="G63" s="51"/>
    </row>
    <row r="64" spans="1:7" s="52" customFormat="1" ht="12.75" hidden="1">
      <c r="A64" s="53" t="s">
        <v>71</v>
      </c>
      <c r="B64" s="54" t="s">
        <v>72</v>
      </c>
      <c r="C64" s="55"/>
      <c r="D64" s="55"/>
      <c r="E64" s="18"/>
      <c r="F64" s="18"/>
      <c r="G64" s="51"/>
    </row>
    <row r="65" spans="1:7" s="52" customFormat="1" ht="17.25" customHeight="1">
      <c r="A65" s="53" t="s">
        <v>73</v>
      </c>
      <c r="B65" s="54" t="s">
        <v>74</v>
      </c>
      <c r="C65" s="55">
        <v>50</v>
      </c>
      <c r="D65" s="55">
        <v>0</v>
      </c>
      <c r="E65" s="18">
        <f>D65/C65*100</f>
        <v>0</v>
      </c>
      <c r="F65" s="18">
        <f t="shared" si="4"/>
        <v>-50</v>
      </c>
      <c r="G65" s="51"/>
    </row>
    <row r="66" spans="1:7" s="15" customFormat="1" ht="12.75" customHeight="1" hidden="1">
      <c r="A66" s="43" t="s">
        <v>75</v>
      </c>
      <c r="B66" s="44" t="s">
        <v>76</v>
      </c>
      <c r="C66" s="45">
        <f>C67+C68+C69</f>
        <v>0</v>
      </c>
      <c r="D66" s="45">
        <f>D67+D68+D69</f>
        <v>0</v>
      </c>
      <c r="E66" s="18"/>
      <c r="F66" s="18">
        <f t="shared" si="4"/>
        <v>0</v>
      </c>
      <c r="G66" s="37"/>
    </row>
    <row r="67" spans="1:7" s="15" customFormat="1" ht="12.75" customHeight="1" hidden="1">
      <c r="A67" s="46" t="s">
        <v>77</v>
      </c>
      <c r="B67" s="23" t="s">
        <v>78</v>
      </c>
      <c r="C67" s="24"/>
      <c r="D67" s="24"/>
      <c r="E67" s="18"/>
      <c r="F67" s="18">
        <f t="shared" si="4"/>
        <v>0</v>
      </c>
      <c r="G67" s="37"/>
    </row>
    <row r="68" spans="1:7" s="15" customFormat="1" ht="12.75" customHeight="1" hidden="1">
      <c r="A68" s="46" t="s">
        <v>79</v>
      </c>
      <c r="B68" s="56" t="s">
        <v>80</v>
      </c>
      <c r="C68" s="24"/>
      <c r="D68" s="24"/>
      <c r="E68" s="18"/>
      <c r="F68" s="18">
        <f t="shared" si="4"/>
        <v>0</v>
      </c>
      <c r="G68" s="37"/>
    </row>
    <row r="69" spans="1:7" s="15" customFormat="1" ht="12.75" customHeight="1" hidden="1">
      <c r="A69" s="53" t="s">
        <v>81</v>
      </c>
      <c r="B69" s="54" t="s">
        <v>82</v>
      </c>
      <c r="C69" s="24">
        <v>0</v>
      </c>
      <c r="D69" s="24">
        <v>0</v>
      </c>
      <c r="E69" s="18"/>
      <c r="F69" s="18">
        <f t="shared" si="4"/>
        <v>0</v>
      </c>
      <c r="G69" s="37"/>
    </row>
    <row r="70" spans="1:7" s="15" customFormat="1" ht="17.25" customHeight="1">
      <c r="A70" s="43" t="s">
        <v>83</v>
      </c>
      <c r="B70" s="44" t="s">
        <v>84</v>
      </c>
      <c r="C70" s="45">
        <f>C72+C73</f>
        <v>625.6</v>
      </c>
      <c r="D70" s="45">
        <f>D72+D73</f>
        <v>227.86499</v>
      </c>
      <c r="E70" s="18">
        <f>D70/C70*100</f>
        <v>36.42343190537085</v>
      </c>
      <c r="F70" s="18">
        <f t="shared" si="4"/>
        <v>-397.73501</v>
      </c>
      <c r="G70" s="37"/>
    </row>
    <row r="71" spans="1:7" s="15" customFormat="1" ht="12.75" customHeight="1" hidden="1">
      <c r="A71" s="46" t="s">
        <v>85</v>
      </c>
      <c r="B71" s="23" t="s">
        <v>86</v>
      </c>
      <c r="C71" s="24"/>
      <c r="D71" s="24"/>
      <c r="E71" s="18"/>
      <c r="F71" s="18">
        <f t="shared" si="4"/>
        <v>0</v>
      </c>
      <c r="G71" s="37"/>
    </row>
    <row r="72" spans="1:7" s="58" customFormat="1" ht="12.75" customHeight="1" hidden="1">
      <c r="A72" s="46" t="s">
        <v>87</v>
      </c>
      <c r="B72" s="57" t="s">
        <v>88</v>
      </c>
      <c r="C72" s="24">
        <v>0</v>
      </c>
      <c r="D72" s="24">
        <v>0</v>
      </c>
      <c r="E72" s="18"/>
      <c r="F72" s="18">
        <f t="shared" si="4"/>
        <v>0</v>
      </c>
      <c r="G72" s="37"/>
    </row>
    <row r="73" spans="1:7" s="15" customFormat="1" ht="17.25" customHeight="1">
      <c r="A73" s="47" t="s">
        <v>89</v>
      </c>
      <c r="B73" s="23" t="s">
        <v>90</v>
      </c>
      <c r="C73" s="24">
        <v>625.6</v>
      </c>
      <c r="D73" s="24">
        <v>227.86499</v>
      </c>
      <c r="E73" s="18">
        <f>D73/C73*100</f>
        <v>36.42343190537085</v>
      </c>
      <c r="F73" s="18">
        <f t="shared" si="4"/>
        <v>-397.73501</v>
      </c>
      <c r="G73" s="59"/>
    </row>
    <row r="74" spans="1:7" s="58" customFormat="1" ht="12.75" customHeight="1" hidden="1">
      <c r="A74" s="43" t="s">
        <v>91</v>
      </c>
      <c r="B74" s="60" t="s">
        <v>92</v>
      </c>
      <c r="C74" s="45">
        <f>SUM(C75)</f>
        <v>0</v>
      </c>
      <c r="D74" s="45">
        <f>SUM(D75)</f>
        <v>0</v>
      </c>
      <c r="E74" s="18"/>
      <c r="F74" s="18">
        <f t="shared" si="4"/>
        <v>0</v>
      </c>
      <c r="G74" s="37"/>
    </row>
    <row r="75" spans="1:7" s="15" customFormat="1" ht="12.75" customHeight="1" hidden="1">
      <c r="A75" s="46" t="s">
        <v>93</v>
      </c>
      <c r="B75" s="56" t="s">
        <v>94</v>
      </c>
      <c r="C75" s="24"/>
      <c r="D75" s="24"/>
      <c r="E75" s="18"/>
      <c r="F75" s="18">
        <f t="shared" si="4"/>
        <v>0</v>
      </c>
      <c r="G75" s="59"/>
    </row>
    <row r="76" spans="1:7" s="15" customFormat="1" ht="12.75" customHeight="1" hidden="1">
      <c r="A76" s="43" t="s">
        <v>95</v>
      </c>
      <c r="B76" s="60" t="s">
        <v>96</v>
      </c>
      <c r="C76" s="45">
        <f>SUM(C77:C80)</f>
        <v>0</v>
      </c>
      <c r="D76" s="45">
        <f>SUM(D77:D80)</f>
        <v>0</v>
      </c>
      <c r="E76" s="18"/>
      <c r="F76" s="18">
        <f t="shared" si="4"/>
        <v>0</v>
      </c>
      <c r="G76" s="37"/>
    </row>
    <row r="77" spans="1:7" s="15" customFormat="1" ht="12.75" customHeight="1" hidden="1">
      <c r="A77" s="46" t="s">
        <v>97</v>
      </c>
      <c r="B77" s="56" t="s">
        <v>98</v>
      </c>
      <c r="C77" s="24"/>
      <c r="D77" s="24"/>
      <c r="E77" s="18" t="e">
        <f aca="true" t="shared" si="5" ref="E77:E107">D77/C77*100</f>
        <v>#DIV/0!</v>
      </c>
      <c r="F77" s="18">
        <f t="shared" si="4"/>
        <v>0</v>
      </c>
      <c r="G77" s="37"/>
    </row>
    <row r="78" spans="1:7" s="15" customFormat="1" ht="12.75" customHeight="1" hidden="1">
      <c r="A78" s="46" t="s">
        <v>99</v>
      </c>
      <c r="B78" s="56" t="s">
        <v>100</v>
      </c>
      <c r="C78" s="24"/>
      <c r="D78" s="24"/>
      <c r="E78" s="18" t="e">
        <f t="shared" si="5"/>
        <v>#DIV/0!</v>
      </c>
      <c r="F78" s="18">
        <f t="shared" si="4"/>
        <v>0</v>
      </c>
      <c r="G78" s="37"/>
    </row>
    <row r="79" spans="1:7" s="15" customFormat="1" ht="12.75" customHeight="1" hidden="1">
      <c r="A79" s="46" t="s">
        <v>101</v>
      </c>
      <c r="B79" s="56" t="s">
        <v>102</v>
      </c>
      <c r="C79" s="24"/>
      <c r="D79" s="24"/>
      <c r="E79" s="18" t="e">
        <f t="shared" si="5"/>
        <v>#DIV/0!</v>
      </c>
      <c r="F79" s="18">
        <f t="shared" si="4"/>
        <v>0</v>
      </c>
      <c r="G79" s="37"/>
    </row>
    <row r="80" spans="1:7" s="15" customFormat="1" ht="12.75" customHeight="1" hidden="1">
      <c r="A80" s="46" t="s">
        <v>103</v>
      </c>
      <c r="B80" s="56" t="s">
        <v>104</v>
      </c>
      <c r="C80" s="24"/>
      <c r="D80" s="24"/>
      <c r="E80" s="18" t="e">
        <f t="shared" si="5"/>
        <v>#DIV/0!</v>
      </c>
      <c r="F80" s="18">
        <f t="shared" si="4"/>
        <v>0</v>
      </c>
      <c r="G80" s="37"/>
    </row>
    <row r="81" spans="1:7" s="15" customFormat="1" ht="20.25" customHeight="1">
      <c r="A81" s="43" t="s">
        <v>105</v>
      </c>
      <c r="B81" s="44" t="s">
        <v>106</v>
      </c>
      <c r="C81" s="45">
        <f>SUM(C82:C82)</f>
        <v>2235.5</v>
      </c>
      <c r="D81" s="45">
        <f>SUM(D82:D82)</f>
        <v>380.5088</v>
      </c>
      <c r="E81" s="18">
        <f t="shared" si="5"/>
        <v>17.02119436367703</v>
      </c>
      <c r="F81" s="18">
        <f t="shared" si="4"/>
        <v>-1854.9912</v>
      </c>
      <c r="G81" s="37"/>
    </row>
    <row r="82" spans="1:7" s="15" customFormat="1" ht="15" customHeight="1">
      <c r="A82" s="46" t="s">
        <v>107</v>
      </c>
      <c r="B82" s="23" t="s">
        <v>108</v>
      </c>
      <c r="C82" s="24">
        <v>2235.5</v>
      </c>
      <c r="D82" s="24">
        <v>380.5088</v>
      </c>
      <c r="E82" s="18">
        <f t="shared" si="5"/>
        <v>17.02119436367703</v>
      </c>
      <c r="F82" s="18">
        <f t="shared" si="4"/>
        <v>-1854.9912</v>
      </c>
      <c r="G82" s="37"/>
    </row>
    <row r="83" spans="1:7" s="15" customFormat="1" ht="12.75" customHeight="1" hidden="1">
      <c r="A83" s="43" t="s">
        <v>109</v>
      </c>
      <c r="B83" s="44" t="s">
        <v>183</v>
      </c>
      <c r="C83" s="45">
        <f>SUM(C84:C88)</f>
        <v>0</v>
      </c>
      <c r="D83" s="45">
        <f>SUM(D84:D88)</f>
        <v>0</v>
      </c>
      <c r="E83" s="18" t="e">
        <f t="shared" si="5"/>
        <v>#DIV/0!</v>
      </c>
      <c r="F83" s="18">
        <f t="shared" si="4"/>
        <v>0</v>
      </c>
      <c r="G83" s="37"/>
    </row>
    <row r="84" spans="1:7" s="15" customFormat="1" ht="12.75" customHeight="1" hidden="1">
      <c r="A84" s="46" t="s">
        <v>111</v>
      </c>
      <c r="B84" s="23" t="s">
        <v>112</v>
      </c>
      <c r="C84" s="24"/>
      <c r="D84" s="24"/>
      <c r="E84" s="18" t="e">
        <f t="shared" si="5"/>
        <v>#DIV/0!</v>
      </c>
      <c r="F84" s="18">
        <f t="shared" si="4"/>
        <v>0</v>
      </c>
      <c r="G84" s="37"/>
    </row>
    <row r="85" spans="1:7" s="15" customFormat="1" ht="12.75" customHeight="1" hidden="1">
      <c r="A85" s="46" t="s">
        <v>113</v>
      </c>
      <c r="B85" s="23" t="s">
        <v>114</v>
      </c>
      <c r="C85" s="24"/>
      <c r="D85" s="24"/>
      <c r="E85" s="18" t="e">
        <f t="shared" si="5"/>
        <v>#DIV/0!</v>
      </c>
      <c r="F85" s="18">
        <f t="shared" si="4"/>
        <v>0</v>
      </c>
      <c r="G85" s="37"/>
    </row>
    <row r="86" spans="1:7" s="15" customFormat="1" ht="12.75" customHeight="1" hidden="1">
      <c r="A86" s="47" t="s">
        <v>115</v>
      </c>
      <c r="B86" s="23" t="s">
        <v>116</v>
      </c>
      <c r="C86" s="24"/>
      <c r="D86" s="24"/>
      <c r="E86" s="18" t="e">
        <f t="shared" si="5"/>
        <v>#DIV/0!</v>
      </c>
      <c r="F86" s="18">
        <f t="shared" si="4"/>
        <v>0</v>
      </c>
      <c r="G86" s="37"/>
    </row>
    <row r="87" spans="1:7" s="58" customFormat="1" ht="12.75" customHeight="1" hidden="1">
      <c r="A87" s="61" t="s">
        <v>117</v>
      </c>
      <c r="B87" s="62" t="s">
        <v>118</v>
      </c>
      <c r="C87" s="24"/>
      <c r="D87" s="24"/>
      <c r="E87" s="18" t="e">
        <f t="shared" si="5"/>
        <v>#DIV/0!</v>
      </c>
      <c r="F87" s="18">
        <f t="shared" si="4"/>
        <v>0</v>
      </c>
      <c r="G87" s="37"/>
    </row>
    <row r="88" spans="1:7" s="15" customFormat="1" ht="12.75" customHeight="1" hidden="1">
      <c r="A88" s="47" t="s">
        <v>119</v>
      </c>
      <c r="B88" s="23" t="s">
        <v>120</v>
      </c>
      <c r="C88" s="24"/>
      <c r="D88" s="24"/>
      <c r="E88" s="18" t="e">
        <f t="shared" si="5"/>
        <v>#DIV/0!</v>
      </c>
      <c r="F88" s="18">
        <f t="shared" si="4"/>
        <v>0</v>
      </c>
      <c r="G88" s="37"/>
    </row>
    <row r="89" spans="1:7" s="15" customFormat="1" ht="12.75" customHeight="1" hidden="1">
      <c r="A89" s="63">
        <v>1000</v>
      </c>
      <c r="B89" s="64" t="s">
        <v>121</v>
      </c>
      <c r="C89" s="45">
        <f>SUM(C90:C92)</f>
        <v>0</v>
      </c>
      <c r="D89" s="45">
        <f>SUM(D90:D92)</f>
        <v>0</v>
      </c>
      <c r="E89" s="17"/>
      <c r="F89" s="18">
        <f t="shared" si="4"/>
        <v>0</v>
      </c>
      <c r="G89" s="37"/>
    </row>
    <row r="90" spans="1:7" s="15" customFormat="1" ht="12.75" customHeight="1" hidden="1">
      <c r="A90" s="65">
        <v>1003</v>
      </c>
      <c r="B90" s="66" t="s">
        <v>122</v>
      </c>
      <c r="C90" s="24">
        <v>0</v>
      </c>
      <c r="D90" s="24">
        <v>0</v>
      </c>
      <c r="E90" s="18"/>
      <c r="F90" s="18">
        <f t="shared" si="4"/>
        <v>0</v>
      </c>
      <c r="G90" s="37"/>
    </row>
    <row r="91" spans="1:7" s="15" customFormat="1" ht="12.75" customHeight="1" hidden="1">
      <c r="A91" s="65">
        <v>1004</v>
      </c>
      <c r="B91" s="66" t="s">
        <v>123</v>
      </c>
      <c r="C91" s="24"/>
      <c r="D91" s="24"/>
      <c r="E91" s="18"/>
      <c r="F91" s="18">
        <f t="shared" si="4"/>
        <v>0</v>
      </c>
      <c r="G91" s="37"/>
    </row>
    <row r="92" spans="1:7" s="15" customFormat="1" ht="12.75" customHeight="1" hidden="1">
      <c r="A92" s="47" t="s">
        <v>124</v>
      </c>
      <c r="B92" s="23" t="s">
        <v>125</v>
      </c>
      <c r="C92" s="24"/>
      <c r="D92" s="24"/>
      <c r="E92" s="18"/>
      <c r="F92" s="18">
        <f t="shared" si="4"/>
        <v>0</v>
      </c>
      <c r="G92" s="37"/>
    </row>
    <row r="93" spans="1:7" s="15" customFormat="1" ht="15" customHeight="1">
      <c r="A93" s="67" t="s">
        <v>126</v>
      </c>
      <c r="B93" s="44" t="s">
        <v>127</v>
      </c>
      <c r="C93" s="45">
        <f>C94+C95+C96+C97+C98</f>
        <v>2</v>
      </c>
      <c r="D93" s="45">
        <f>D94+D95+D96+D97+D98</f>
        <v>0</v>
      </c>
      <c r="E93" s="17">
        <f>D93/C93*100</f>
        <v>0</v>
      </c>
      <c r="F93" s="18">
        <f t="shared" si="4"/>
        <v>-2</v>
      </c>
      <c r="G93" s="37"/>
    </row>
    <row r="94" spans="1:7" s="15" customFormat="1" ht="14.25" customHeight="1">
      <c r="A94" s="47" t="s">
        <v>128</v>
      </c>
      <c r="B94" s="68" t="s">
        <v>129</v>
      </c>
      <c r="C94" s="24">
        <v>2</v>
      </c>
      <c r="D94" s="24">
        <v>0</v>
      </c>
      <c r="E94" s="17">
        <f aca="true" t="shared" si="6" ref="E94:E100">D94/C94*100</f>
        <v>0</v>
      </c>
      <c r="F94" s="18">
        <f>D94-C94</f>
        <v>-2</v>
      </c>
      <c r="G94" s="37"/>
    </row>
    <row r="95" spans="1:7" s="15" customFormat="1" ht="12.75" customHeight="1" hidden="1">
      <c r="A95" s="47" t="s">
        <v>130</v>
      </c>
      <c r="B95" s="23" t="s">
        <v>131</v>
      </c>
      <c r="C95" s="24"/>
      <c r="D95" s="24"/>
      <c r="E95" s="18"/>
      <c r="F95" s="18">
        <f aca="true" t="shared" si="7" ref="F95:F106">D95-C95</f>
        <v>0</v>
      </c>
      <c r="G95" s="37"/>
    </row>
    <row r="96" spans="1:7" s="15" customFormat="1" ht="12.75" customHeight="1" hidden="1">
      <c r="A96" s="47" t="s">
        <v>132</v>
      </c>
      <c r="B96" s="23" t="s">
        <v>133</v>
      </c>
      <c r="C96" s="24"/>
      <c r="D96" s="24"/>
      <c r="E96" s="18"/>
      <c r="F96" s="18">
        <f t="shared" si="7"/>
        <v>0</v>
      </c>
      <c r="G96" s="37"/>
    </row>
    <row r="97" spans="1:7" s="15" customFormat="1" ht="12.75" customHeight="1" hidden="1">
      <c r="A97" s="47" t="s">
        <v>134</v>
      </c>
      <c r="B97" s="23" t="s">
        <v>135</v>
      </c>
      <c r="C97" s="24"/>
      <c r="D97" s="24"/>
      <c r="E97" s="18"/>
      <c r="F97" s="18">
        <f t="shared" si="7"/>
        <v>0</v>
      </c>
      <c r="G97" s="37"/>
    </row>
    <row r="98" spans="1:7" s="15" customFormat="1" ht="12.75" customHeight="1" hidden="1">
      <c r="A98" s="47" t="s">
        <v>136</v>
      </c>
      <c r="B98" s="23" t="s">
        <v>137</v>
      </c>
      <c r="C98" s="24"/>
      <c r="D98" s="24"/>
      <c r="E98" s="18"/>
      <c r="F98" s="18">
        <f t="shared" si="7"/>
        <v>0</v>
      </c>
      <c r="G98" s="37"/>
    </row>
    <row r="99" spans="1:7" s="15" customFormat="1" ht="12.75" customHeight="1" hidden="1">
      <c r="A99" s="43" t="s">
        <v>138</v>
      </c>
      <c r="B99" s="44" t="s">
        <v>139</v>
      </c>
      <c r="C99" s="45"/>
      <c r="D99" s="45"/>
      <c r="E99" s="17" t="e">
        <f t="shared" si="6"/>
        <v>#DIV/0!</v>
      </c>
      <c r="F99" s="18">
        <f t="shared" si="7"/>
        <v>0</v>
      </c>
      <c r="G99" s="37"/>
    </row>
    <row r="100" spans="1:7" s="15" customFormat="1" ht="12.75" customHeight="1" hidden="1">
      <c r="A100" s="46" t="s">
        <v>140</v>
      </c>
      <c r="B100" s="23" t="s">
        <v>141</v>
      </c>
      <c r="C100" s="24"/>
      <c r="D100" s="24"/>
      <c r="E100" s="18" t="e">
        <f t="shared" si="6"/>
        <v>#DIV/0!</v>
      </c>
      <c r="F100" s="18">
        <f t="shared" si="7"/>
        <v>0</v>
      </c>
      <c r="G100" s="37"/>
    </row>
    <row r="101" spans="1:7" s="15" customFormat="1" ht="12.75" customHeight="1" hidden="1">
      <c r="A101" s="43" t="s">
        <v>142</v>
      </c>
      <c r="B101" s="44" t="s">
        <v>143</v>
      </c>
      <c r="C101" s="45">
        <f>C102</f>
        <v>0</v>
      </c>
      <c r="D101" s="45">
        <f>D102</f>
        <v>0</v>
      </c>
      <c r="E101" s="17"/>
      <c r="F101" s="18">
        <f t="shared" si="7"/>
        <v>0</v>
      </c>
      <c r="G101" s="37"/>
    </row>
    <row r="102" spans="1:7" s="15" customFormat="1" ht="12.75" customHeight="1" hidden="1">
      <c r="A102" s="46" t="s">
        <v>144</v>
      </c>
      <c r="B102" s="23" t="s">
        <v>145</v>
      </c>
      <c r="C102" s="24">
        <v>0</v>
      </c>
      <c r="D102" s="24">
        <v>0</v>
      </c>
      <c r="E102" s="18"/>
      <c r="F102" s="18">
        <f t="shared" si="7"/>
        <v>0</v>
      </c>
      <c r="G102" s="37"/>
    </row>
    <row r="103" spans="1:6" s="15" customFormat="1" ht="12.75" customHeight="1" hidden="1">
      <c r="A103" s="69">
        <v>1400</v>
      </c>
      <c r="B103" s="64" t="s">
        <v>146</v>
      </c>
      <c r="C103" s="45">
        <f>SUM(C105:C106)</f>
        <v>0</v>
      </c>
      <c r="D103" s="45">
        <f>SUM(D105:D106)</f>
        <v>0</v>
      </c>
      <c r="E103" s="17"/>
      <c r="F103" s="18">
        <f t="shared" si="7"/>
        <v>0</v>
      </c>
    </row>
    <row r="104" spans="1:6" s="15" customFormat="1" ht="12.75" customHeight="1" hidden="1">
      <c r="A104" s="65">
        <v>1403</v>
      </c>
      <c r="B104" s="66" t="s">
        <v>147</v>
      </c>
      <c r="C104" s="45"/>
      <c r="D104" s="45"/>
      <c r="E104" s="17"/>
      <c r="F104" s="18"/>
    </row>
    <row r="105" spans="1:6" s="15" customFormat="1" ht="12.75" customHeight="1" hidden="1">
      <c r="A105" s="70"/>
      <c r="B105" s="66" t="s">
        <v>50</v>
      </c>
      <c r="C105" s="24"/>
      <c r="D105" s="24"/>
      <c r="E105" s="18" t="e">
        <f t="shared" si="5"/>
        <v>#DIV/0!</v>
      </c>
      <c r="F105" s="18">
        <f t="shared" si="7"/>
        <v>0</v>
      </c>
    </row>
    <row r="106" spans="1:6" s="15" customFormat="1" ht="12.75" customHeight="1" hidden="1">
      <c r="A106" s="70"/>
      <c r="B106" s="66" t="s">
        <v>148</v>
      </c>
      <c r="C106" s="24"/>
      <c r="D106" s="24"/>
      <c r="E106" s="18" t="e">
        <f t="shared" si="5"/>
        <v>#DIV/0!</v>
      </c>
      <c r="F106" s="18">
        <f t="shared" si="7"/>
        <v>0</v>
      </c>
    </row>
    <row r="107" spans="1:6" s="15" customFormat="1" ht="15.75" customHeight="1">
      <c r="A107" s="70"/>
      <c r="B107" s="71" t="s">
        <v>149</v>
      </c>
      <c r="C107" s="45">
        <f>C56+C60+C62+C66+C70+C81+C89+C93</f>
        <v>3706.8720000000003</v>
      </c>
      <c r="D107" s="45">
        <f>D56+D60+D62+D66+D70+D81+D89+D93</f>
        <v>738.6193599999999</v>
      </c>
      <c r="E107" s="18">
        <f t="shared" si="5"/>
        <v>19.92567749844073</v>
      </c>
      <c r="F107" s="18">
        <f t="shared" si="4"/>
        <v>-2968.2526400000006</v>
      </c>
    </row>
  </sheetData>
  <sheetProtection selectLockedCells="1" selectUnlockedCells="1"/>
  <mergeCells count="5">
    <mergeCell ref="C1:F1"/>
    <mergeCell ref="C2:F2"/>
    <mergeCell ref="C3:F3"/>
    <mergeCell ref="C4:F4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2011-04-11T06:43:22Z</cp:lastPrinted>
  <dcterms:created xsi:type="dcterms:W3CDTF">1996-10-08T23:32:33Z</dcterms:created>
  <dcterms:modified xsi:type="dcterms:W3CDTF">2011-04-14T04:40:08Z</dcterms:modified>
  <cp:category/>
  <cp:version/>
  <cp:contentType/>
  <cp:contentStatus/>
  <cp:revision>1</cp:revision>
</cp:coreProperties>
</file>