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270" windowHeight="8145" tabRatio="830" activeTab="0"/>
  </bookViews>
  <sheets>
    <sheet name="Александровск" sheetId="1" r:id="rId1"/>
    <sheet name="Большесунд" sheetId="2" r:id="rId2"/>
    <sheet name="Ильинка" sheetId="3" r:id="rId3"/>
    <sheet name="Кадикасы" sheetId="4" r:id="rId4"/>
    <sheet name="Моргауши" sheetId="5" r:id="rId5"/>
    <sheet name="Москакасы" sheetId="6" r:id="rId6"/>
    <sheet name="Оринино" sheetId="7" r:id="rId7"/>
    <sheet name="Сятра " sheetId="8" r:id="rId8"/>
    <sheet name="Тораево" sheetId="9" r:id="rId9"/>
    <sheet name="Хорной" sheetId="10" r:id="rId10"/>
    <sheet name="Чуманкасы" sheetId="11" r:id="rId11"/>
    <sheet name="Шатьма " sheetId="12" r:id="rId12"/>
    <sheet name="Юнга" sheetId="13" r:id="rId13"/>
    <sheet name="Юськасы" sheetId="14" r:id="rId14"/>
    <sheet name="Ярабай" sheetId="15" r:id="rId15"/>
    <sheet name="Ярославка" sheetId="16" r:id="rId16"/>
  </sheets>
  <definedNames>
    <definedName name="_xlnm.Print_Area" localSheetId="0">'Александровск'!$A$1:$Z$76</definedName>
    <definedName name="_xlnm.Print_Area" localSheetId="1">'Большесунд'!$A$1:$Z$80</definedName>
    <definedName name="_xlnm.Print_Area" localSheetId="2">'Ильинка'!$A$1:$Z$82</definedName>
    <definedName name="_xlnm.Print_Area" localSheetId="3">'Кадикасы'!$A$1:$Z$78</definedName>
    <definedName name="_xlnm.Print_Area" localSheetId="4">'Моргауши'!$A$1:$Z$75</definedName>
    <definedName name="_xlnm.Print_Area" localSheetId="5">'Москакасы'!$A$1:$Z$77</definedName>
    <definedName name="_xlnm.Print_Area" localSheetId="6">'Оринино'!$A$1:$Z$75</definedName>
    <definedName name="_xlnm.Print_Area" localSheetId="7">'Сятра '!$A$1:$Z$75</definedName>
    <definedName name="_xlnm.Print_Area" localSheetId="10">'Чуманкасы'!$A$1:$Z$76</definedName>
    <definedName name="_xlnm.Print_Area" localSheetId="12">'Юнга'!$A$1:$Z$78</definedName>
    <definedName name="_xlnm.Print_Area" localSheetId="13">'Юськасы'!$A$1:$Z$75</definedName>
    <definedName name="_xlnm.Print_Area" localSheetId="14">'Ярабай'!$A$1:$Z$75</definedName>
    <definedName name="_xlnm.Print_Area" localSheetId="15">'Ярославка'!$A$1:$Z$75</definedName>
  </definedNames>
  <calcPr fullCalcOnLoad="1"/>
</workbook>
</file>

<file path=xl/sharedStrings.xml><?xml version="1.0" encoding="utf-8"?>
<sst xmlns="http://schemas.openxmlformats.org/spreadsheetml/2006/main" count="7033" uniqueCount="457">
  <si>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</si>
  <si>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</si>
  <si>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</si>
  <si>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</si>
  <si>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</si>
  <si>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</si>
  <si>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</si>
  <si>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</si>
  <si>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</si>
  <si>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</si>
  <si>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</si>
  <si>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</si>
  <si>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</si>
  <si>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</si>
  <si>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</si>
  <si>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</si>
  <si>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</si>
  <si>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</si>
  <si>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</si>
  <si>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</si>
  <si>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</si>
  <si>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</si>
  <si>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</si>
  <si>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</si>
  <si>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</si>
  <si>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</si>
  <si>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</si>
  <si>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</si>
  <si>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</si>
  <si>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</si>
  <si>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</si>
  <si>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</si>
  <si>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</si>
  <si>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</si>
  <si>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</si>
  <si>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</si>
  <si>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</si>
  <si>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</si>
  <si>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</si>
  <si>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</si>
  <si>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</si>
  <si>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6 октября 2003 г. №131-ФЗ "Об общих принципах организации местного самоуправления в Российской Федерации"</t>
  </si>
  <si>
    <t>статья 14</t>
  </si>
  <si>
    <t>01.01.2006, не установлен</t>
  </si>
  <si>
    <t xml:space="preserve">Закон ЧР от 18 октября 2004 г. №19 "Об организации местного самоуправления в Чувашской Республике" </t>
  </si>
  <si>
    <t>статья 8</t>
  </si>
  <si>
    <t>1.1.2.</t>
  </si>
  <si>
    <t>финансирование муниципальных учреждений</t>
  </si>
  <si>
    <t>РП-А-0200</t>
  </si>
  <si>
    <t>1.1.3.</t>
  </si>
  <si>
    <t>РП-А-0300</t>
  </si>
  <si>
    <t>1.1.4.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</si>
  <si>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</si>
  <si>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</si>
  <si>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</si>
  <si>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</si>
  <si>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</si>
  <si>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</si>
  <si>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</si>
  <si>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</si>
  <si>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</si>
  <si>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</si>
  <si>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</si>
  <si>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</si>
  <si>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</si>
  <si>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</si>
  <si>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</si>
  <si>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</si>
  <si>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</si>
  <si>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</si>
  <si>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</si>
  <si>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</si>
  <si>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</si>
  <si>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</si>
  <si>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0406</t>
  </si>
  <si>
    <t>Абз 4.подп.4 п.1.ст.14</t>
  </si>
  <si>
    <t>01.01.2006,не установлен</t>
  </si>
  <si>
    <t>Абз.4 подп.4 п.1 ст.8</t>
  </si>
  <si>
    <t>1.1.12.</t>
  </si>
  <si>
    <t>РП-А-1200</t>
  </si>
  <si>
    <t>Абз.5 подп.5 п.5 ст.14</t>
  </si>
  <si>
    <t>Абз.5 подп.5 п.1 ст.8</t>
  </si>
  <si>
    <t>1.1.13.</t>
  </si>
  <si>
    <t>РП-А-1300</t>
  </si>
  <si>
    <t>1003</t>
  </si>
  <si>
    <t>Абз.6 подп.6 п.1 ст.14</t>
  </si>
  <si>
    <t>Абз.6 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</si>
  <si>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</si>
  <si>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</si>
  <si>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</si>
  <si>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</si>
  <si>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</si>
  <si>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</si>
  <si>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</si>
  <si>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</si>
  <si>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</si>
  <si>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</si>
  <si>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</si>
  <si>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</si>
  <si>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</si>
  <si>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Федеральный закон от 6 октября 2003 г. №131-ФЗ "Об общих принципах организации местного самоуправления в Российской Федерации" </t>
  </si>
  <si>
    <t>Абз.10 подп.9 п.1 ст.14</t>
  </si>
  <si>
    <t>Закон ЧР от 18 октября 2004 г. №19 "Об организации местного самоуправления в Чувашской Республике"  Закон ЧР от 25 ноября 2005Г. №47 "О пожарной безопасности в ЧР"</t>
  </si>
  <si>
    <t>Абз.9 подп.9 п.1 ст.8  п.5-6 ст. 5</t>
  </si>
  <si>
    <t>01.01.2006, не установлен 10.12..2005,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</si>
  <si>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</si>
  <si>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</si>
  <si>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</si>
  <si>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</si>
  <si>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</si>
  <si>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</si>
  <si>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</si>
  <si>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Абз.12 подп.11 п.1 ст.14</t>
  </si>
  <si>
    <t>Закон ЧР от 18 октября 2004 г. №19 "Об организации местного самоуправления в Чувашской Республике" Закон ЧР от 15.06.1998 Г. №11 "О библиотечном деле"</t>
  </si>
  <si>
    <t xml:space="preserve">Абз.11 подп.11 п.1, ст.8 статья 5 </t>
  </si>
  <si>
    <t xml:space="preserve">01.01.2006, не установлен 26.06.1998, не установлен 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</si>
  <si>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</si>
  <si>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</si>
  <si>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</si>
  <si>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Абз.22 подп.19,1 п .1 ст.15</t>
  </si>
  <si>
    <t>Абз.18 подп.18 п.1 ст.9</t>
  </si>
  <si>
    <t>1.1.21.</t>
  </si>
  <si>
    <t>РП-А-2100</t>
  </si>
  <si>
    <t>Абз.23 подп.19.2 п .1 ст.15</t>
  </si>
  <si>
    <t>статья 9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</si>
  <si>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</si>
  <si>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</si>
  <si>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</si>
  <si>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</si>
  <si>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</si>
  <si>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</si>
  <si>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Абз.30 подп.26  п .1 ст.15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</si>
  <si>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</si>
  <si>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</si>
  <si>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</si>
  <si>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Закон ЧР от 8 октября 2001 г. №47"О физической культуре и спорте в ЧР"</t>
  </si>
  <si>
    <t>статья 7</t>
  </si>
  <si>
    <t>19.10.2001, не установлен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</si>
  <si>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</si>
  <si>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</si>
  <si>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</si>
  <si>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</si>
  <si>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</si>
  <si>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</si>
  <si>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</si>
  <si>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</si>
  <si>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</si>
  <si>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</si>
  <si>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</si>
  <si>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</si>
  <si>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</t>
  </si>
  <si>
    <t>Абз.16 подп.15 п .1 ст.15</t>
  </si>
  <si>
    <t>Абз.15 подп.15 п.1 ст.9</t>
  </si>
  <si>
    <t>1.1.29.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</si>
  <si>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</si>
  <si>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</si>
  <si>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</si>
  <si>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</si>
  <si>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</si>
  <si>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</si>
  <si>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</si>
  <si>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</si>
  <si>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</si>
  <si>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</si>
  <si>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</si>
  <si>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</si>
  <si>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</si>
  <si>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</si>
  <si>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</si>
  <si>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</si>
  <si>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</si>
  <si>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</si>
  <si>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</si>
  <si>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</si>
  <si>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</si>
  <si>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</si>
  <si>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</si>
  <si>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</si>
  <si>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</si>
  <si>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</si>
  <si>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</si>
  <si>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</si>
  <si>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 xml:space="preserve">Абз.9 подп.8 п.1 ст.14 </t>
  </si>
  <si>
    <t xml:space="preserve">Абз.8 подп.8 п.1  ст.8                                </t>
  </si>
  <si>
    <t xml:space="preserve">01.01.2006, не установлен  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</si>
  <si>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</si>
  <si>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</si>
  <si>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</si>
  <si>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</si>
  <si>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</si>
  <si>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</si>
  <si>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</si>
  <si>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</si>
  <si>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</si>
  <si>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</si>
  <si>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</si>
  <si>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</si>
  <si>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</si>
  <si>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</si>
  <si>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</si>
  <si>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обеспечение жильем малоимущих, проживающих в поселениях и нуждающихся в улучшении жилищных условий.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</si>
  <si>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</si>
  <si>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</si>
  <si>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</si>
  <si>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0203</t>
  </si>
  <si>
    <t>Абз.31 подп.29 п.1 ст.14</t>
  </si>
  <si>
    <t>1.4.</t>
  </si>
  <si>
    <t>РП-Г</t>
  </si>
  <si>
    <t>ИТОГО расходные обязательства поселений</t>
  </si>
  <si>
    <t xml:space="preserve"> </t>
  </si>
  <si>
    <t xml:space="preserve">Начальник финансового отдела </t>
  </si>
  <si>
    <t xml:space="preserve">Глава Александровского сельского поселения </t>
  </si>
  <si>
    <t xml:space="preserve">админситрации Моргаушского района </t>
  </si>
  <si>
    <t>администрации Моргаушского района</t>
  </si>
  <si>
    <t xml:space="preserve">Р.И.Ананьева </t>
  </si>
  <si>
    <t>0411             0412</t>
  </si>
  <si>
    <t xml:space="preserve">Воинский учет </t>
  </si>
  <si>
    <t>Пункт 1 статьи 11 Закона ЧР</t>
  </si>
  <si>
    <t xml:space="preserve">Глава Большесундырского сельского поселения </t>
  </si>
  <si>
    <t>0104</t>
  </si>
  <si>
    <t>0411      0412</t>
  </si>
  <si>
    <t xml:space="preserve">Глава Ильинского сельского поселения </t>
  </si>
  <si>
    <t>0411                             0412</t>
  </si>
  <si>
    <t xml:space="preserve">Глава Кадикасинского сельского поселения </t>
  </si>
  <si>
    <t>0107</t>
  </si>
  <si>
    <t xml:space="preserve">Глава Моргаушского сельского поселения </t>
  </si>
  <si>
    <t>0411               0412</t>
  </si>
  <si>
    <t>1101         1104</t>
  </si>
  <si>
    <t xml:space="preserve">Глава Москакасинского сельского поселения </t>
  </si>
  <si>
    <t>0411                                      0412</t>
  </si>
  <si>
    <t>1101                                     1104</t>
  </si>
  <si>
    <t xml:space="preserve">Глава Сятракасинского сельского поселения </t>
  </si>
  <si>
    <t>0411                                                  0412</t>
  </si>
  <si>
    <t>1101                                             1104</t>
  </si>
  <si>
    <t xml:space="preserve">Глава Тороаевского сельского поселения </t>
  </si>
  <si>
    <t xml:space="preserve">Глава Хорнойского  сельского поселения </t>
  </si>
  <si>
    <t>0411                               0412</t>
  </si>
  <si>
    <t xml:space="preserve">Глава Чуманкасинского сельского поселения </t>
  </si>
  <si>
    <t>0411                                       0412</t>
  </si>
  <si>
    <t>1101                                         1104</t>
  </si>
  <si>
    <t xml:space="preserve">Глава Шатьмапосинского сельского поселения </t>
  </si>
  <si>
    <t>0411                              0412</t>
  </si>
  <si>
    <t>1101                              1104</t>
  </si>
  <si>
    <t xml:space="preserve">Глава Юнгинского сельского поселения </t>
  </si>
  <si>
    <t>0411                                    0412</t>
  </si>
  <si>
    <t>1101                                    1104</t>
  </si>
  <si>
    <t xml:space="preserve">Глава Юськасинского сельского поселения </t>
  </si>
  <si>
    <t xml:space="preserve">Глава Ярабайкасинского сельского поселения </t>
  </si>
  <si>
    <t>0411                                               0412</t>
  </si>
  <si>
    <t xml:space="preserve">Глава Ярославского  сельского поселения </t>
  </si>
  <si>
    <t>0411                0412</t>
  </si>
  <si>
    <t>01.01.2009, не установлен</t>
  </si>
  <si>
    <t>Решения Собрания депутатов Алесандровского сельского поселения от 107.12.2009 г. № С-28/1</t>
  </si>
  <si>
    <t>01.01.2010 г -31.12.2010 г</t>
  </si>
  <si>
    <t>Решения Собрания депутатов  Ильинского сельского поселения от 17.12.2009 г. №С-31/1</t>
  </si>
  <si>
    <t>Решения Собрания депутатов  Кадикасинского сельского поселения от 13.17.2009г. №С-25/1</t>
  </si>
  <si>
    <t>Решения Собрания депутатов  Москакасинского сельского поселения от 18.12.2009 г. № 35/1</t>
  </si>
  <si>
    <t>Решения Собрания депутатов Сятракасинского сельского поселения от 21.12.2009 г №С-31/1</t>
  </si>
  <si>
    <t>Решения Собрания депутатов Тораевского   сельского поселения от 21.12.2009 г. №С-26/1</t>
  </si>
  <si>
    <t>Решения Собрания депутатов  Хорнойского сельского поселения от 18.12.2009 г. №С-32/1</t>
  </si>
  <si>
    <t>Решения Собрания депутатов  Чуманкасинского сельского поселения от 21.12.2009 г. № С-30/1</t>
  </si>
  <si>
    <t>Решения Собрания депутатов  Шатьмапосинского сельского поселения от 21.12.2009 г. №С-35/1</t>
  </si>
  <si>
    <t>Решения Собрания депутатов  Юнгинского сельского поселения от 17.12.2009 г. №С-34/1</t>
  </si>
  <si>
    <t>Решения Собрания депутатов Юськасинского  сельского поселения от 17.12.2009 г. №С-37/1</t>
  </si>
  <si>
    <t>Решения Собрания депутатов Ярабайкасинского  сельского поселения от 21.12.2009 г. №С-28/1</t>
  </si>
  <si>
    <t>Решения Собрания депутатов  Ярославского сельского поселения от 21.12.2009 г. №С-21/1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</si>
  <si>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</si>
  <si>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РП-Г-5200</t>
  </si>
  <si>
    <t>0114      0503</t>
  </si>
  <si>
    <t>0412</t>
  </si>
  <si>
    <t>1104</t>
  </si>
  <si>
    <t>0309</t>
  </si>
  <si>
    <t>РП-Б-4300</t>
  </si>
  <si>
    <t>РП-Б-4400</t>
  </si>
  <si>
    <t>РП-Б-4500</t>
  </si>
  <si>
    <t>РП-Б-4600</t>
  </si>
  <si>
    <t>0502</t>
  </si>
  <si>
    <t>Абз.4 подп.4 п.1 ст.9</t>
  </si>
  <si>
    <t>Всего расходов поселения</t>
  </si>
  <si>
    <t>0112</t>
  </si>
  <si>
    <t>Развитие улично-дорожной сети</t>
  </si>
  <si>
    <t>Абз.5  п.1 ст.6</t>
  </si>
  <si>
    <t>статья 17</t>
  </si>
  <si>
    <t xml:space="preserve">            0502</t>
  </si>
  <si>
    <t>0411
0412</t>
  </si>
  <si>
    <t xml:space="preserve">0406
</t>
  </si>
  <si>
    <t>С.Г. Никифорова</t>
  </si>
  <si>
    <t>А.В. Лаптев</t>
  </si>
  <si>
    <t>Р.И. Ананьева</t>
  </si>
  <si>
    <t>Ю.В. Перцев</t>
  </si>
  <si>
    <t>Г.Г. Лебедев</t>
  </si>
  <si>
    <t>Н.И. Никитин</t>
  </si>
  <si>
    <t>Н.А. Павлов</t>
  </si>
  <si>
    <t>Ю.А. Кожевников</t>
  </si>
  <si>
    <t>М.В. Колесникова</t>
  </si>
  <si>
    <t>Л.Г. Ковалева</t>
  </si>
  <si>
    <t>Н.П. Александров</t>
  </si>
  <si>
    <t>В.В. Фомин</t>
  </si>
  <si>
    <t>С.Н. Иванов</t>
  </si>
  <si>
    <t>В.В. Голубев</t>
  </si>
  <si>
    <t>Г.Я. Кожевников</t>
  </si>
  <si>
    <t>А.Н. Матросов</t>
  </si>
  <si>
    <t>0309
0310</t>
  </si>
  <si>
    <t>Решения Собрания депутатов Ярабайкасинского  сельского поселения от 21.12.2009 г. №С-28/2</t>
  </si>
  <si>
    <t>0501</t>
  </si>
  <si>
    <t>Решения Собрания депутатов Алесандровского сельского поселения от 107.12.2009 г. № С-28/2</t>
  </si>
  <si>
    <t>Решения Собрания депутатов Алесандровского сельского поселения от 107.12.2009 г. № С-28/3</t>
  </si>
  <si>
    <t>Решения Собрания депутатов Алесандровского сельского поселения от 107.12.2009 г. № С-28/4</t>
  </si>
  <si>
    <t>Решения Собрания депутатов Алесандровского сельского поселения от 107.12.2009 г. № С-28/5</t>
  </si>
  <si>
    <t>Решения Собрания депутатов  Ильинского сельского поселения от 17.12.2009 г. №С-31/2</t>
  </si>
  <si>
    <t>Решения Собрания депутатов  Москакасинского сельского поселения от 18.12.2009 г. № 35/4</t>
  </si>
  <si>
    <t>Решения Собрания депутатов Орининского  сельского поселения от 19.12.2009 г. №С-31/4</t>
  </si>
  <si>
    <t>0409</t>
  </si>
  <si>
    <t>Абз.5 подп.5 п.5 ст.15</t>
  </si>
  <si>
    <t>Ремонт объектов соц-культ сферы</t>
  </si>
  <si>
    <t>Господдержка молодых граждан ЧР</t>
  </si>
  <si>
    <t>0111</t>
  </si>
  <si>
    <t xml:space="preserve">0908
(1101)
</t>
  </si>
  <si>
    <t>0908
(1101)</t>
  </si>
  <si>
    <t>Возмещение расходов на уплату налога на имущество</t>
  </si>
  <si>
    <t>1403</t>
  </si>
  <si>
    <t>Абз.5 подп.5 п.1 ст.9</t>
  </si>
  <si>
    <t>заплани-ровано (2010 г.)</t>
  </si>
  <si>
    <t>фактически исполнено (2010 г.)</t>
  </si>
  <si>
    <t>текущий финансовый год (2011 г.)</t>
  </si>
  <si>
    <t>очередной финансовый год (2012 г.)</t>
  </si>
  <si>
    <t>финансовый год  2013</t>
  </si>
  <si>
    <t>финансовый год  2014</t>
  </si>
  <si>
    <t>финансовый год 2014</t>
  </si>
  <si>
    <t>отчетный  финансовый 
год</t>
  </si>
  <si>
    <t>запланировано (2010 г.)</t>
  </si>
  <si>
    <t>запланиро-вано (2010 г.)</t>
  </si>
  <si>
    <t>Реестр расходных обязательств Александровского сельского поселения Моргаушского района Чувашской Республики</t>
  </si>
  <si>
    <t>Реестр расходных обязательств Большесундырского сельского поселения Моргаушского района Чувашской Республики</t>
  </si>
  <si>
    <t>Реестр расходных обязательств Ильинского сельского поселения Моргаушского района Чувашской Республики</t>
  </si>
  <si>
    <t>Реестр расходных обязательств Кадикасинского сельского поселения Моргаушского района Чувашской Республики</t>
  </si>
  <si>
    <t>Реестр расходных обязательств Моргаушского  сельского поселения Моргаушского района Чувашской Республики</t>
  </si>
  <si>
    <t>Реестр расходных обязательств Москакасинского  сельского поселения Моргаушского района Чувашской Республики</t>
  </si>
  <si>
    <t>Реестр расходных обязательств Орининского сельского поселения Моргаушского района Чувашской Республики</t>
  </si>
  <si>
    <t>А.С. Волков</t>
  </si>
  <si>
    <t>Реестр расходных обязательств Сятракасинского сельского поселения Моргаушского района Чувашской Республики</t>
  </si>
  <si>
    <t>Реестр расходных обязательств Тораевского сельского поселения Моргаушского района Чувашской Республики</t>
  </si>
  <si>
    <t>Реестр расходных обязательств Хорнойского сельского поселения Моргаушского района Чувашской Республики</t>
  </si>
  <si>
    <t>1101      1104
1403</t>
  </si>
  <si>
    <t xml:space="preserve">
0310</t>
  </si>
  <si>
    <t>1.3.1.</t>
  </si>
  <si>
    <t>1.3.2.</t>
  </si>
  <si>
    <t>Абз.6 подп.6 п.1 ст.13</t>
  </si>
  <si>
    <t xml:space="preserve">Глава Орининского сельского поселения </t>
  </si>
  <si>
    <t xml:space="preserve">
0112
</t>
  </si>
  <si>
    <t>Абз 4.подп.4 п.1.ст.15</t>
  </si>
  <si>
    <t>Абз.4 подп.4 п.1 ст.10</t>
  </si>
  <si>
    <t>Абз 4.подп.4 п.1.ст.13</t>
  </si>
  <si>
    <t>Абз.4 подп.4 п.1 ст.7</t>
  </si>
  <si>
    <t xml:space="preserve">       0503</t>
  </si>
  <si>
    <t xml:space="preserve">                 0503</t>
  </si>
  <si>
    <t xml:space="preserve">                     0503</t>
  </si>
  <si>
    <t xml:space="preserve">                            0503</t>
  </si>
  <si>
    <t xml:space="preserve">                                  0503</t>
  </si>
  <si>
    <t xml:space="preserve">                                0503</t>
  </si>
  <si>
    <t xml:space="preserve">                                        0503</t>
  </si>
  <si>
    <t xml:space="preserve">                                          0503</t>
  </si>
  <si>
    <t xml:space="preserve">                                                     0503</t>
  </si>
  <si>
    <t xml:space="preserve">                                    0503</t>
  </si>
  <si>
    <t>0908
1101</t>
  </si>
  <si>
    <t>Устав Москакасинского сельского поселения Моргаушского района Чувашской Республики</t>
  </si>
  <si>
    <t>Абз.5 пп.4 п.1 ст.7</t>
  </si>
  <si>
    <t>Абз.5 пп.4 п.1 ст.6</t>
  </si>
  <si>
    <t>Абз.6 пп.5 п.1 ст.7</t>
  </si>
  <si>
    <t>Абз.2, пп.1, п.1,  ст. 7</t>
  </si>
  <si>
    <t>Абз.7 пп.6 п.1 ст.7</t>
  </si>
  <si>
    <t>Абз.9 пп.8 п.1 ст.7</t>
  </si>
  <si>
    <t>Абз.10 пп.9 п.1 ст.7</t>
  </si>
  <si>
    <t>Абз.12 пп.11 п.1 ст.7</t>
  </si>
  <si>
    <t>Абз.13 пп.12 п.1 ст.7</t>
  </si>
  <si>
    <t>Абз.14 пп.13 п.1 ст.7</t>
  </si>
  <si>
    <t>Абз.15 пп.14 п.1 ст.7</t>
  </si>
  <si>
    <t>Абз.20 пп.19 п.1 ст.7</t>
  </si>
  <si>
    <t>Абз.21 пп.20 п.1 ст.7</t>
  </si>
  <si>
    <t>Абз.22 пп.21 п.1 ст.7</t>
  </si>
  <si>
    <t>Абз.6, пп.5, п.1, ст.8</t>
  </si>
  <si>
    <t>Абз.13 пп.12, п.1 ст.7</t>
  </si>
  <si>
    <t>Устав Александровского сельского поселения Моргаушского района Чувашской Республики</t>
  </si>
  <si>
    <t>Абз.2, пп.1, п.1,  ст. 8</t>
  </si>
  <si>
    <t>Абз.2, пп.1, п.1,  ст. 9</t>
  </si>
  <si>
    <t>21.11.2005 г -не установлен</t>
  </si>
  <si>
    <t>01.01.2010г.-31.12.2010г.</t>
  </si>
  <si>
    <t>Устав Большесундырского сельского поселения Моргаушского района Чувашской Республики</t>
  </si>
  <si>
    <t>Приме-чание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</si>
  <si>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</si>
  <si>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</si>
  <si>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</si>
  <si>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</si>
  <si>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</si>
  <si>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1.4.1.</t>
  </si>
  <si>
    <t>1.4.2</t>
  </si>
  <si>
    <t>РП-Г-5100</t>
  </si>
  <si>
    <t xml:space="preserve">Решения Собрания депутатов  сельского поселения </t>
  </si>
  <si>
    <t>1.2.2.</t>
  </si>
  <si>
    <t>1.2.3.</t>
  </si>
  <si>
    <t>Код  бюджет-ной классифи-кации (Рз, Прз)</t>
  </si>
  <si>
    <t>Обеспечение жильем молодых семей и молодых специалистов и граждан РФ, проживающих  в с/м, ФЦП "Социальное развитие села до 2012 года"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</si>
  <si>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</si>
  <si>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1.2.1.</t>
  </si>
  <si>
    <t>основе генеральных планов поселения локументации по планировке территории, выдача разрешений на строительство, разрешений на ввод объектов в эксплуатацию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</si>
  <si>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Федерации"</t>
  </si>
  <si>
    <t>создание музеев поселения</t>
  </si>
  <si>
    <t>Решения Собрания депутатов  Б.Сундырского сельского поселения от 09.12.2009 г. №С-3/2</t>
  </si>
  <si>
    <t>Решения Собрания депутатов  Александровского сельского поселения от 09.12.2009 г. №С-3/1</t>
  </si>
  <si>
    <t>1.5.</t>
  </si>
  <si>
    <t>Устав Ильинского сельского поселения Моргаушского района Чувашской Республики</t>
  </si>
  <si>
    <t>Устав Кадикасинского сельского поселения Моргаушского района Чувашской Республики</t>
  </si>
  <si>
    <t>Устав Моргаушского сельского поселения Моргаушского района Чувашской Республики</t>
  </si>
  <si>
    <t>Устав Орининского сельского поселения Моргаушского района Чувашской Республики</t>
  </si>
  <si>
    <t>Устав Сятракасинского сельского поселения Моргаушского района Чувашской Республики</t>
  </si>
  <si>
    <t>Устав Тораевского сельского поселения Моргаушского района Чувашской Республики</t>
  </si>
  <si>
    <t>1.5.1</t>
  </si>
  <si>
    <t>Всег о расходов</t>
  </si>
  <si>
    <t>Устав Хорнойского сельского поселения Моргаушского района Чувашской Республики</t>
  </si>
  <si>
    <t>Устав Чуманкасинского сельского поселения Моргаушского района Чувашской Республики</t>
  </si>
  <si>
    <t>Устав Шатьмапосинского сельского поселения Моргаушского района Чувашской Республики</t>
  </si>
  <si>
    <t>Решение Собрания депутатов  Кадикасинского сельского поселения от 17.12.2009г. №С-25/1</t>
  </si>
  <si>
    <t>Решение Собрания депутатов  Моргаушского сельского поселения от 17.12.2009 г. №С-29/1</t>
  </si>
  <si>
    <t>Решение Собрания депутатов  Москакасинского сельского поселения от 18.12.2009 г. № 35/1</t>
  </si>
  <si>
    <t>Решение Собрания депутатов Орининского  сельского поселения от 19.12.2009 г. №С-31/1</t>
  </si>
  <si>
    <t>Реестр расходных обязательств Чуманкасинского сельского поселения Моргаушского района Чувашской Республики</t>
  </si>
  <si>
    <t>Решение Собрания депутатов  Чуманкасинского сельского поселения от 21.12.2009 г. № С-30/1</t>
  </si>
  <si>
    <t>Реестр расходных обязательств Шатьмапосинского сельского поселения Моргаушского района Чувашской Республики</t>
  </si>
  <si>
    <t>Решение Собрания депутатов  Шатьмапосинского сельского поселения от 21.12.2009 г. №С-35/1</t>
  </si>
  <si>
    <t>Реестр расходных обязательств Юнгинского сельского поселения Моргаушского района Чувашской Республики</t>
  </si>
  <si>
    <t>Устав Юнгинского сельского поселения Моргаушского района Чувашской Республики</t>
  </si>
  <si>
    <t>Решение Собрания депутатов  Юнгинского сельского поселения от 17.12.2009 г. №С-3/2</t>
  </si>
  <si>
    <t>Реестр расходных обязательств Юськасинского сельского поселения Моргаушского района Чувашской Республики</t>
  </si>
  <si>
    <t>Устав Юськасинского сельского поселения Моргаушского района Чувашской Республики</t>
  </si>
  <si>
    <t>Решения Собрания депутатов Юськасинского сельского поселения от 09.12.2009 г. №С-3/2</t>
  </si>
  <si>
    <t>Реестр расходных обязательств Ярабайкасинского сельского поселения Моргаушского района Чувашской Республики</t>
  </si>
  <si>
    <t>Устав Ярабакасинского сельского поселения Моргаушского района Чувашской Республики</t>
  </si>
  <si>
    <t>Решение Собрания депутатов Ярабайкасинского сельского поселения от 21.12.2009г № С-28/1</t>
  </si>
  <si>
    <t>Устав Ярославского сельского поселения Моргаушского района Чувашской Республики</t>
  </si>
  <si>
    <t>Решение Собрания депутатов  Ярославского сельского поселения от 21.12.2009 г. №С-21/1</t>
  </si>
  <si>
    <t>Реестр расходных обязательств Ярославского  сельского поселения Моргаушского района Чувашской Республики</t>
  </si>
  <si>
    <t>1101                            1104
1403</t>
  </si>
  <si>
    <t>1101                           1104
1403</t>
  </si>
  <si>
    <t xml:space="preserve">утверждение генеральных планов поселения, правил землепользования 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 </t>
  </si>
  <si>
    <t>Обеспечение жильем в рамках  ФЦП "Жилище на 2010-2015 годы"</t>
  </si>
  <si>
    <t>Поощрение победителей конкурса на лучшую организацию  труда в сельской местности</t>
  </si>
  <si>
    <t>Капитальный ремонт объектов социально-культурной сферы</t>
  </si>
  <si>
    <t>Поощрение победителей республиканского конкурса "Самое благоустроенное сельское поселение"</t>
  </si>
  <si>
    <t>Проведение аварийно-восстановительных работ</t>
  </si>
  <si>
    <t>Субсидии на возмещение части расходов нлога на имущество</t>
  </si>
  <si>
    <t>Обеспечение жильем в рамках  ФЦП "Жилище на 2011-2015 годы"</t>
  </si>
  <si>
    <t>1.5.2</t>
  </si>
  <si>
    <t>Обеспечение жильем молодых семей и молодых специалистов и граждан РФ, проживающих  в с/м, ФЦП "Социальное развитие села до 2013 года"</t>
  </si>
  <si>
    <t>1.5.3</t>
  </si>
  <si>
    <t>1.5.4</t>
  </si>
  <si>
    <t>1.5.5</t>
  </si>
  <si>
    <t>текущий финансовый год 
(2011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</si>
</sst>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0">
    <font>
      <sz val="10"/>
      <name val="Arial Cyr"/>
      <family val="0"/>
    </font>
    <font>
      <sz val="12"/>
      <color indexed="8"/>
      <name val="Times New Roman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u val="single"/>
      <sz val="10"/>
      <color indexed="8"/>
      <name val="Times New Roman"/>
      <family val="1"/>
    </font>
    <font>
      <u val="single"/>
      <sz val="8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Arial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sz val="11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Arial Cyr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8"/>
      <color rgb="FF0000FF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rgb="FF0000FF"/>
      <name val="Arial Cyr"/>
      <family val="0"/>
    </font>
    <font>
      <u val="single"/>
      <sz val="8"/>
      <color rgb="FF0000FF"/>
      <name val="Arial Cyr"/>
      <family val="0"/>
    </font>
    <font>
      <sz val="11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0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3" fillId="0" borderId="10" xfId="43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/>
    </xf>
    <xf numFmtId="164" fontId="12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7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11" fillId="0" borderId="0" xfId="33" applyFont="1" applyBorder="1">
      <alignment/>
      <protection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NumberFormat="1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49" fontId="14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4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right"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49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43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right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4" fillId="0" borderId="0" xfId="0" applyFont="1" applyBorder="1" applyAlignment="1">
      <alignment wrapText="1"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4" xfId="0" applyNumberFormat="1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>
      <alignment wrapText="1"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/>
    </xf>
    <xf numFmtId="164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26" fillId="0" borderId="10" xfId="0" applyNumberFormat="1" applyFont="1" applyFill="1" applyBorder="1" applyAlignment="1" applyProtection="1">
      <alignment vertical="center" wrapText="1" shrinkToFit="1"/>
      <protection locked="0"/>
    </xf>
    <xf numFmtId="164" fontId="26" fillId="0" borderId="12" xfId="0" applyNumberFormat="1" applyFont="1" applyFill="1" applyBorder="1" applyAlignment="1" applyProtection="1">
      <alignment vertical="center" wrapText="1" shrinkToFit="1"/>
      <protection locked="0"/>
    </xf>
    <xf numFmtId="164" fontId="25" fillId="0" borderId="10" xfId="0" applyNumberFormat="1" applyFont="1" applyBorder="1" applyAlignment="1">
      <alignment vertical="center"/>
    </xf>
    <xf numFmtId="164" fontId="3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49" fontId="76" fillId="0" borderId="10" xfId="43" applyNumberFormat="1" applyFont="1" applyFill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horizontal="center" vertical="center"/>
    </xf>
    <xf numFmtId="0" fontId="75" fillId="0" borderId="10" xfId="43" applyNumberFormat="1" applyFont="1" applyFill="1" applyBorder="1" applyAlignment="1" applyProtection="1">
      <alignment horizontal="center" vertical="center" wrapText="1"/>
      <protection/>
    </xf>
    <xf numFmtId="0" fontId="75" fillId="0" borderId="14" xfId="0" applyNumberFormat="1" applyFont="1" applyFill="1" applyBorder="1" applyAlignment="1" applyProtection="1">
      <alignment horizontal="center" vertical="center" wrapText="1"/>
      <protection/>
    </xf>
    <xf numFmtId="49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Font="1" applyBorder="1" applyAlignment="1">
      <alignment horizontal="center" vertical="center"/>
    </xf>
    <xf numFmtId="49" fontId="78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1" fillId="0" borderId="10" xfId="0" applyFont="1" applyBorder="1" applyAlignment="1">
      <alignment vertical="center"/>
    </xf>
    <xf numFmtId="0" fontId="37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0" fontId="38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78" fillId="0" borderId="10" xfId="0" applyFont="1" applyBorder="1" applyAlignment="1">
      <alignment/>
    </xf>
    <xf numFmtId="49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38" fillId="0" borderId="10" xfId="0" applyNumberFormat="1" applyFont="1" applyBorder="1" applyAlignment="1">
      <alignment vertical="center" wrapText="1"/>
    </xf>
    <xf numFmtId="49" fontId="26" fillId="0" borderId="10" xfId="0" applyNumberFormat="1" applyFont="1" applyFill="1" applyBorder="1" applyAlignment="1" applyProtection="1">
      <alignment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vertical="center" wrapText="1" shrinkToFit="1"/>
      <protection locked="0"/>
    </xf>
    <xf numFmtId="0" fontId="3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38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26" fillId="0" borderId="10" xfId="0" applyNumberFormat="1" applyFont="1" applyFill="1" applyBorder="1" applyAlignment="1" applyProtection="1">
      <alignment vertical="center" wrapText="1" shrinkToFit="1"/>
      <protection locked="0"/>
    </xf>
    <xf numFmtId="164" fontId="38" fillId="0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33" applyNumberFormat="1" applyFont="1" applyBorder="1" applyAlignment="1">
      <alignment horizontal="center" vertical="center"/>
      <protection/>
    </xf>
    <xf numFmtId="0" fontId="38" fillId="0" borderId="10" xfId="33" applyFont="1" applyBorder="1" applyAlignment="1">
      <alignment vertical="center"/>
      <protection/>
    </xf>
    <xf numFmtId="49" fontId="38" fillId="0" borderId="10" xfId="0" applyNumberFormat="1" applyFont="1" applyBorder="1" applyAlignment="1">
      <alignment horizontal="justify" vertical="center"/>
    </xf>
    <xf numFmtId="49" fontId="26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33" applyFont="1" applyBorder="1">
      <alignment/>
      <protection/>
    </xf>
    <xf numFmtId="164" fontId="3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10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64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vertical="center" wrapText="1"/>
    </xf>
    <xf numFmtId="49" fontId="26" fillId="0" borderId="10" xfId="0" applyNumberFormat="1" applyFont="1" applyFill="1" applyBorder="1" applyAlignment="1" applyProtection="1">
      <alignment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vertical="center" wrapText="1" shrinkToFit="1"/>
      <protection locked="0"/>
    </xf>
    <xf numFmtId="0" fontId="2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9" fontId="25" fillId="0" borderId="10" xfId="0" applyNumberFormat="1" applyFont="1" applyBorder="1" applyAlignment="1">
      <alignment horizontal="justify" vertical="center"/>
    </xf>
    <xf numFmtId="49" fontId="26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26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64" fontId="25" fillId="0" borderId="12" xfId="0" applyNumberFormat="1" applyFont="1" applyBorder="1" applyAlignment="1">
      <alignment vertical="center"/>
    </xf>
    <xf numFmtId="0" fontId="26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15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25" fillId="0" borderId="14" xfId="0" applyFont="1" applyBorder="1" applyAlignment="1">
      <alignment/>
    </xf>
    <xf numFmtId="49" fontId="36" fillId="0" borderId="10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36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49" fontId="26" fillId="0" borderId="12" xfId="0" applyNumberFormat="1" applyFont="1" applyFill="1" applyBorder="1" applyAlignment="1" applyProtection="1">
      <alignment vertical="center" wrapText="1" shrinkToFit="1"/>
      <protection locked="0"/>
    </xf>
    <xf numFmtId="164" fontId="25" fillId="0" borderId="0" xfId="0" applyNumberFormat="1" applyFont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164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164" fontId="25" fillId="0" borderId="12" xfId="0" applyNumberFormat="1" applyFont="1" applyBorder="1" applyAlignment="1">
      <alignment horizontal="center" vertical="center"/>
    </xf>
    <xf numFmtId="2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5" fillId="0" borderId="10" xfId="0" applyNumberFormat="1" applyFont="1" applyBorder="1" applyAlignment="1">
      <alignment vertical="center"/>
    </xf>
    <xf numFmtId="2" fontId="3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10" xfId="0" applyFont="1" applyBorder="1" applyAlignment="1">
      <alignment horizontal="left"/>
    </xf>
    <xf numFmtId="164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2" fontId="25" fillId="0" borderId="10" xfId="0" applyNumberFormat="1" applyFont="1" applyBorder="1" applyAlignment="1">
      <alignment/>
    </xf>
    <xf numFmtId="2" fontId="25" fillId="0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vertical="center" wrapText="1"/>
    </xf>
    <xf numFmtId="49" fontId="14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4" fillId="0" borderId="10" xfId="0" applyNumberFormat="1" applyFont="1" applyFill="1" applyBorder="1" applyAlignment="1" applyProtection="1">
      <alignment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vertical="center" wrapText="1" shrinkToFi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0" xfId="0" applyNumberFormat="1" applyFont="1" applyBorder="1" applyAlignment="1">
      <alignment horizontal="justify" vertical="center"/>
    </xf>
    <xf numFmtId="49" fontId="14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49" fontId="14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0" fillId="0" borderId="10" xfId="33" applyFont="1" applyBorder="1">
      <alignment/>
      <protection/>
    </xf>
    <xf numFmtId="0" fontId="0" fillId="0" borderId="12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39" fillId="0" borderId="12" xfId="0" applyFont="1" applyBorder="1" applyAlignment="1">
      <alignment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3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79" fillId="33" borderId="10" xfId="62" applyNumberFormat="1" applyFont="1" applyFill="1" applyBorder="1" applyAlignment="1" applyProtection="1">
      <alignment horizontal="right" vertical="center" wrapText="1" shrinkToFit="1"/>
      <protection locked="0"/>
    </xf>
    <xf numFmtId="164" fontId="31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Alignment="1">
      <alignment horizontal="right" wrapText="1"/>
    </xf>
    <xf numFmtId="49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38" fillId="0" borderId="10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0" fontId="30" fillId="0" borderId="12" xfId="0" applyNumberFormat="1" applyFont="1" applyFill="1" applyBorder="1" applyAlignment="1" applyProtection="1">
      <alignment horizontal="left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76" fillId="0" borderId="19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8" fillId="0" borderId="0" xfId="0" applyFont="1" applyAlignment="1">
      <alignment horizontal="left"/>
    </xf>
    <xf numFmtId="49" fontId="25" fillId="0" borderId="10" xfId="0" applyNumberFormat="1" applyFont="1" applyBorder="1" applyAlignment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Border="1" applyAlignment="1">
      <alignment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2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right" wrapText="1"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5" fillId="0" borderId="14" xfId="0" applyNumberFormat="1" applyFont="1" applyFill="1" applyBorder="1" applyAlignment="1" applyProtection="1">
      <alignment horizontal="center" vertical="center" wrapText="1"/>
      <protection/>
    </xf>
    <xf numFmtId="0" fontId="75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75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right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2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4" fontId="2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20" xfId="0" applyFont="1" applyBorder="1" applyAlignment="1">
      <alignment horizontal="center"/>
    </xf>
    <xf numFmtId="0" fontId="2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2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="60" zoomScaleNormal="60" zoomScaleSheetLayoutView="20" zoomScalePageLayoutView="0" workbookViewId="0" topLeftCell="A1">
      <pane xSplit="6" ySplit="6" topLeftCell="G7" activePane="bottomRight" state="frozen"/>
      <selection pane="topLeft" activeCell="AA10" sqref="AA10"/>
      <selection pane="topRight" activeCell="AA10" sqref="AA10"/>
      <selection pane="bottomLeft" activeCell="AA10" sqref="AA10"/>
      <selection pane="bottomRight" activeCell="A3" sqref="A3:C5"/>
    </sheetView>
  </sheetViews>
  <sheetFormatPr defaultColWidth="9.00390625" defaultRowHeight="12.75"/>
  <cols>
    <col min="1" max="1" width="7.00390625" style="71" customWidth="1"/>
    <col min="2" max="2" width="39.00390625" style="71" customWidth="1"/>
    <col min="3" max="3" width="11.125" style="71" customWidth="1"/>
    <col min="4" max="4" width="9.25390625" style="71" customWidth="1"/>
    <col min="5" max="5" width="3.00390625" style="71" hidden="1" customWidth="1"/>
    <col min="6" max="6" width="6.375" style="71" hidden="1" customWidth="1"/>
    <col min="7" max="7" width="17.625" style="80" customWidth="1"/>
    <col min="8" max="8" width="10.625" style="71" customWidth="1"/>
    <col min="9" max="9" width="12.25390625" style="71" customWidth="1"/>
    <col min="10" max="10" width="0.12890625" style="71" hidden="1" customWidth="1"/>
    <col min="11" max="11" width="17.00390625" style="71" customWidth="1"/>
    <col min="12" max="12" width="10.25390625" style="71" customWidth="1"/>
    <col min="13" max="13" width="14.75390625" style="71" customWidth="1"/>
    <col min="14" max="14" width="0.12890625" style="71" hidden="1" customWidth="1"/>
    <col min="15" max="15" width="23.00390625" style="71" customWidth="1"/>
    <col min="16" max="16" width="10.75390625" style="71" customWidth="1"/>
    <col min="17" max="17" width="15.00390625" style="71" customWidth="1"/>
    <col min="18" max="19" width="9.125" style="71" hidden="1" customWidth="1"/>
    <col min="20" max="20" width="8.75390625" style="71" customWidth="1"/>
    <col min="21" max="21" width="11.875" style="71" customWidth="1"/>
    <col min="22" max="23" width="12.25390625" style="71" customWidth="1"/>
    <col min="24" max="24" width="12.875" style="71" customWidth="1"/>
    <col min="25" max="25" width="12.25390625" style="71" customWidth="1"/>
    <col min="26" max="26" width="8.875" style="71" customWidth="1"/>
    <col min="27" max="16384" width="9.125" style="71" customWidth="1"/>
  </cols>
  <sheetData>
    <row r="1" spans="1:26" ht="12.75">
      <c r="A1" s="65"/>
      <c r="B1" s="65"/>
      <c r="C1" s="65"/>
      <c r="D1" s="66"/>
      <c r="E1" s="65"/>
      <c r="F1" s="65"/>
      <c r="G1" s="67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291"/>
      <c r="Y1" s="291"/>
      <c r="Z1" s="291"/>
    </row>
    <row r="2" spans="1:26" ht="15.75" customHeight="1">
      <c r="A2" s="292" t="s">
        <v>332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31.5" customHeight="1">
      <c r="A3" s="282" t="s">
        <v>0</v>
      </c>
      <c r="B3" s="282"/>
      <c r="C3" s="282"/>
      <c r="D3" s="293" t="s">
        <v>400</v>
      </c>
      <c r="E3" s="282" t="s">
        <v>2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 t="s">
        <v>3</v>
      </c>
      <c r="S3" s="282"/>
      <c r="T3" s="282"/>
      <c r="U3" s="282"/>
      <c r="V3" s="282"/>
      <c r="W3" s="282"/>
      <c r="X3" s="282"/>
      <c r="Y3" s="282"/>
      <c r="Z3" s="282" t="s">
        <v>388</v>
      </c>
    </row>
    <row r="4" spans="1:26" ht="44.25" customHeight="1">
      <c r="A4" s="282"/>
      <c r="B4" s="282"/>
      <c r="C4" s="282"/>
      <c r="D4" s="293"/>
      <c r="E4" s="282"/>
      <c r="F4" s="282" t="s">
        <v>4</v>
      </c>
      <c r="G4" s="282"/>
      <c r="H4" s="282"/>
      <c r="I4" s="282"/>
      <c r="J4" s="282" t="s">
        <v>5</v>
      </c>
      <c r="K4" s="282"/>
      <c r="L4" s="282"/>
      <c r="M4" s="282"/>
      <c r="N4" s="282" t="s">
        <v>6</v>
      </c>
      <c r="O4" s="282"/>
      <c r="P4" s="282"/>
      <c r="Q4" s="282"/>
      <c r="R4" s="282"/>
      <c r="S4" s="282" t="s">
        <v>7</v>
      </c>
      <c r="T4" s="282"/>
      <c r="U4" s="282"/>
      <c r="V4" s="282" t="s">
        <v>324</v>
      </c>
      <c r="W4" s="282" t="s">
        <v>325</v>
      </c>
      <c r="X4" s="282" t="s">
        <v>8</v>
      </c>
      <c r="Y4" s="282"/>
      <c r="Z4" s="282"/>
    </row>
    <row r="5" spans="1:26" ht="83.25" customHeight="1">
      <c r="A5" s="282"/>
      <c r="B5" s="282"/>
      <c r="C5" s="282"/>
      <c r="D5" s="293"/>
      <c r="E5" s="282"/>
      <c r="F5" s="56"/>
      <c r="G5" s="56" t="s">
        <v>9</v>
      </c>
      <c r="H5" s="56" t="s">
        <v>10</v>
      </c>
      <c r="I5" s="56" t="s">
        <v>11</v>
      </c>
      <c r="J5" s="56"/>
      <c r="K5" s="56" t="s">
        <v>9</v>
      </c>
      <c r="L5" s="56" t="s">
        <v>10</v>
      </c>
      <c r="M5" s="56" t="s">
        <v>11</v>
      </c>
      <c r="N5" s="56"/>
      <c r="O5" s="56" t="s">
        <v>9</v>
      </c>
      <c r="P5" s="56" t="s">
        <v>10</v>
      </c>
      <c r="Q5" s="56" t="s">
        <v>11</v>
      </c>
      <c r="R5" s="282"/>
      <c r="S5" s="56"/>
      <c r="T5" s="56" t="s">
        <v>322</v>
      </c>
      <c r="U5" s="56" t="s">
        <v>323</v>
      </c>
      <c r="V5" s="282"/>
      <c r="W5" s="282"/>
      <c r="X5" s="56" t="s">
        <v>326</v>
      </c>
      <c r="Y5" s="56" t="s">
        <v>327</v>
      </c>
      <c r="Z5" s="282"/>
    </row>
    <row r="6" spans="1:26" ht="23.25" customHeight="1">
      <c r="A6" s="56" t="s">
        <v>12</v>
      </c>
      <c r="B6" s="56" t="s">
        <v>13</v>
      </c>
      <c r="C6" s="56" t="s">
        <v>14</v>
      </c>
      <c r="D6" s="69" t="s">
        <v>15</v>
      </c>
      <c r="E6" s="56"/>
      <c r="F6" s="56"/>
      <c r="G6" s="56" t="s">
        <v>16</v>
      </c>
      <c r="H6" s="56" t="s">
        <v>17</v>
      </c>
      <c r="I6" s="56" t="s">
        <v>18</v>
      </c>
      <c r="J6" s="56"/>
      <c r="K6" s="56" t="s">
        <v>19</v>
      </c>
      <c r="L6" s="56" t="s">
        <v>20</v>
      </c>
      <c r="M6" s="56" t="s">
        <v>21</v>
      </c>
      <c r="N6" s="56"/>
      <c r="O6" s="56" t="s">
        <v>22</v>
      </c>
      <c r="P6" s="56" t="s">
        <v>23</v>
      </c>
      <c r="Q6" s="56" t="s">
        <v>24</v>
      </c>
      <c r="R6" s="56"/>
      <c r="S6" s="56"/>
      <c r="T6" s="56" t="s">
        <v>25</v>
      </c>
      <c r="U6" s="56" t="s">
        <v>26</v>
      </c>
      <c r="V6" s="56" t="s">
        <v>27</v>
      </c>
      <c r="W6" s="56" t="s">
        <v>28</v>
      </c>
      <c r="X6" s="56"/>
      <c r="Y6" s="56" t="s">
        <v>29</v>
      </c>
      <c r="Z6" s="56" t="s">
        <v>31</v>
      </c>
    </row>
    <row r="7" spans="1:26" ht="37.5" customHeight="1">
      <c r="A7" s="56" t="s">
        <v>32</v>
      </c>
      <c r="B7" s="135" t="s">
        <v>33</v>
      </c>
      <c r="C7" s="72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67">
        <f aca="true" t="shared" si="0" ref="T7:Y7">SUM(T8,T55,T60,T63)</f>
        <v>2056.575</v>
      </c>
      <c r="U7" s="167">
        <f t="shared" si="0"/>
        <v>2017.02066</v>
      </c>
      <c r="V7" s="167">
        <f t="shared" si="0"/>
        <v>2189.39</v>
      </c>
      <c r="W7" s="167">
        <f t="shared" si="0"/>
        <v>2151.22</v>
      </c>
      <c r="X7" s="167">
        <f t="shared" si="0"/>
        <v>2187.2452568</v>
      </c>
      <c r="Y7" s="167">
        <f t="shared" si="0"/>
        <v>2000.8389999999997</v>
      </c>
      <c r="Z7" s="144"/>
    </row>
    <row r="8" spans="1:26" ht="105">
      <c r="A8" s="68" t="s">
        <v>35</v>
      </c>
      <c r="B8" s="103" t="s">
        <v>36</v>
      </c>
      <c r="C8" s="73" t="s">
        <v>37</v>
      </c>
      <c r="D8" s="145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22"/>
      <c r="S8" s="122"/>
      <c r="T8" s="167">
        <f aca="true" t="shared" si="1" ref="T8:Y8">SUM(T9:T54)</f>
        <v>1943.055</v>
      </c>
      <c r="U8" s="167">
        <f t="shared" si="1"/>
        <v>1904.43778</v>
      </c>
      <c r="V8" s="167">
        <f t="shared" si="1"/>
        <v>1985.3999999999999</v>
      </c>
      <c r="W8" s="167">
        <f t="shared" si="1"/>
        <v>2017.6</v>
      </c>
      <c r="X8" s="167">
        <f t="shared" si="1"/>
        <v>2040.2632568000001</v>
      </c>
      <c r="Y8" s="167">
        <f t="shared" si="1"/>
        <v>1860.5379999999998</v>
      </c>
      <c r="Z8" s="144"/>
    </row>
    <row r="9" spans="1:26" ht="117" customHeight="1">
      <c r="A9" s="282" t="s">
        <v>38</v>
      </c>
      <c r="B9" s="283" t="s">
        <v>39</v>
      </c>
      <c r="C9" s="284" t="s">
        <v>40</v>
      </c>
      <c r="D9" s="145" t="s">
        <v>219</v>
      </c>
      <c r="E9" s="146"/>
      <c r="F9" s="146"/>
      <c r="G9" s="147" t="s">
        <v>41</v>
      </c>
      <c r="H9" s="148" t="s">
        <v>42</v>
      </c>
      <c r="I9" s="148" t="s">
        <v>251</v>
      </c>
      <c r="J9" s="146"/>
      <c r="K9" s="149" t="s">
        <v>44</v>
      </c>
      <c r="L9" s="148" t="s">
        <v>45</v>
      </c>
      <c r="M9" s="148" t="s">
        <v>43</v>
      </c>
      <c r="N9" s="146"/>
      <c r="O9" s="149" t="s">
        <v>382</v>
      </c>
      <c r="P9" s="150" t="s">
        <v>369</v>
      </c>
      <c r="Q9" s="151" t="s">
        <v>385</v>
      </c>
      <c r="R9" s="122"/>
      <c r="S9" s="122"/>
      <c r="T9" s="143">
        <v>513.0045</v>
      </c>
      <c r="U9" s="143">
        <v>499.01528</v>
      </c>
      <c r="V9" s="143">
        <v>616.1</v>
      </c>
      <c r="W9" s="143">
        <v>575.6</v>
      </c>
      <c r="X9" s="143">
        <f>U9*1.06</f>
        <v>528.9561968</v>
      </c>
      <c r="Y9" s="143">
        <f>W9*1.03</f>
        <v>592.868</v>
      </c>
      <c r="Z9" s="144"/>
    </row>
    <row r="10" spans="1:26" ht="100.5" customHeight="1">
      <c r="A10" s="282"/>
      <c r="B10" s="283"/>
      <c r="C10" s="284"/>
      <c r="D10" s="145" t="s">
        <v>316</v>
      </c>
      <c r="E10" s="146"/>
      <c r="F10" s="146"/>
      <c r="G10" s="147" t="s">
        <v>41</v>
      </c>
      <c r="H10" s="148" t="s">
        <v>42</v>
      </c>
      <c r="I10" s="148" t="s">
        <v>251</v>
      </c>
      <c r="J10" s="146"/>
      <c r="K10" s="149" t="s">
        <v>44</v>
      </c>
      <c r="L10" s="148" t="s">
        <v>45</v>
      </c>
      <c r="M10" s="148" t="s">
        <v>43</v>
      </c>
      <c r="N10" s="146"/>
      <c r="O10" s="149" t="s">
        <v>382</v>
      </c>
      <c r="P10" s="150" t="s">
        <v>383</v>
      </c>
      <c r="Q10" s="151" t="s">
        <v>385</v>
      </c>
      <c r="R10" s="122"/>
      <c r="S10" s="122"/>
      <c r="T10" s="143"/>
      <c r="U10" s="143"/>
      <c r="V10" s="143">
        <v>3.6</v>
      </c>
      <c r="W10" s="143">
        <v>5</v>
      </c>
      <c r="X10" s="143">
        <f>U10*1.06</f>
        <v>0</v>
      </c>
      <c r="Y10" s="143">
        <f>W10*1.03</f>
        <v>5.15</v>
      </c>
      <c r="Z10" s="144"/>
    </row>
    <row r="11" spans="1:26" ht="128.25" customHeight="1">
      <c r="A11" s="282"/>
      <c r="B11" s="283"/>
      <c r="C11" s="284"/>
      <c r="D11" s="145" t="s">
        <v>279</v>
      </c>
      <c r="E11" s="146"/>
      <c r="F11" s="146"/>
      <c r="G11" s="147" t="s">
        <v>41</v>
      </c>
      <c r="H11" s="148" t="s">
        <v>42</v>
      </c>
      <c r="I11" s="148" t="s">
        <v>251</v>
      </c>
      <c r="J11" s="146"/>
      <c r="K11" s="149" t="s">
        <v>44</v>
      </c>
      <c r="L11" s="148" t="s">
        <v>45</v>
      </c>
      <c r="M11" s="148" t="s">
        <v>43</v>
      </c>
      <c r="N11" s="146"/>
      <c r="O11" s="149" t="s">
        <v>382</v>
      </c>
      <c r="P11" s="150" t="s">
        <v>384</v>
      </c>
      <c r="Q11" s="151" t="s">
        <v>385</v>
      </c>
      <c r="R11" s="122"/>
      <c r="S11" s="122"/>
      <c r="T11" s="143">
        <v>5</v>
      </c>
      <c r="U11" s="143"/>
      <c r="V11" s="143"/>
      <c r="W11" s="143"/>
      <c r="X11" s="143"/>
      <c r="Y11" s="143"/>
      <c r="Z11" s="144"/>
    </row>
    <row r="12" spans="1:26" ht="30" hidden="1">
      <c r="A12" s="56" t="s">
        <v>46</v>
      </c>
      <c r="B12" s="103" t="s">
        <v>47</v>
      </c>
      <c r="C12" s="73" t="s">
        <v>48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43"/>
      <c r="U12" s="143"/>
      <c r="V12" s="143"/>
      <c r="W12" s="143"/>
      <c r="X12" s="143"/>
      <c r="Y12" s="143"/>
      <c r="Z12" s="144"/>
    </row>
    <row r="13" spans="1:26" ht="270" hidden="1">
      <c r="A13" s="56" t="s">
        <v>49</v>
      </c>
      <c r="B13" s="103" t="s">
        <v>389</v>
      </c>
      <c r="C13" s="73" t="s">
        <v>50</v>
      </c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43"/>
      <c r="U13" s="143"/>
      <c r="V13" s="143"/>
      <c r="W13" s="143"/>
      <c r="X13" s="143"/>
      <c r="Y13" s="143"/>
      <c r="Z13" s="144"/>
    </row>
    <row r="14" spans="1:26" ht="267.75" customHeight="1">
      <c r="A14" s="56" t="s">
        <v>51</v>
      </c>
      <c r="B14" s="103" t="s">
        <v>390</v>
      </c>
      <c r="C14" s="73" t="s">
        <v>52</v>
      </c>
      <c r="D14" s="145" t="s">
        <v>224</v>
      </c>
      <c r="E14" s="146"/>
      <c r="F14" s="146"/>
      <c r="G14" s="152" t="s">
        <v>41</v>
      </c>
      <c r="H14" s="153" t="s">
        <v>282</v>
      </c>
      <c r="I14" s="153" t="s">
        <v>251</v>
      </c>
      <c r="J14" s="146"/>
      <c r="K14" s="146" t="s">
        <v>44</v>
      </c>
      <c r="L14" s="153" t="s">
        <v>281</v>
      </c>
      <c r="M14" s="153" t="s">
        <v>43</v>
      </c>
      <c r="N14" s="146"/>
      <c r="O14" s="149" t="s">
        <v>382</v>
      </c>
      <c r="P14" s="146" t="s">
        <v>380</v>
      </c>
      <c r="Q14" s="151" t="s">
        <v>385</v>
      </c>
      <c r="R14" s="122"/>
      <c r="S14" s="122"/>
      <c r="T14" s="143">
        <v>19.37</v>
      </c>
      <c r="U14" s="143">
        <v>19.37</v>
      </c>
      <c r="V14" s="143">
        <v>26.3</v>
      </c>
      <c r="W14" s="143"/>
      <c r="X14" s="143"/>
      <c r="Y14" s="143"/>
      <c r="Z14" s="144"/>
    </row>
    <row r="15" spans="1:26" ht="164.25" customHeight="1" hidden="1">
      <c r="A15" s="56" t="s">
        <v>53</v>
      </c>
      <c r="B15" s="103" t="s">
        <v>54</v>
      </c>
      <c r="C15" s="73" t="s">
        <v>55</v>
      </c>
      <c r="D15" s="145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43"/>
      <c r="U15" s="143"/>
      <c r="V15" s="143"/>
      <c r="W15" s="143"/>
      <c r="X15" s="143"/>
      <c r="Y15" s="143"/>
      <c r="Z15" s="144"/>
    </row>
    <row r="16" spans="1:26" ht="117.75" customHeight="1" hidden="1">
      <c r="A16" s="56" t="s">
        <v>56</v>
      </c>
      <c r="B16" s="103" t="s">
        <v>57</v>
      </c>
      <c r="C16" s="73" t="s">
        <v>58</v>
      </c>
      <c r="D16" s="145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43"/>
      <c r="U16" s="143"/>
      <c r="V16" s="143"/>
      <c r="W16" s="143"/>
      <c r="X16" s="143"/>
      <c r="Y16" s="143"/>
      <c r="Z16" s="144"/>
    </row>
    <row r="17" spans="1:26" ht="155.25" customHeight="1" hidden="1">
      <c r="A17" s="56" t="s">
        <v>59</v>
      </c>
      <c r="B17" s="103" t="s">
        <v>60</v>
      </c>
      <c r="C17" s="73" t="s">
        <v>61</v>
      </c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43"/>
      <c r="U17" s="143"/>
      <c r="V17" s="143"/>
      <c r="W17" s="143"/>
      <c r="X17" s="143"/>
      <c r="Y17" s="143"/>
      <c r="Z17" s="144"/>
    </row>
    <row r="18" spans="1:26" ht="60" hidden="1">
      <c r="A18" s="56" t="s">
        <v>62</v>
      </c>
      <c r="B18" s="103" t="s">
        <v>63</v>
      </c>
      <c r="C18" s="73" t="s">
        <v>64</v>
      </c>
      <c r="D18" s="145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43"/>
      <c r="U18" s="143"/>
      <c r="V18" s="143"/>
      <c r="W18" s="143"/>
      <c r="X18" s="143"/>
      <c r="Y18" s="143"/>
      <c r="Z18" s="144"/>
    </row>
    <row r="19" spans="1:26" ht="56.25" customHeight="1" hidden="1">
      <c r="A19" s="56" t="s">
        <v>65</v>
      </c>
      <c r="B19" s="103" t="s">
        <v>66</v>
      </c>
      <c r="C19" s="73" t="s">
        <v>67</v>
      </c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43"/>
      <c r="U19" s="143"/>
      <c r="V19" s="143"/>
      <c r="W19" s="143"/>
      <c r="X19" s="143"/>
      <c r="Y19" s="143"/>
      <c r="Z19" s="144"/>
    </row>
    <row r="20" spans="1:26" ht="78.75" customHeight="1" hidden="1">
      <c r="A20" s="56" t="s">
        <v>68</v>
      </c>
      <c r="B20" s="103" t="s">
        <v>69</v>
      </c>
      <c r="C20" s="73" t="s">
        <v>70</v>
      </c>
      <c r="D20" s="145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43"/>
      <c r="U20" s="143"/>
      <c r="V20" s="143"/>
      <c r="W20" s="143"/>
      <c r="X20" s="143"/>
      <c r="Y20" s="143"/>
      <c r="Z20" s="144"/>
    </row>
    <row r="21" spans="1:26" ht="96" customHeight="1" hidden="1">
      <c r="A21" s="282" t="s">
        <v>71</v>
      </c>
      <c r="B21" s="285" t="s">
        <v>72</v>
      </c>
      <c r="C21" s="284" t="s">
        <v>73</v>
      </c>
      <c r="D21" s="145" t="s">
        <v>74</v>
      </c>
      <c r="E21" s="146"/>
      <c r="F21" s="146"/>
      <c r="G21" s="152" t="s">
        <v>41</v>
      </c>
      <c r="H21" s="153" t="s">
        <v>75</v>
      </c>
      <c r="I21" s="153" t="s">
        <v>76</v>
      </c>
      <c r="J21" s="146"/>
      <c r="K21" s="146" t="s">
        <v>44</v>
      </c>
      <c r="L21" s="153" t="s">
        <v>77</v>
      </c>
      <c r="M21" s="153" t="s">
        <v>43</v>
      </c>
      <c r="N21" s="146"/>
      <c r="O21" s="146" t="s">
        <v>252</v>
      </c>
      <c r="P21" s="153" t="s">
        <v>367</v>
      </c>
      <c r="Q21" s="151"/>
      <c r="R21" s="122"/>
      <c r="S21" s="122"/>
      <c r="T21" s="143"/>
      <c r="U21" s="143"/>
      <c r="V21" s="143"/>
      <c r="W21" s="143"/>
      <c r="X21" s="143"/>
      <c r="Y21" s="143"/>
      <c r="Z21" s="144"/>
    </row>
    <row r="22" spans="1:26" ht="93" customHeight="1">
      <c r="A22" s="282"/>
      <c r="B22" s="285"/>
      <c r="C22" s="284"/>
      <c r="D22" s="145" t="s">
        <v>276</v>
      </c>
      <c r="E22" s="146"/>
      <c r="F22" s="146"/>
      <c r="G22" s="152" t="s">
        <v>41</v>
      </c>
      <c r="H22" s="153" t="s">
        <v>75</v>
      </c>
      <c r="I22" s="153" t="s">
        <v>76</v>
      </c>
      <c r="J22" s="146"/>
      <c r="K22" s="146" t="s">
        <v>44</v>
      </c>
      <c r="L22" s="153" t="s">
        <v>277</v>
      </c>
      <c r="M22" s="153" t="s">
        <v>43</v>
      </c>
      <c r="N22" s="146"/>
      <c r="O22" s="149" t="s">
        <v>382</v>
      </c>
      <c r="P22" s="153" t="s">
        <v>366</v>
      </c>
      <c r="Q22" s="151" t="s">
        <v>385</v>
      </c>
      <c r="R22" s="122"/>
      <c r="S22" s="122"/>
      <c r="T22" s="143">
        <v>167.38728</v>
      </c>
      <c r="U22" s="143">
        <v>164.155</v>
      </c>
      <c r="V22" s="143"/>
      <c r="W22" s="143"/>
      <c r="X22" s="143"/>
      <c r="Y22" s="143"/>
      <c r="Z22" s="144"/>
    </row>
    <row r="23" spans="1:26" ht="42.75">
      <c r="A23" s="282" t="s">
        <v>78</v>
      </c>
      <c r="B23" s="285" t="s">
        <v>402</v>
      </c>
      <c r="C23" s="284" t="s">
        <v>79</v>
      </c>
      <c r="D23" s="145" t="s">
        <v>312</v>
      </c>
      <c r="E23" s="146"/>
      <c r="F23" s="146"/>
      <c r="G23" s="152"/>
      <c r="H23" s="153"/>
      <c r="I23" s="153"/>
      <c r="J23" s="146"/>
      <c r="K23" s="146"/>
      <c r="L23" s="153"/>
      <c r="M23" s="153"/>
      <c r="N23" s="146"/>
      <c r="O23" s="146"/>
      <c r="P23" s="153" t="s">
        <v>368</v>
      </c>
      <c r="Q23" s="154"/>
      <c r="R23" s="122"/>
      <c r="S23" s="122"/>
      <c r="T23" s="143"/>
      <c r="U23" s="143"/>
      <c r="V23" s="143"/>
      <c r="W23" s="143">
        <v>184.6</v>
      </c>
      <c r="X23" s="143">
        <v>200.3</v>
      </c>
      <c r="Y23" s="143">
        <f>V23*1.06</f>
        <v>0</v>
      </c>
      <c r="Z23" s="144"/>
    </row>
    <row r="24" spans="1:26" ht="169.5" customHeight="1">
      <c r="A24" s="282"/>
      <c r="B24" s="285"/>
      <c r="C24" s="284"/>
      <c r="D24" s="145" t="s">
        <v>354</v>
      </c>
      <c r="E24" s="146"/>
      <c r="F24" s="146"/>
      <c r="G24" s="152" t="s">
        <v>41</v>
      </c>
      <c r="H24" s="153" t="s">
        <v>80</v>
      </c>
      <c r="I24" s="153" t="s">
        <v>76</v>
      </c>
      <c r="J24" s="146"/>
      <c r="K24" s="146" t="s">
        <v>44</v>
      </c>
      <c r="L24" s="153" t="s">
        <v>81</v>
      </c>
      <c r="M24" s="153" t="s">
        <v>43</v>
      </c>
      <c r="N24" s="146"/>
      <c r="O24" s="149" t="s">
        <v>382</v>
      </c>
      <c r="P24" s="153" t="s">
        <v>368</v>
      </c>
      <c r="Q24" s="151" t="s">
        <v>385</v>
      </c>
      <c r="R24" s="122"/>
      <c r="S24" s="122"/>
      <c r="T24" s="155">
        <v>193.6</v>
      </c>
      <c r="U24" s="143">
        <v>188.99153</v>
      </c>
      <c r="V24" s="156">
        <v>198.8</v>
      </c>
      <c r="W24" s="143">
        <v>0</v>
      </c>
      <c r="X24" s="143">
        <v>0</v>
      </c>
      <c r="Y24" s="143">
        <f>W24*1.03</f>
        <v>0</v>
      </c>
      <c r="Z24" s="144"/>
    </row>
    <row r="25" spans="1:26" ht="183.75" customHeight="1" hidden="1">
      <c r="A25" s="56" t="s">
        <v>82</v>
      </c>
      <c r="B25" s="103" t="s">
        <v>391</v>
      </c>
      <c r="C25" s="73" t="s">
        <v>83</v>
      </c>
      <c r="D25" s="145" t="s">
        <v>84</v>
      </c>
      <c r="E25" s="146"/>
      <c r="F25" s="146"/>
      <c r="G25" s="152" t="s">
        <v>41</v>
      </c>
      <c r="H25" s="153" t="s">
        <v>85</v>
      </c>
      <c r="I25" s="153" t="s">
        <v>76</v>
      </c>
      <c r="J25" s="146"/>
      <c r="K25" s="146" t="s">
        <v>44</v>
      </c>
      <c r="L25" s="153" t="s">
        <v>86</v>
      </c>
      <c r="M25" s="153" t="s">
        <v>43</v>
      </c>
      <c r="N25" s="146"/>
      <c r="O25" s="149" t="s">
        <v>382</v>
      </c>
      <c r="P25" s="153" t="s">
        <v>370</v>
      </c>
      <c r="Q25" s="151" t="s">
        <v>385</v>
      </c>
      <c r="R25" s="122"/>
      <c r="S25" s="122"/>
      <c r="T25" s="143"/>
      <c r="U25" s="143"/>
      <c r="V25" s="143"/>
      <c r="W25" s="143"/>
      <c r="X25" s="143"/>
      <c r="Y25" s="143"/>
      <c r="Z25" s="144"/>
    </row>
    <row r="26" spans="1:26" ht="75" hidden="1">
      <c r="A26" s="56" t="s">
        <v>87</v>
      </c>
      <c r="B26" s="103" t="s">
        <v>88</v>
      </c>
      <c r="C26" s="73" t="s">
        <v>89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43"/>
      <c r="U26" s="143"/>
      <c r="V26" s="143"/>
      <c r="W26" s="143"/>
      <c r="X26" s="143"/>
      <c r="Y26" s="143"/>
      <c r="Z26" s="144"/>
    </row>
    <row r="27" spans="1:26" ht="105" hidden="1">
      <c r="A27" s="56" t="s">
        <v>90</v>
      </c>
      <c r="B27" s="103" t="s">
        <v>91</v>
      </c>
      <c r="C27" s="73" t="s">
        <v>92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43"/>
      <c r="U27" s="143"/>
      <c r="V27" s="143"/>
      <c r="W27" s="143"/>
      <c r="X27" s="143"/>
      <c r="Y27" s="143"/>
      <c r="Z27" s="144"/>
    </row>
    <row r="28" spans="1:26" ht="177.75" customHeight="1">
      <c r="A28" s="56" t="s">
        <v>93</v>
      </c>
      <c r="B28" s="103" t="s">
        <v>94</v>
      </c>
      <c r="C28" s="73" t="s">
        <v>95</v>
      </c>
      <c r="D28" s="145"/>
      <c r="E28" s="146"/>
      <c r="F28" s="146"/>
      <c r="G28" s="152" t="s">
        <v>100</v>
      </c>
      <c r="H28" s="153" t="s">
        <v>101</v>
      </c>
      <c r="I28" s="153" t="s">
        <v>76</v>
      </c>
      <c r="J28" s="146"/>
      <c r="K28" s="146" t="s">
        <v>102</v>
      </c>
      <c r="L28" s="153" t="s">
        <v>103</v>
      </c>
      <c r="M28" s="153" t="s">
        <v>104</v>
      </c>
      <c r="N28" s="146"/>
      <c r="O28" s="149" t="s">
        <v>382</v>
      </c>
      <c r="P28" s="153" t="s">
        <v>371</v>
      </c>
      <c r="Q28" s="151" t="s">
        <v>385</v>
      </c>
      <c r="R28" s="122"/>
      <c r="S28" s="122"/>
      <c r="T28" s="143"/>
      <c r="U28" s="143"/>
      <c r="V28" s="143">
        <v>6.9</v>
      </c>
      <c r="W28" s="143">
        <v>50</v>
      </c>
      <c r="X28" s="143"/>
      <c r="Y28" s="143"/>
      <c r="Z28" s="144"/>
    </row>
    <row r="29" spans="1:26" ht="142.5" customHeight="1">
      <c r="A29" s="56" t="s">
        <v>96</v>
      </c>
      <c r="B29" s="103" t="s">
        <v>97</v>
      </c>
      <c r="C29" s="73" t="s">
        <v>98</v>
      </c>
      <c r="D29" s="145" t="s">
        <v>99</v>
      </c>
      <c r="E29" s="146"/>
      <c r="F29" s="146"/>
      <c r="G29" s="152" t="s">
        <v>100</v>
      </c>
      <c r="H29" s="153" t="s">
        <v>101</v>
      </c>
      <c r="I29" s="153" t="s">
        <v>76</v>
      </c>
      <c r="J29" s="146"/>
      <c r="K29" s="146" t="s">
        <v>102</v>
      </c>
      <c r="L29" s="153" t="s">
        <v>103</v>
      </c>
      <c r="M29" s="153" t="s">
        <v>104</v>
      </c>
      <c r="N29" s="146"/>
      <c r="O29" s="149" t="s">
        <v>382</v>
      </c>
      <c r="P29" s="153" t="s">
        <v>372</v>
      </c>
      <c r="Q29" s="151" t="s">
        <v>385</v>
      </c>
      <c r="R29" s="122"/>
      <c r="S29" s="122"/>
      <c r="T29" s="143">
        <v>67.654</v>
      </c>
      <c r="U29" s="143">
        <v>67.654</v>
      </c>
      <c r="V29" s="143">
        <v>10</v>
      </c>
      <c r="W29" s="143">
        <v>0</v>
      </c>
      <c r="X29" s="143">
        <f>U29*1.1</f>
        <v>74.4194</v>
      </c>
      <c r="Y29" s="143">
        <f>W29*1.05</f>
        <v>0</v>
      </c>
      <c r="Z29" s="144"/>
    </row>
    <row r="30" spans="1:26" ht="75" hidden="1">
      <c r="A30" s="56" t="s">
        <v>105</v>
      </c>
      <c r="B30" s="103" t="s">
        <v>106</v>
      </c>
      <c r="C30" s="73" t="s">
        <v>107</v>
      </c>
      <c r="D30" s="145"/>
      <c r="E30" s="146"/>
      <c r="F30" s="146"/>
      <c r="G30" s="152"/>
      <c r="H30" s="153"/>
      <c r="I30" s="153"/>
      <c r="J30" s="146"/>
      <c r="K30" s="146"/>
      <c r="L30" s="153"/>
      <c r="M30" s="153"/>
      <c r="N30" s="146"/>
      <c r="O30" s="146"/>
      <c r="P30" s="146"/>
      <c r="Q30" s="146"/>
      <c r="R30" s="122"/>
      <c r="S30" s="122"/>
      <c r="T30" s="143"/>
      <c r="U30" s="143"/>
      <c r="V30" s="143"/>
      <c r="W30" s="143"/>
      <c r="X30" s="143"/>
      <c r="Y30" s="143"/>
      <c r="Z30" s="144"/>
    </row>
    <row r="31" spans="1:26" ht="160.5" customHeight="1">
      <c r="A31" s="56" t="s">
        <v>108</v>
      </c>
      <c r="B31" s="103" t="s">
        <v>109</v>
      </c>
      <c r="C31" s="73" t="s">
        <v>110</v>
      </c>
      <c r="D31" s="145" t="s">
        <v>111</v>
      </c>
      <c r="E31" s="146"/>
      <c r="F31" s="146"/>
      <c r="G31" s="152" t="s">
        <v>41</v>
      </c>
      <c r="H31" s="153" t="s">
        <v>112</v>
      </c>
      <c r="I31" s="153" t="s">
        <v>76</v>
      </c>
      <c r="J31" s="146"/>
      <c r="K31" s="146" t="s">
        <v>113</v>
      </c>
      <c r="L31" s="153" t="s">
        <v>114</v>
      </c>
      <c r="M31" s="153" t="s">
        <v>115</v>
      </c>
      <c r="N31" s="146"/>
      <c r="O31" s="149" t="s">
        <v>382</v>
      </c>
      <c r="P31" s="153" t="s">
        <v>373</v>
      </c>
      <c r="Q31" s="151" t="s">
        <v>385</v>
      </c>
      <c r="R31" s="122"/>
      <c r="S31" s="122"/>
      <c r="T31" s="143">
        <v>120.7</v>
      </c>
      <c r="U31" s="143">
        <v>116.96842</v>
      </c>
      <c r="V31" s="143">
        <v>114.8</v>
      </c>
      <c r="W31" s="143">
        <v>135</v>
      </c>
      <c r="X31" s="143">
        <f>U31*1.1</f>
        <v>128.665262</v>
      </c>
      <c r="Y31" s="143">
        <f>W31*1.05</f>
        <v>141.75</v>
      </c>
      <c r="Z31" s="144"/>
    </row>
    <row r="32" spans="1:26" ht="181.5" customHeight="1">
      <c r="A32" s="56" t="s">
        <v>116</v>
      </c>
      <c r="B32" s="103" t="s">
        <v>117</v>
      </c>
      <c r="C32" s="73" t="s">
        <v>118</v>
      </c>
      <c r="D32" s="145" t="s">
        <v>111</v>
      </c>
      <c r="E32" s="146"/>
      <c r="F32" s="146"/>
      <c r="G32" s="152" t="s">
        <v>41</v>
      </c>
      <c r="H32" s="153" t="s">
        <v>119</v>
      </c>
      <c r="I32" s="153" t="s">
        <v>76</v>
      </c>
      <c r="J32" s="146"/>
      <c r="K32" s="146" t="s">
        <v>44</v>
      </c>
      <c r="L32" s="153" t="s">
        <v>120</v>
      </c>
      <c r="M32" s="153" t="s">
        <v>43</v>
      </c>
      <c r="N32" s="146"/>
      <c r="O32" s="149" t="s">
        <v>382</v>
      </c>
      <c r="P32" s="153" t="s">
        <v>374</v>
      </c>
      <c r="Q32" s="151" t="s">
        <v>385</v>
      </c>
      <c r="R32" s="122"/>
      <c r="S32" s="122"/>
      <c r="T32" s="143">
        <v>690.72885</v>
      </c>
      <c r="U32" s="143">
        <v>684.20218</v>
      </c>
      <c r="V32" s="143">
        <v>648.9</v>
      </c>
      <c r="W32" s="143">
        <v>744.4</v>
      </c>
      <c r="X32" s="143">
        <f>U32*1.1</f>
        <v>752.6223980000001</v>
      </c>
      <c r="Y32" s="143">
        <f>W32*1.05</f>
        <v>781.62</v>
      </c>
      <c r="Z32" s="144"/>
    </row>
    <row r="33" spans="1:26" ht="165" hidden="1">
      <c r="A33" s="56" t="s">
        <v>121</v>
      </c>
      <c r="B33" s="103" t="s">
        <v>392</v>
      </c>
      <c r="C33" s="73" t="s">
        <v>122</v>
      </c>
      <c r="D33" s="145" t="s">
        <v>111</v>
      </c>
      <c r="E33" s="146"/>
      <c r="F33" s="146"/>
      <c r="G33" s="152" t="s">
        <v>41</v>
      </c>
      <c r="H33" s="153" t="s">
        <v>123</v>
      </c>
      <c r="I33" s="153" t="s">
        <v>76</v>
      </c>
      <c r="J33" s="146"/>
      <c r="K33" s="146" t="s">
        <v>44</v>
      </c>
      <c r="L33" s="153" t="s">
        <v>124</v>
      </c>
      <c r="M33" s="153" t="s">
        <v>43</v>
      </c>
      <c r="N33" s="146"/>
      <c r="O33" s="149" t="s">
        <v>382</v>
      </c>
      <c r="P33" s="153" t="s">
        <v>375</v>
      </c>
      <c r="Q33" s="151" t="s">
        <v>385</v>
      </c>
      <c r="R33" s="122"/>
      <c r="S33" s="122"/>
      <c r="T33" s="143"/>
      <c r="U33" s="143"/>
      <c r="V33" s="143"/>
      <c r="W33" s="143"/>
      <c r="X33" s="143"/>
      <c r="Y33" s="143"/>
      <c r="Z33" s="144"/>
    </row>
    <row r="34" spans="1:26" ht="105" hidden="1">
      <c r="A34" s="56" t="s">
        <v>125</v>
      </c>
      <c r="B34" s="103" t="s">
        <v>126</v>
      </c>
      <c r="C34" s="73" t="s">
        <v>127</v>
      </c>
      <c r="D34" s="145" t="s">
        <v>111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143"/>
      <c r="U34" s="143"/>
      <c r="V34" s="143"/>
      <c r="W34" s="143"/>
      <c r="X34" s="143"/>
      <c r="Y34" s="143"/>
      <c r="Z34" s="144"/>
    </row>
    <row r="35" spans="1:26" ht="120">
      <c r="A35" s="56" t="s">
        <v>128</v>
      </c>
      <c r="B35" s="103" t="s">
        <v>129</v>
      </c>
      <c r="C35" s="73" t="s">
        <v>130</v>
      </c>
      <c r="D35" s="145" t="s">
        <v>317</v>
      </c>
      <c r="E35" s="146"/>
      <c r="F35" s="146"/>
      <c r="G35" s="288" t="s">
        <v>41</v>
      </c>
      <c r="H35" s="287" t="s">
        <v>131</v>
      </c>
      <c r="I35" s="287" t="s">
        <v>76</v>
      </c>
      <c r="J35" s="146"/>
      <c r="K35" s="146" t="s">
        <v>44</v>
      </c>
      <c r="L35" s="153" t="s">
        <v>124</v>
      </c>
      <c r="M35" s="153" t="s">
        <v>43</v>
      </c>
      <c r="N35" s="146"/>
      <c r="O35" s="149" t="s">
        <v>382</v>
      </c>
      <c r="P35" s="153" t="s">
        <v>376</v>
      </c>
      <c r="Q35" s="151" t="s">
        <v>385</v>
      </c>
      <c r="R35" s="122"/>
      <c r="S35" s="122"/>
      <c r="T35" s="143">
        <v>4</v>
      </c>
      <c r="U35" s="143">
        <v>3.771</v>
      </c>
      <c r="V35" s="143">
        <v>6</v>
      </c>
      <c r="W35" s="143">
        <v>6</v>
      </c>
      <c r="X35" s="143">
        <f aca="true" t="shared" si="2" ref="X35:X41">W35*1.1</f>
        <v>6.6000000000000005</v>
      </c>
      <c r="Y35" s="143">
        <f aca="true" t="shared" si="3" ref="Y35:Y41">W35*1.05</f>
        <v>6.300000000000001</v>
      </c>
      <c r="Z35" s="144"/>
    </row>
    <row r="36" spans="1:26" ht="84" customHeight="1">
      <c r="A36" s="56" t="s">
        <v>132</v>
      </c>
      <c r="B36" s="103" t="s">
        <v>133</v>
      </c>
      <c r="C36" s="73" t="s">
        <v>134</v>
      </c>
      <c r="D36" s="145"/>
      <c r="E36" s="146"/>
      <c r="F36" s="146"/>
      <c r="G36" s="288"/>
      <c r="H36" s="287"/>
      <c r="I36" s="287"/>
      <c r="J36" s="146"/>
      <c r="K36" s="146" t="s">
        <v>135</v>
      </c>
      <c r="L36" s="153" t="s">
        <v>136</v>
      </c>
      <c r="M36" s="153" t="s">
        <v>137</v>
      </c>
      <c r="N36" s="146"/>
      <c r="O36" s="146" t="s">
        <v>305</v>
      </c>
      <c r="P36" s="146"/>
      <c r="Q36" s="151" t="s">
        <v>253</v>
      </c>
      <c r="R36" s="122"/>
      <c r="S36" s="122"/>
      <c r="T36" s="143"/>
      <c r="U36" s="143"/>
      <c r="V36" s="143"/>
      <c r="W36" s="143">
        <f>U36*1.05</f>
        <v>0</v>
      </c>
      <c r="X36" s="143">
        <f t="shared" si="2"/>
        <v>0</v>
      </c>
      <c r="Y36" s="143">
        <f t="shared" si="3"/>
        <v>0</v>
      </c>
      <c r="Z36" s="144"/>
    </row>
    <row r="37" spans="1:26" ht="90" hidden="1">
      <c r="A37" s="56" t="s">
        <v>138</v>
      </c>
      <c r="B37" s="103" t="s">
        <v>139</v>
      </c>
      <c r="C37" s="73" t="s">
        <v>140</v>
      </c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 t="s">
        <v>306</v>
      </c>
      <c r="P37" s="146"/>
      <c r="Q37" s="151" t="s">
        <v>253</v>
      </c>
      <c r="R37" s="122"/>
      <c r="S37" s="122"/>
      <c r="T37" s="143"/>
      <c r="U37" s="143"/>
      <c r="V37" s="143"/>
      <c r="W37" s="143">
        <f>U37*1.05</f>
        <v>0</v>
      </c>
      <c r="X37" s="143">
        <f t="shared" si="2"/>
        <v>0</v>
      </c>
      <c r="Y37" s="143">
        <f t="shared" si="3"/>
        <v>0</v>
      </c>
      <c r="Z37" s="144"/>
    </row>
    <row r="38" spans="1:26" ht="54" customHeight="1" hidden="1">
      <c r="A38" s="56" t="s">
        <v>141</v>
      </c>
      <c r="B38" s="103" t="s">
        <v>142</v>
      </c>
      <c r="C38" s="73" t="s">
        <v>143</v>
      </c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 t="s">
        <v>307</v>
      </c>
      <c r="P38" s="146"/>
      <c r="Q38" s="151" t="s">
        <v>253</v>
      </c>
      <c r="R38" s="122"/>
      <c r="S38" s="122"/>
      <c r="T38" s="143"/>
      <c r="U38" s="143"/>
      <c r="V38" s="143"/>
      <c r="W38" s="143">
        <f>U38*1.05</f>
        <v>0</v>
      </c>
      <c r="X38" s="143">
        <f t="shared" si="2"/>
        <v>0</v>
      </c>
      <c r="Y38" s="143">
        <f t="shared" si="3"/>
        <v>0</v>
      </c>
      <c r="Z38" s="144"/>
    </row>
    <row r="39" spans="1:26" ht="60.75" customHeight="1" hidden="1">
      <c r="A39" s="56" t="s">
        <v>144</v>
      </c>
      <c r="B39" s="103" t="s">
        <v>145</v>
      </c>
      <c r="C39" s="73" t="s">
        <v>146</v>
      </c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 t="s">
        <v>308</v>
      </c>
      <c r="P39" s="146"/>
      <c r="Q39" s="151" t="s">
        <v>253</v>
      </c>
      <c r="R39" s="122"/>
      <c r="S39" s="122"/>
      <c r="T39" s="143"/>
      <c r="U39" s="143"/>
      <c r="V39" s="143"/>
      <c r="W39" s="143">
        <f>U39*1.05</f>
        <v>0</v>
      </c>
      <c r="X39" s="143">
        <f t="shared" si="2"/>
        <v>0</v>
      </c>
      <c r="Y39" s="143">
        <f t="shared" si="3"/>
        <v>0</v>
      </c>
      <c r="Z39" s="144"/>
    </row>
    <row r="40" spans="1:26" ht="149.25" customHeight="1">
      <c r="A40" s="56" t="s">
        <v>147</v>
      </c>
      <c r="B40" s="103" t="s">
        <v>148</v>
      </c>
      <c r="C40" s="73" t="s">
        <v>149</v>
      </c>
      <c r="D40" s="145" t="s">
        <v>150</v>
      </c>
      <c r="E40" s="146"/>
      <c r="F40" s="146"/>
      <c r="G40" s="152" t="s">
        <v>41</v>
      </c>
      <c r="H40" s="153" t="s">
        <v>151</v>
      </c>
      <c r="I40" s="153" t="s">
        <v>76</v>
      </c>
      <c r="J40" s="146"/>
      <c r="K40" s="146" t="s">
        <v>44</v>
      </c>
      <c r="L40" s="153" t="s">
        <v>152</v>
      </c>
      <c r="M40" s="153" t="s">
        <v>43</v>
      </c>
      <c r="N40" s="146"/>
      <c r="O40" s="149" t="s">
        <v>382</v>
      </c>
      <c r="P40" s="153" t="s">
        <v>377</v>
      </c>
      <c r="Q40" s="151" t="s">
        <v>385</v>
      </c>
      <c r="R40" s="122"/>
      <c r="S40" s="122"/>
      <c r="T40" s="143">
        <v>22.5</v>
      </c>
      <c r="U40" s="143">
        <v>21.2</v>
      </c>
      <c r="V40" s="143">
        <v>145.5</v>
      </c>
      <c r="W40" s="143">
        <v>50</v>
      </c>
      <c r="X40" s="143">
        <f t="shared" si="2"/>
        <v>55.00000000000001</v>
      </c>
      <c r="Y40" s="143">
        <f t="shared" si="3"/>
        <v>52.5</v>
      </c>
      <c r="Z40" s="144"/>
    </row>
    <row r="41" spans="1:26" ht="408.75" customHeight="1">
      <c r="A41" s="56" t="s">
        <v>153</v>
      </c>
      <c r="B41" s="103" t="s">
        <v>393</v>
      </c>
      <c r="C41" s="73" t="s">
        <v>154</v>
      </c>
      <c r="D41" s="145" t="s">
        <v>250</v>
      </c>
      <c r="E41" s="146"/>
      <c r="F41" s="146"/>
      <c r="G41" s="152" t="s">
        <v>41</v>
      </c>
      <c r="H41" s="153" t="s">
        <v>151</v>
      </c>
      <c r="I41" s="153" t="s">
        <v>76</v>
      </c>
      <c r="J41" s="146"/>
      <c r="K41" s="146" t="s">
        <v>44</v>
      </c>
      <c r="L41" s="153" t="s">
        <v>152</v>
      </c>
      <c r="M41" s="153" t="s">
        <v>43</v>
      </c>
      <c r="N41" s="146"/>
      <c r="O41" s="149" t="s">
        <v>382</v>
      </c>
      <c r="P41" s="153" t="s">
        <v>378</v>
      </c>
      <c r="Q41" s="151" t="s">
        <v>385</v>
      </c>
      <c r="R41" s="122"/>
      <c r="S41" s="122"/>
      <c r="T41" s="143">
        <v>36</v>
      </c>
      <c r="U41" s="143">
        <v>36</v>
      </c>
      <c r="V41" s="143">
        <v>67</v>
      </c>
      <c r="W41" s="143">
        <v>100</v>
      </c>
      <c r="X41" s="143">
        <f t="shared" si="2"/>
        <v>110.00000000000001</v>
      </c>
      <c r="Y41" s="143">
        <f t="shared" si="3"/>
        <v>105</v>
      </c>
      <c r="Z41" s="144"/>
    </row>
    <row r="42" spans="1:26" ht="92.25" customHeight="1">
      <c r="A42" s="56" t="s">
        <v>155</v>
      </c>
      <c r="B42" s="103" t="s">
        <v>156</v>
      </c>
      <c r="C42" s="73" t="s">
        <v>157</v>
      </c>
      <c r="D42" s="145" t="s">
        <v>150</v>
      </c>
      <c r="E42" s="146"/>
      <c r="F42" s="146"/>
      <c r="G42" s="152" t="s">
        <v>41</v>
      </c>
      <c r="H42" s="153" t="s">
        <v>151</v>
      </c>
      <c r="I42" s="153" t="s">
        <v>76</v>
      </c>
      <c r="J42" s="146"/>
      <c r="K42" s="146" t="s">
        <v>44</v>
      </c>
      <c r="L42" s="153" t="s">
        <v>152</v>
      </c>
      <c r="M42" s="153" t="s">
        <v>43</v>
      </c>
      <c r="N42" s="146"/>
      <c r="O42" s="149" t="s">
        <v>382</v>
      </c>
      <c r="P42" s="153" t="s">
        <v>379</v>
      </c>
      <c r="Q42" s="151" t="s">
        <v>385</v>
      </c>
      <c r="R42" s="122"/>
      <c r="S42" s="122"/>
      <c r="T42" s="143">
        <v>103.11037</v>
      </c>
      <c r="U42" s="143">
        <v>103.11037</v>
      </c>
      <c r="V42" s="143">
        <v>141.5</v>
      </c>
      <c r="W42" s="143">
        <v>167</v>
      </c>
      <c r="X42" s="143">
        <f>W42*1.1</f>
        <v>183.70000000000002</v>
      </c>
      <c r="Y42" s="143">
        <f>W42*1.05</f>
        <v>175.35</v>
      </c>
      <c r="Z42" s="144"/>
    </row>
    <row r="43" spans="1:26" ht="37.5" customHeight="1" hidden="1">
      <c r="A43" s="56" t="s">
        <v>158</v>
      </c>
      <c r="B43" s="103" t="s">
        <v>159</v>
      </c>
      <c r="C43" s="73" t="s">
        <v>160</v>
      </c>
      <c r="D43" s="145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43"/>
      <c r="U43" s="143"/>
      <c r="V43" s="143"/>
      <c r="W43" s="143"/>
      <c r="X43" s="143"/>
      <c r="Y43" s="143"/>
      <c r="Z43" s="144"/>
    </row>
    <row r="44" spans="1:26" ht="105" hidden="1">
      <c r="A44" s="56" t="s">
        <v>161</v>
      </c>
      <c r="B44" s="103" t="s">
        <v>162</v>
      </c>
      <c r="C44" s="73" t="s">
        <v>163</v>
      </c>
      <c r="D44" s="145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43"/>
      <c r="U44" s="143"/>
      <c r="V44" s="143"/>
      <c r="W44" s="143"/>
      <c r="X44" s="143"/>
      <c r="Y44" s="143"/>
      <c r="Z44" s="144"/>
    </row>
    <row r="45" spans="1:26" ht="88.5" customHeight="1" hidden="1">
      <c r="A45" s="56" t="s">
        <v>164</v>
      </c>
      <c r="B45" s="103" t="s">
        <v>165</v>
      </c>
      <c r="C45" s="73" t="s">
        <v>166</v>
      </c>
      <c r="D45" s="145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43"/>
      <c r="U45" s="143"/>
      <c r="V45" s="143"/>
      <c r="W45" s="143"/>
      <c r="X45" s="143"/>
      <c r="Y45" s="143"/>
      <c r="Z45" s="144"/>
    </row>
    <row r="46" spans="1:26" ht="90" hidden="1">
      <c r="A46" s="56" t="s">
        <v>167</v>
      </c>
      <c r="B46" s="103" t="s">
        <v>168</v>
      </c>
      <c r="C46" s="73" t="s">
        <v>169</v>
      </c>
      <c r="D46" s="145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43"/>
      <c r="U46" s="143"/>
      <c r="V46" s="143"/>
      <c r="W46" s="143"/>
      <c r="X46" s="143"/>
      <c r="Y46" s="143"/>
      <c r="Z46" s="144"/>
    </row>
    <row r="47" spans="1:26" ht="60" hidden="1">
      <c r="A47" s="56" t="s">
        <v>170</v>
      </c>
      <c r="B47" s="103" t="s">
        <v>171</v>
      </c>
      <c r="C47" s="73" t="s">
        <v>172</v>
      </c>
      <c r="D47" s="14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43"/>
      <c r="U47" s="143"/>
      <c r="V47" s="143"/>
      <c r="W47" s="143"/>
      <c r="X47" s="143"/>
      <c r="Y47" s="143"/>
      <c r="Z47" s="144"/>
    </row>
    <row r="48" spans="1:26" ht="75" hidden="1">
      <c r="A48" s="56" t="s">
        <v>173</v>
      </c>
      <c r="B48" s="103" t="s">
        <v>174</v>
      </c>
      <c r="C48" s="73" t="s">
        <v>175</v>
      </c>
      <c r="D48" s="145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43"/>
      <c r="U48" s="143"/>
      <c r="V48" s="143"/>
      <c r="W48" s="143"/>
      <c r="X48" s="143"/>
      <c r="Y48" s="143"/>
      <c r="Z48" s="144"/>
    </row>
    <row r="49" spans="1:26" ht="75" hidden="1">
      <c r="A49" s="56" t="s">
        <v>176</v>
      </c>
      <c r="B49" s="103" t="s">
        <v>177</v>
      </c>
      <c r="C49" s="73" t="s">
        <v>178</v>
      </c>
      <c r="D49" s="145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43"/>
      <c r="U49" s="143"/>
      <c r="V49" s="143"/>
      <c r="W49" s="143"/>
      <c r="X49" s="143"/>
      <c r="Y49" s="143"/>
      <c r="Z49" s="144"/>
    </row>
    <row r="50" spans="1:26" ht="145.5" customHeight="1" hidden="1">
      <c r="A50" s="56" t="s">
        <v>179</v>
      </c>
      <c r="B50" s="103" t="s">
        <v>180</v>
      </c>
      <c r="C50" s="73" t="s">
        <v>181</v>
      </c>
      <c r="D50" s="145" t="s">
        <v>84</v>
      </c>
      <c r="E50" s="146"/>
      <c r="F50" s="146"/>
      <c r="G50" s="152" t="s">
        <v>41</v>
      </c>
      <c r="H50" s="153" t="s">
        <v>182</v>
      </c>
      <c r="I50" s="153" t="s">
        <v>76</v>
      </c>
      <c r="J50" s="146"/>
      <c r="K50" s="146" t="s">
        <v>44</v>
      </c>
      <c r="L50" s="153" t="s">
        <v>183</v>
      </c>
      <c r="M50" s="153" t="s">
        <v>184</v>
      </c>
      <c r="N50" s="146"/>
      <c r="O50" s="146"/>
      <c r="P50" s="146"/>
      <c r="Q50" s="151"/>
      <c r="R50" s="122"/>
      <c r="S50" s="122"/>
      <c r="T50" s="143"/>
      <c r="U50" s="143"/>
      <c r="V50" s="143"/>
      <c r="W50" s="143"/>
      <c r="X50" s="143"/>
      <c r="Y50" s="143"/>
      <c r="Z50" s="144"/>
    </row>
    <row r="51" spans="1:26" ht="45" hidden="1">
      <c r="A51" s="56" t="s">
        <v>185</v>
      </c>
      <c r="B51" s="103" t="s">
        <v>186</v>
      </c>
      <c r="C51" s="73" t="s">
        <v>187</v>
      </c>
      <c r="D51" s="145"/>
      <c r="E51" s="146"/>
      <c r="F51" s="146"/>
      <c r="G51" s="152"/>
      <c r="H51" s="153"/>
      <c r="I51" s="153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43"/>
      <c r="U51" s="143"/>
      <c r="V51" s="143"/>
      <c r="W51" s="143"/>
      <c r="X51" s="143"/>
      <c r="Y51" s="143"/>
      <c r="Z51" s="144"/>
    </row>
    <row r="52" spans="1:26" ht="105" hidden="1">
      <c r="A52" s="56" t="s">
        <v>188</v>
      </c>
      <c r="B52" s="103" t="s">
        <v>189</v>
      </c>
      <c r="C52" s="73" t="s">
        <v>190</v>
      </c>
      <c r="D52" s="145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43"/>
      <c r="U52" s="143"/>
      <c r="V52" s="143"/>
      <c r="W52" s="143"/>
      <c r="X52" s="143"/>
      <c r="Y52" s="143"/>
      <c r="Z52" s="144"/>
    </row>
    <row r="53" spans="1:26" ht="30" hidden="1">
      <c r="A53" s="56" t="s">
        <v>191</v>
      </c>
      <c r="B53" s="103" t="s">
        <v>192</v>
      </c>
      <c r="C53" s="73" t="s">
        <v>193</v>
      </c>
      <c r="D53" s="145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43"/>
      <c r="U53" s="143"/>
      <c r="V53" s="143"/>
      <c r="W53" s="143"/>
      <c r="X53" s="143"/>
      <c r="Y53" s="143"/>
      <c r="Z53" s="144"/>
    </row>
    <row r="54" spans="1:26" ht="60" hidden="1">
      <c r="A54" s="56" t="s">
        <v>194</v>
      </c>
      <c r="B54" s="103" t="s">
        <v>195</v>
      </c>
      <c r="C54" s="73" t="s">
        <v>196</v>
      </c>
      <c r="D54" s="145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43"/>
      <c r="U54" s="143"/>
      <c r="V54" s="143"/>
      <c r="W54" s="143"/>
      <c r="X54" s="143"/>
      <c r="Y54" s="143"/>
      <c r="Z54" s="144"/>
    </row>
    <row r="55" spans="1:26" ht="191.25" customHeight="1">
      <c r="A55" s="68" t="s">
        <v>197</v>
      </c>
      <c r="B55" s="103" t="s">
        <v>198</v>
      </c>
      <c r="C55" s="73" t="s">
        <v>199</v>
      </c>
      <c r="D55" s="145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67">
        <f aca="true" t="shared" si="4" ref="T55:Y55">SUM(T56:T59)</f>
        <v>0</v>
      </c>
      <c r="U55" s="167">
        <f t="shared" si="4"/>
        <v>0</v>
      </c>
      <c r="V55" s="167">
        <f t="shared" si="4"/>
        <v>76.8</v>
      </c>
      <c r="W55" s="167">
        <f t="shared" si="4"/>
        <v>0</v>
      </c>
      <c r="X55" s="167">
        <f t="shared" si="4"/>
        <v>0</v>
      </c>
      <c r="Y55" s="167">
        <f t="shared" si="4"/>
        <v>0</v>
      </c>
      <c r="Z55" s="270"/>
    </row>
    <row r="56" spans="1:26" ht="117" customHeight="1">
      <c r="A56" s="69" t="s">
        <v>403</v>
      </c>
      <c r="B56" s="103" t="s">
        <v>200</v>
      </c>
      <c r="C56" s="73" t="s">
        <v>272</v>
      </c>
      <c r="D56" s="157" t="s">
        <v>343</v>
      </c>
      <c r="E56" s="146"/>
      <c r="F56" s="146"/>
      <c r="G56" s="152" t="s">
        <v>41</v>
      </c>
      <c r="H56" s="153" t="s">
        <v>85</v>
      </c>
      <c r="I56" s="153" t="s">
        <v>76</v>
      </c>
      <c r="J56" s="146"/>
      <c r="K56" s="146" t="s">
        <v>44</v>
      </c>
      <c r="L56" s="153" t="s">
        <v>86</v>
      </c>
      <c r="M56" s="153" t="s">
        <v>43</v>
      </c>
      <c r="N56" s="146"/>
      <c r="O56" s="149" t="s">
        <v>382</v>
      </c>
      <c r="P56" s="153" t="s">
        <v>370</v>
      </c>
      <c r="Q56" s="151" t="s">
        <v>385</v>
      </c>
      <c r="R56" s="122"/>
      <c r="S56" s="122"/>
      <c r="T56" s="143"/>
      <c r="U56" s="143"/>
      <c r="V56" s="143">
        <v>76.8</v>
      </c>
      <c r="W56" s="143"/>
      <c r="X56" s="143"/>
      <c r="Y56" s="143"/>
      <c r="Z56" s="144"/>
    </row>
    <row r="57" spans="1:26" ht="116.25" customHeight="1" hidden="1">
      <c r="A57" s="69" t="s">
        <v>398</v>
      </c>
      <c r="B57" s="103" t="s">
        <v>109</v>
      </c>
      <c r="C57" s="73" t="s">
        <v>273</v>
      </c>
      <c r="D57" s="157"/>
      <c r="E57" s="146"/>
      <c r="F57" s="146"/>
      <c r="G57" s="152"/>
      <c r="H57" s="153"/>
      <c r="I57" s="153"/>
      <c r="J57" s="146"/>
      <c r="K57" s="146"/>
      <c r="L57" s="153"/>
      <c r="M57" s="153"/>
      <c r="N57" s="146"/>
      <c r="O57" s="146"/>
      <c r="P57" s="146"/>
      <c r="Q57" s="151"/>
      <c r="R57" s="122"/>
      <c r="S57" s="122"/>
      <c r="T57" s="143"/>
      <c r="U57" s="143"/>
      <c r="V57" s="143"/>
      <c r="W57" s="143"/>
      <c r="X57" s="143"/>
      <c r="Y57" s="143"/>
      <c r="Z57" s="144"/>
    </row>
    <row r="58" spans="1:26" ht="60" hidden="1">
      <c r="A58" s="69" t="s">
        <v>399</v>
      </c>
      <c r="B58" s="103" t="s">
        <v>117</v>
      </c>
      <c r="C58" s="73" t="s">
        <v>274</v>
      </c>
      <c r="D58" s="157"/>
      <c r="E58" s="146"/>
      <c r="F58" s="146"/>
      <c r="G58" s="152"/>
      <c r="H58" s="153"/>
      <c r="I58" s="153"/>
      <c r="J58" s="146"/>
      <c r="K58" s="146"/>
      <c r="L58" s="153"/>
      <c r="M58" s="153"/>
      <c r="N58" s="146"/>
      <c r="O58" s="146"/>
      <c r="P58" s="153" t="s">
        <v>381</v>
      </c>
      <c r="Q58" s="151" t="s">
        <v>385</v>
      </c>
      <c r="R58" s="122"/>
      <c r="S58" s="122"/>
      <c r="T58" s="143"/>
      <c r="U58" s="143"/>
      <c r="V58" s="143"/>
      <c r="W58" s="143"/>
      <c r="X58" s="143"/>
      <c r="Y58" s="143"/>
      <c r="Z58" s="144"/>
    </row>
    <row r="59" spans="1:26" ht="90" hidden="1">
      <c r="A59" s="56"/>
      <c r="B59" s="103" t="s">
        <v>404</v>
      </c>
      <c r="C59" s="73" t="s">
        <v>275</v>
      </c>
      <c r="D59" s="157"/>
      <c r="E59" s="146"/>
      <c r="F59" s="146"/>
      <c r="G59" s="152"/>
      <c r="H59" s="153"/>
      <c r="I59" s="153"/>
      <c r="J59" s="146"/>
      <c r="K59" s="146"/>
      <c r="L59" s="153"/>
      <c r="M59" s="153"/>
      <c r="N59" s="146"/>
      <c r="O59" s="146"/>
      <c r="P59" s="146"/>
      <c r="Q59" s="151"/>
      <c r="R59" s="122"/>
      <c r="S59" s="122"/>
      <c r="T59" s="143"/>
      <c r="U59" s="143"/>
      <c r="V59" s="143"/>
      <c r="W59" s="143"/>
      <c r="X59" s="143"/>
      <c r="Y59" s="143"/>
      <c r="Z59" s="144"/>
    </row>
    <row r="60" spans="1:26" ht="120">
      <c r="A60" s="68" t="s">
        <v>201</v>
      </c>
      <c r="B60" s="103" t="s">
        <v>202</v>
      </c>
      <c r="C60" s="73" t="s">
        <v>203</v>
      </c>
      <c r="D60" s="145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67">
        <f aca="true" t="shared" si="5" ref="T60:Y60">SUM(T61:T62)</f>
        <v>54.62</v>
      </c>
      <c r="U60" s="167">
        <f t="shared" si="5"/>
        <v>54.62</v>
      </c>
      <c r="V60" s="167">
        <f t="shared" si="5"/>
        <v>54.59</v>
      </c>
      <c r="W60" s="167">
        <f t="shared" si="5"/>
        <v>55.12</v>
      </c>
      <c r="X60" s="167">
        <f t="shared" si="5"/>
        <v>60.632000000000005</v>
      </c>
      <c r="Y60" s="167">
        <f t="shared" si="5"/>
        <v>57.876</v>
      </c>
      <c r="Z60" s="144"/>
    </row>
    <row r="61" spans="1:26" ht="104.25" customHeight="1">
      <c r="A61" s="70" t="s">
        <v>345</v>
      </c>
      <c r="B61" s="103" t="s">
        <v>216</v>
      </c>
      <c r="C61" s="73"/>
      <c r="D61" s="145" t="s">
        <v>204</v>
      </c>
      <c r="E61" s="146"/>
      <c r="F61" s="146"/>
      <c r="G61" s="152" t="s">
        <v>41</v>
      </c>
      <c r="H61" s="153" t="s">
        <v>205</v>
      </c>
      <c r="I61" s="153" t="s">
        <v>76</v>
      </c>
      <c r="J61" s="146"/>
      <c r="K61" s="146" t="s">
        <v>44</v>
      </c>
      <c r="L61" s="153" t="s">
        <v>45</v>
      </c>
      <c r="M61" s="153" t="s">
        <v>43</v>
      </c>
      <c r="N61" s="146"/>
      <c r="O61" s="146" t="s">
        <v>408</v>
      </c>
      <c r="P61" s="146"/>
      <c r="Q61" s="151" t="s">
        <v>386</v>
      </c>
      <c r="R61" s="122"/>
      <c r="S61" s="122"/>
      <c r="T61" s="143">
        <v>54.62</v>
      </c>
      <c r="U61" s="143">
        <v>54.62</v>
      </c>
      <c r="V61" s="143">
        <v>54.59</v>
      </c>
      <c r="W61" s="143">
        <v>55.12</v>
      </c>
      <c r="X61" s="143">
        <f>W61*1.1</f>
        <v>60.632000000000005</v>
      </c>
      <c r="Y61" s="143">
        <f>W61*1.05</f>
        <v>57.876</v>
      </c>
      <c r="Z61" s="144"/>
    </row>
    <row r="62" spans="1:26" ht="15">
      <c r="A62" s="70" t="s">
        <v>346</v>
      </c>
      <c r="B62" s="103" t="s">
        <v>217</v>
      </c>
      <c r="C62" s="73"/>
      <c r="D62" s="145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22"/>
      <c r="S62" s="122"/>
      <c r="T62" s="143"/>
      <c r="U62" s="143"/>
      <c r="V62" s="143"/>
      <c r="W62" s="143"/>
      <c r="X62" s="143"/>
      <c r="Y62" s="143"/>
      <c r="Z62" s="144"/>
    </row>
    <row r="63" spans="1:26" ht="180">
      <c r="A63" s="56" t="s">
        <v>206</v>
      </c>
      <c r="B63" s="103" t="s">
        <v>405</v>
      </c>
      <c r="C63" s="73" t="s">
        <v>207</v>
      </c>
      <c r="D63" s="145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22"/>
      <c r="S63" s="122"/>
      <c r="T63" s="167">
        <f aca="true" t="shared" si="6" ref="T63:Y63">SUM(T64:T65)</f>
        <v>58.9</v>
      </c>
      <c r="U63" s="167">
        <f t="shared" si="6"/>
        <v>57.96288</v>
      </c>
      <c r="V63" s="167">
        <f t="shared" si="6"/>
        <v>72.6</v>
      </c>
      <c r="W63" s="167">
        <f t="shared" si="6"/>
        <v>78.5</v>
      </c>
      <c r="X63" s="167">
        <f t="shared" si="6"/>
        <v>86.35000000000001</v>
      </c>
      <c r="Y63" s="167">
        <f t="shared" si="6"/>
        <v>82.425</v>
      </c>
      <c r="Z63" s="144"/>
    </row>
    <row r="64" spans="1:26" ht="54.75" customHeight="1">
      <c r="A64" s="56" t="s">
        <v>394</v>
      </c>
      <c r="B64" s="103" t="s">
        <v>406</v>
      </c>
      <c r="C64" s="74" t="s">
        <v>396</v>
      </c>
      <c r="D64" s="158" t="s">
        <v>111</v>
      </c>
      <c r="E64" s="159"/>
      <c r="F64" s="159"/>
      <c r="G64" s="160" t="s">
        <v>41</v>
      </c>
      <c r="H64" s="161" t="s">
        <v>205</v>
      </c>
      <c r="I64" s="161" t="s">
        <v>76</v>
      </c>
      <c r="J64" s="122"/>
      <c r="K64" s="162" t="s">
        <v>44</v>
      </c>
      <c r="L64" s="161" t="s">
        <v>45</v>
      </c>
      <c r="M64" s="161" t="s">
        <v>43</v>
      </c>
      <c r="N64" s="122"/>
      <c r="O64" s="146" t="s">
        <v>397</v>
      </c>
      <c r="P64" s="122"/>
      <c r="Q64" s="151" t="s">
        <v>253</v>
      </c>
      <c r="R64" s="163"/>
      <c r="S64" s="163"/>
      <c r="T64" s="143">
        <v>58.9</v>
      </c>
      <c r="U64" s="156">
        <v>57.96288</v>
      </c>
      <c r="V64" s="143">
        <v>72.6</v>
      </c>
      <c r="W64" s="143">
        <v>78.5</v>
      </c>
      <c r="X64" s="143">
        <f>W64*1.1</f>
        <v>86.35000000000001</v>
      </c>
      <c r="Y64" s="143">
        <f>W64*1.05</f>
        <v>82.425</v>
      </c>
      <c r="Z64" s="164"/>
    </row>
    <row r="65" spans="1:26" ht="120.75" customHeight="1" hidden="1">
      <c r="A65" s="69" t="s">
        <v>395</v>
      </c>
      <c r="B65" s="138" t="s">
        <v>266</v>
      </c>
      <c r="C65" s="76" t="s">
        <v>267</v>
      </c>
      <c r="D65" s="165" t="s">
        <v>268</v>
      </c>
      <c r="E65" s="163"/>
      <c r="F65" s="163"/>
      <c r="G65" s="152" t="s">
        <v>41</v>
      </c>
      <c r="H65" s="153" t="s">
        <v>205</v>
      </c>
      <c r="I65" s="153" t="s">
        <v>76</v>
      </c>
      <c r="J65" s="146"/>
      <c r="K65" s="146" t="s">
        <v>44</v>
      </c>
      <c r="L65" s="153" t="s">
        <v>45</v>
      </c>
      <c r="M65" s="153" t="s">
        <v>43</v>
      </c>
      <c r="N65" s="163"/>
      <c r="O65" s="146" t="s">
        <v>252</v>
      </c>
      <c r="P65" s="146"/>
      <c r="Q65" s="151" t="s">
        <v>386</v>
      </c>
      <c r="R65" s="163"/>
      <c r="S65" s="163"/>
      <c r="T65" s="156"/>
      <c r="U65" s="156"/>
      <c r="V65" s="156"/>
      <c r="W65" s="156"/>
      <c r="X65" s="156"/>
      <c r="Y65" s="156"/>
      <c r="Z65" s="164"/>
    </row>
    <row r="66" spans="1:26" ht="42.75" customHeight="1">
      <c r="A66" s="68"/>
      <c r="B66" s="135" t="s">
        <v>208</v>
      </c>
      <c r="C66" s="72"/>
      <c r="D66" s="145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 t="s">
        <v>209</v>
      </c>
      <c r="Q66" s="166"/>
      <c r="R66" s="122"/>
      <c r="S66" s="122"/>
      <c r="T66" s="167">
        <f aca="true" t="shared" si="7" ref="T66:Y66">T7</f>
        <v>2056.575</v>
      </c>
      <c r="U66" s="167">
        <f t="shared" si="7"/>
        <v>2017.02066</v>
      </c>
      <c r="V66" s="167">
        <f t="shared" si="7"/>
        <v>2189.39</v>
      </c>
      <c r="W66" s="167">
        <f t="shared" si="7"/>
        <v>2151.22</v>
      </c>
      <c r="X66" s="167">
        <f t="shared" si="7"/>
        <v>2187.2452568</v>
      </c>
      <c r="Y66" s="167">
        <f t="shared" si="7"/>
        <v>2000.8389999999997</v>
      </c>
      <c r="Z66" s="144"/>
    </row>
    <row r="67" spans="1:26" ht="33.75" customHeight="1">
      <c r="A67" s="79" t="s">
        <v>416</v>
      </c>
      <c r="B67" s="138" t="s">
        <v>449</v>
      </c>
      <c r="C67" s="75"/>
      <c r="D67" s="168" t="s">
        <v>111</v>
      </c>
      <c r="E67" s="163"/>
      <c r="F67" s="163"/>
      <c r="G67" s="138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56"/>
      <c r="U67" s="156"/>
      <c r="V67" s="156">
        <v>79.4</v>
      </c>
      <c r="W67" s="156"/>
      <c r="X67" s="156"/>
      <c r="Y67" s="156"/>
      <c r="Z67" s="164"/>
    </row>
    <row r="68" spans="1:26" ht="35.25" customHeight="1" hidden="1">
      <c r="A68" s="79" t="s">
        <v>451</v>
      </c>
      <c r="B68" s="138"/>
      <c r="C68" s="75"/>
      <c r="D68" s="168"/>
      <c r="E68" s="163"/>
      <c r="F68" s="163"/>
      <c r="G68" s="138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56"/>
      <c r="U68" s="156"/>
      <c r="V68" s="156"/>
      <c r="W68" s="156"/>
      <c r="X68" s="156"/>
      <c r="Y68" s="156"/>
      <c r="Z68" s="164"/>
    </row>
    <row r="69" spans="1:26" ht="35.25" customHeight="1" hidden="1">
      <c r="A69" s="79" t="s">
        <v>453</v>
      </c>
      <c r="B69" s="140"/>
      <c r="C69" s="75"/>
      <c r="D69" s="168"/>
      <c r="E69" s="163"/>
      <c r="F69" s="163"/>
      <c r="G69" s="138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56"/>
      <c r="U69" s="156"/>
      <c r="V69" s="156"/>
      <c r="W69" s="156"/>
      <c r="X69" s="156"/>
      <c r="Y69" s="156"/>
      <c r="Z69" s="164"/>
    </row>
    <row r="70" spans="1:26" ht="30.75" customHeight="1">
      <c r="A70" s="79" t="s">
        <v>454</v>
      </c>
      <c r="B70" s="271" t="s">
        <v>450</v>
      </c>
      <c r="C70" s="75"/>
      <c r="D70" s="168" t="s">
        <v>84</v>
      </c>
      <c r="E70" s="163"/>
      <c r="F70" s="163"/>
      <c r="G70" s="138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56"/>
      <c r="U70" s="156"/>
      <c r="V70" s="156">
        <v>296</v>
      </c>
      <c r="W70" s="156"/>
      <c r="X70" s="156"/>
      <c r="Y70" s="156"/>
      <c r="Z70" s="164"/>
    </row>
    <row r="71" spans="1:26" ht="71.25">
      <c r="A71" s="79" t="s">
        <v>455</v>
      </c>
      <c r="B71" s="138" t="s">
        <v>452</v>
      </c>
      <c r="C71" s="75"/>
      <c r="D71" s="164">
        <v>1003</v>
      </c>
      <c r="E71" s="163"/>
      <c r="F71" s="163"/>
      <c r="G71" s="138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56">
        <v>1042.8</v>
      </c>
      <c r="U71" s="156">
        <v>1042.8</v>
      </c>
      <c r="V71" s="156">
        <v>1116</v>
      </c>
      <c r="W71" s="156">
        <v>0</v>
      </c>
      <c r="X71" s="156">
        <f>U71*1.1</f>
        <v>1147.0800000000002</v>
      </c>
      <c r="Y71" s="156">
        <f>W71*1.05</f>
        <v>0</v>
      </c>
      <c r="Z71" s="164"/>
    </row>
    <row r="72" spans="1:26" ht="15">
      <c r="A72" s="75"/>
      <c r="B72" s="139" t="s">
        <v>278</v>
      </c>
      <c r="C72" s="75"/>
      <c r="D72" s="163"/>
      <c r="E72" s="163"/>
      <c r="F72" s="163"/>
      <c r="G72" s="138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9">
        <f aca="true" t="shared" si="8" ref="T72:Y72">T66+T67+T68+T69+T70+T71</f>
        <v>3099.375</v>
      </c>
      <c r="U72" s="169">
        <f t="shared" si="8"/>
        <v>3059.82066</v>
      </c>
      <c r="V72" s="169">
        <f t="shared" si="8"/>
        <v>3680.79</v>
      </c>
      <c r="W72" s="169">
        <f t="shared" si="8"/>
        <v>2151.22</v>
      </c>
      <c r="X72" s="169">
        <f t="shared" si="8"/>
        <v>3334.3252568</v>
      </c>
      <c r="Y72" s="169">
        <f t="shared" si="8"/>
        <v>2000.8389999999997</v>
      </c>
      <c r="Z72" s="170"/>
    </row>
    <row r="74" spans="2:27" ht="13.5" customHeight="1">
      <c r="B74" s="266"/>
      <c r="C74" s="266"/>
      <c r="D74" s="266"/>
      <c r="E74" s="266"/>
      <c r="F74" s="266"/>
      <c r="G74" s="267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90" t="s">
        <v>210</v>
      </c>
      <c r="S74" s="290"/>
      <c r="T74" s="290"/>
      <c r="U74" s="290"/>
      <c r="V74" s="290"/>
      <c r="W74" s="266"/>
      <c r="X74" s="266"/>
      <c r="Y74" s="266"/>
      <c r="Z74" s="266" t="s">
        <v>209</v>
      </c>
      <c r="AA74" s="266"/>
    </row>
    <row r="75" spans="2:27" ht="15">
      <c r="B75" s="268" t="s">
        <v>211</v>
      </c>
      <c r="C75" s="268"/>
      <c r="D75" s="268"/>
      <c r="E75" s="266"/>
      <c r="F75" s="266"/>
      <c r="G75" s="286" t="s">
        <v>286</v>
      </c>
      <c r="H75" s="286"/>
      <c r="I75" s="266"/>
      <c r="J75" s="266"/>
      <c r="K75" s="266"/>
      <c r="L75" s="266"/>
      <c r="M75" s="266"/>
      <c r="N75" s="266"/>
      <c r="O75" s="266"/>
      <c r="P75" s="266"/>
      <c r="Q75" s="266"/>
      <c r="R75" s="269" t="s">
        <v>212</v>
      </c>
      <c r="S75" s="269"/>
      <c r="T75" s="290" t="s">
        <v>213</v>
      </c>
      <c r="U75" s="290"/>
      <c r="V75" s="290"/>
      <c r="W75" s="290"/>
      <c r="X75" s="266"/>
      <c r="Y75" s="289" t="s">
        <v>288</v>
      </c>
      <c r="Z75" s="289"/>
      <c r="AA75" s="266"/>
    </row>
  </sheetData>
  <sheetProtection/>
  <mergeCells count="32">
    <mergeCell ref="Z3:Z5"/>
    <mergeCell ref="H35:H36"/>
    <mergeCell ref="V4:V5"/>
    <mergeCell ref="W4:W5"/>
    <mergeCell ref="X4:Y4"/>
    <mergeCell ref="N4:Q4"/>
    <mergeCell ref="Y75:Z75"/>
    <mergeCell ref="J4:M4"/>
    <mergeCell ref="R74:V74"/>
    <mergeCell ref="T75:W75"/>
    <mergeCell ref="X1:Z1"/>
    <mergeCell ref="A2:Z2"/>
    <mergeCell ref="A3:C5"/>
    <mergeCell ref="D3:D5"/>
    <mergeCell ref="E3:Q3"/>
    <mergeCell ref="R3:Y3"/>
    <mergeCell ref="G75:H75"/>
    <mergeCell ref="B21:B22"/>
    <mergeCell ref="C21:C22"/>
    <mergeCell ref="R4:R5"/>
    <mergeCell ref="S4:U4"/>
    <mergeCell ref="I35:I36"/>
    <mergeCell ref="G35:G36"/>
    <mergeCell ref="A9:A11"/>
    <mergeCell ref="B9:B11"/>
    <mergeCell ref="C9:C11"/>
    <mergeCell ref="F4:I4"/>
    <mergeCell ref="A23:A24"/>
    <mergeCell ref="B23:B24"/>
    <mergeCell ref="C23:C24"/>
    <mergeCell ref="A21:A22"/>
    <mergeCell ref="E4:E5"/>
  </mergeCells>
  <printOptions/>
  <pageMargins left="0.3937007874015748" right="0.26" top="0.5118110236220472" bottom="0.37" header="0.5118110236220472" footer="0.25"/>
  <pageSetup horizontalDpi="600" verticalDpi="600" orientation="landscape" paperSize="9" scale="51" r:id="rId1"/>
  <ignoredErrors>
    <ignoredError sqref="D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="60" zoomScaleNormal="60" zoomScaleSheetLayoutView="50" zoomScalePageLayoutView="0" workbookViewId="0" topLeftCell="A1">
      <pane xSplit="8" ySplit="8" topLeftCell="L9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10.375" style="15" customWidth="1"/>
    <col min="5" max="5" width="0.12890625" style="15" hidden="1" customWidth="1"/>
    <col min="6" max="6" width="9.125" style="15" hidden="1" customWidth="1"/>
    <col min="7" max="7" width="21.25390625" style="30" customWidth="1"/>
    <col min="8" max="8" width="12.1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1.375" style="15" customWidth="1"/>
    <col min="13" max="13" width="13.25390625" style="15" customWidth="1"/>
    <col min="14" max="14" width="9.125" style="15" hidden="1" customWidth="1"/>
    <col min="15" max="15" width="21.75390625" style="15" customWidth="1"/>
    <col min="16" max="16" width="8.625" style="15" customWidth="1"/>
    <col min="17" max="17" width="12.375" style="15" customWidth="1"/>
    <col min="18" max="19" width="9.125" style="15" hidden="1" customWidth="1"/>
    <col min="20" max="20" width="16.625" style="15" customWidth="1"/>
    <col min="21" max="21" width="12.75390625" style="15" customWidth="1"/>
    <col min="22" max="22" width="14.253906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12.75">
      <c r="A2" s="292" t="s">
        <v>342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31.5" customHeight="1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44.25" customHeight="1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125.25" customHeight="1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60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17">
        <f aca="true" t="shared" si="0" ref="T7:Y7">SUM(T8,T55,T60,T63)</f>
        <v>1980.8229999999999</v>
      </c>
      <c r="U7" s="117">
        <f t="shared" si="0"/>
        <v>1803.2011400000001</v>
      </c>
      <c r="V7" s="117">
        <f t="shared" si="0"/>
        <v>4171.4400000000005</v>
      </c>
      <c r="W7" s="117">
        <f t="shared" si="0"/>
        <v>2132.7200000000003</v>
      </c>
      <c r="X7" s="117">
        <f t="shared" si="0"/>
        <v>1988.492</v>
      </c>
      <c r="Y7" s="117">
        <f t="shared" si="0"/>
        <v>2187.3412000000003</v>
      </c>
      <c r="Z7" s="104"/>
    </row>
    <row r="8" spans="1:26" ht="99.75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117">
        <f aca="true" t="shared" si="1" ref="T8:Y8">SUM(T9:T54)</f>
        <v>1926.203</v>
      </c>
      <c r="U8" s="117">
        <f t="shared" si="1"/>
        <v>1748.5811400000002</v>
      </c>
      <c r="V8" s="117">
        <f t="shared" si="1"/>
        <v>4116.85</v>
      </c>
      <c r="W8" s="117">
        <f t="shared" si="1"/>
        <v>1975.6000000000001</v>
      </c>
      <c r="X8" s="117">
        <f t="shared" si="1"/>
        <v>1927.86</v>
      </c>
      <c r="Y8" s="117">
        <f t="shared" si="1"/>
        <v>2120.646</v>
      </c>
      <c r="Z8" s="171"/>
    </row>
    <row r="9" spans="1:26" ht="137.25" customHeight="1">
      <c r="A9" s="347" t="s">
        <v>38</v>
      </c>
      <c r="B9" s="353" t="s">
        <v>39</v>
      </c>
      <c r="C9" s="337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418</v>
      </c>
      <c r="P9" s="175" t="s">
        <v>369</v>
      </c>
      <c r="Q9" s="151" t="s">
        <v>385</v>
      </c>
      <c r="R9" s="122"/>
      <c r="S9" s="122"/>
      <c r="T9" s="117">
        <v>631.263</v>
      </c>
      <c r="U9" s="118">
        <v>617.849</v>
      </c>
      <c r="V9" s="117">
        <v>722.6</v>
      </c>
      <c r="W9" s="117">
        <v>691.7</v>
      </c>
      <c r="X9" s="117">
        <f>W9*1.1</f>
        <v>760.8700000000001</v>
      </c>
      <c r="Y9" s="117">
        <f>X9*1.1</f>
        <v>836.9570000000002</v>
      </c>
      <c r="Z9" s="171"/>
    </row>
    <row r="10" spans="1:26" ht="140.25" customHeight="1">
      <c r="A10" s="356"/>
      <c r="B10" s="354"/>
      <c r="C10" s="338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418</v>
      </c>
      <c r="P10" s="175" t="s">
        <v>369</v>
      </c>
      <c r="Q10" s="151" t="s">
        <v>385</v>
      </c>
      <c r="R10" s="122"/>
      <c r="S10" s="122"/>
      <c r="T10" s="117"/>
      <c r="U10" s="119"/>
      <c r="V10" s="117">
        <v>3.6</v>
      </c>
      <c r="W10" s="117">
        <v>5</v>
      </c>
      <c r="X10" s="117">
        <f>W10*1.1</f>
        <v>5.5</v>
      </c>
      <c r="Y10" s="117">
        <f>X10*1.1</f>
        <v>6.050000000000001</v>
      </c>
      <c r="Z10" s="171"/>
    </row>
    <row r="11" spans="1:26" ht="137.25" customHeight="1">
      <c r="A11" s="348"/>
      <c r="B11" s="355"/>
      <c r="C11" s="339"/>
      <c r="D11" s="145" t="s">
        <v>279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418</v>
      </c>
      <c r="P11" s="175" t="s">
        <v>369</v>
      </c>
      <c r="Q11" s="151" t="s">
        <v>385</v>
      </c>
      <c r="R11" s="122"/>
      <c r="S11" s="122"/>
      <c r="T11" s="117">
        <v>5</v>
      </c>
      <c r="U11" s="119"/>
      <c r="V11" s="117"/>
      <c r="W11" s="117"/>
      <c r="X11" s="117"/>
      <c r="Y11" s="117"/>
      <c r="Z11" s="171"/>
    </row>
    <row r="12" spans="1:26" ht="40.5" customHeight="1">
      <c r="A12" s="60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17"/>
      <c r="U12" s="117"/>
      <c r="V12" s="117"/>
      <c r="W12" s="117"/>
      <c r="X12" s="117"/>
      <c r="Y12" s="117"/>
      <c r="Z12" s="171"/>
    </row>
    <row r="13" spans="1:26" ht="256.5" hidden="1">
      <c r="A13" s="60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17"/>
      <c r="U13" s="117"/>
      <c r="V13" s="117"/>
      <c r="W13" s="117"/>
      <c r="X13" s="117"/>
      <c r="Y13" s="117"/>
      <c r="Z13" s="171"/>
    </row>
    <row r="14" spans="1:26" ht="205.5" customHeight="1">
      <c r="A14" s="60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418</v>
      </c>
      <c r="P14" s="146" t="s">
        <v>380</v>
      </c>
      <c r="Q14" s="151" t="s">
        <v>385</v>
      </c>
      <c r="R14" s="122"/>
      <c r="S14" s="122"/>
      <c r="T14" s="117">
        <v>35.04</v>
      </c>
      <c r="U14" s="117">
        <v>35.04</v>
      </c>
      <c r="V14" s="117"/>
      <c r="W14" s="117"/>
      <c r="X14" s="117"/>
      <c r="Y14" s="117"/>
      <c r="Z14" s="171"/>
    </row>
    <row r="15" spans="1:26" ht="142.5" hidden="1">
      <c r="A15" s="60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17"/>
      <c r="U15" s="117"/>
      <c r="V15" s="117"/>
      <c r="W15" s="117"/>
      <c r="X15" s="117"/>
      <c r="Y15" s="117"/>
      <c r="Z15" s="171"/>
    </row>
    <row r="16" spans="1:26" ht="111.75" customHeight="1" hidden="1">
      <c r="A16" s="60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17"/>
      <c r="U16" s="117"/>
      <c r="V16" s="117"/>
      <c r="W16" s="117"/>
      <c r="X16" s="117"/>
      <c r="Y16" s="117"/>
      <c r="Z16" s="171"/>
    </row>
    <row r="17" spans="1:26" ht="128.25" hidden="1">
      <c r="A17" s="60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17"/>
      <c r="U17" s="117"/>
      <c r="V17" s="117"/>
      <c r="W17" s="117"/>
      <c r="X17" s="117"/>
      <c r="Y17" s="117"/>
      <c r="Z17" s="171"/>
    </row>
    <row r="18" spans="1:26" ht="57" hidden="1">
      <c r="A18" s="60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17"/>
      <c r="U18" s="117"/>
      <c r="V18" s="117"/>
      <c r="W18" s="117"/>
      <c r="X18" s="117"/>
      <c r="Y18" s="117"/>
      <c r="Z18" s="171"/>
    </row>
    <row r="19" spans="1:26" ht="41.25" customHeight="1" hidden="1">
      <c r="A19" s="60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17"/>
      <c r="U19" s="117"/>
      <c r="V19" s="117"/>
      <c r="W19" s="117"/>
      <c r="X19" s="117"/>
      <c r="Y19" s="117"/>
      <c r="Z19" s="171"/>
    </row>
    <row r="20" spans="1:26" ht="57" hidden="1">
      <c r="A20" s="60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17"/>
      <c r="U20" s="117"/>
      <c r="V20" s="117"/>
      <c r="W20" s="117"/>
      <c r="X20" s="117"/>
      <c r="Y20" s="117"/>
      <c r="Z20" s="171"/>
    </row>
    <row r="21" spans="1:26" ht="85.5">
      <c r="A21" s="347" t="s">
        <v>71</v>
      </c>
      <c r="B21" s="349" t="s">
        <v>72</v>
      </c>
      <c r="C21" s="337" t="s">
        <v>73</v>
      </c>
      <c r="D21" s="145" t="s">
        <v>74</v>
      </c>
      <c r="E21" s="122"/>
      <c r="F21" s="122"/>
      <c r="G21" s="146"/>
      <c r="H21" s="146"/>
      <c r="I21" s="146"/>
      <c r="J21" s="146"/>
      <c r="K21" s="146"/>
      <c r="L21" s="146"/>
      <c r="M21" s="146"/>
      <c r="N21" s="146"/>
      <c r="O21" s="146" t="s">
        <v>418</v>
      </c>
      <c r="P21" s="153" t="s">
        <v>367</v>
      </c>
      <c r="Q21" s="146"/>
      <c r="R21" s="122"/>
      <c r="S21" s="122"/>
      <c r="T21" s="117"/>
      <c r="U21" s="117"/>
      <c r="V21" s="117">
        <v>1882.95</v>
      </c>
      <c r="W21" s="117"/>
      <c r="X21" s="117"/>
      <c r="Y21" s="117"/>
      <c r="Z21" s="171"/>
    </row>
    <row r="22" spans="1:26" ht="128.25">
      <c r="A22" s="348"/>
      <c r="B22" s="350"/>
      <c r="C22" s="339"/>
      <c r="D22" s="145" t="s">
        <v>276</v>
      </c>
      <c r="E22" s="122"/>
      <c r="F22" s="122"/>
      <c r="G22" s="176" t="s">
        <v>41</v>
      </c>
      <c r="H22" s="153" t="s">
        <v>75</v>
      </c>
      <c r="I22" s="177" t="s">
        <v>76</v>
      </c>
      <c r="J22" s="146"/>
      <c r="K22" s="178" t="s">
        <v>44</v>
      </c>
      <c r="L22" s="177" t="s">
        <v>77</v>
      </c>
      <c r="M22" s="177" t="s">
        <v>43</v>
      </c>
      <c r="N22" s="146"/>
      <c r="O22" s="146" t="s">
        <v>418</v>
      </c>
      <c r="P22" s="153" t="s">
        <v>366</v>
      </c>
      <c r="Q22" s="151" t="s">
        <v>385</v>
      </c>
      <c r="R22" s="122"/>
      <c r="S22" s="122"/>
      <c r="T22" s="117">
        <v>57.448</v>
      </c>
      <c r="U22" s="117">
        <v>57.431</v>
      </c>
      <c r="V22" s="117">
        <v>2.1</v>
      </c>
      <c r="W22" s="117"/>
      <c r="X22" s="117"/>
      <c r="Y22" s="117"/>
      <c r="Z22" s="171"/>
    </row>
    <row r="23" spans="1:26" ht="85.5">
      <c r="A23" s="347" t="s">
        <v>78</v>
      </c>
      <c r="B23" s="349" t="s">
        <v>402</v>
      </c>
      <c r="C23" s="337" t="s">
        <v>79</v>
      </c>
      <c r="D23" s="145" t="s">
        <v>312</v>
      </c>
      <c r="E23" s="122"/>
      <c r="F23" s="122"/>
      <c r="G23" s="362" t="s">
        <v>41</v>
      </c>
      <c r="H23" s="364" t="s">
        <v>80</v>
      </c>
      <c r="I23" s="366" t="s">
        <v>76</v>
      </c>
      <c r="J23" s="146"/>
      <c r="K23" s="368" t="s">
        <v>44</v>
      </c>
      <c r="L23" s="366" t="s">
        <v>81</v>
      </c>
      <c r="M23" s="366" t="s">
        <v>43</v>
      </c>
      <c r="N23" s="146"/>
      <c r="O23" s="146" t="s">
        <v>418</v>
      </c>
      <c r="P23" s="153" t="s">
        <v>368</v>
      </c>
      <c r="Q23" s="370" t="s">
        <v>385</v>
      </c>
      <c r="R23" s="180"/>
      <c r="S23" s="122"/>
      <c r="T23" s="117"/>
      <c r="U23" s="117"/>
      <c r="V23" s="117"/>
      <c r="W23" s="117">
        <v>223</v>
      </c>
      <c r="X23" s="117"/>
      <c r="Y23" s="117"/>
      <c r="Z23" s="171"/>
    </row>
    <row r="24" spans="1:26" ht="96" customHeight="1">
      <c r="A24" s="348"/>
      <c r="B24" s="350"/>
      <c r="C24" s="339"/>
      <c r="D24" s="145" t="s">
        <v>360</v>
      </c>
      <c r="E24" s="122"/>
      <c r="F24" s="122"/>
      <c r="G24" s="363"/>
      <c r="H24" s="365"/>
      <c r="I24" s="367"/>
      <c r="J24" s="146"/>
      <c r="K24" s="369"/>
      <c r="L24" s="367"/>
      <c r="M24" s="367"/>
      <c r="N24" s="146"/>
      <c r="O24" s="146" t="s">
        <v>418</v>
      </c>
      <c r="P24" s="153" t="s">
        <v>368</v>
      </c>
      <c r="Q24" s="371"/>
      <c r="R24" s="180"/>
      <c r="S24" s="122"/>
      <c r="T24" s="120">
        <v>265.4</v>
      </c>
      <c r="U24" s="120">
        <v>265.4</v>
      </c>
      <c r="V24" s="120">
        <v>265.8</v>
      </c>
      <c r="W24" s="117">
        <v>0</v>
      </c>
      <c r="X24" s="117">
        <f>W24*1.1</f>
        <v>0</v>
      </c>
      <c r="Y24" s="117">
        <f>X24*1.1</f>
        <v>0</v>
      </c>
      <c r="Z24" s="171"/>
    </row>
    <row r="25" spans="1:26" ht="162.75" customHeight="1" hidden="1">
      <c r="A25" s="60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418</v>
      </c>
      <c r="P25" s="153" t="s">
        <v>370</v>
      </c>
      <c r="Q25" s="151" t="s">
        <v>385</v>
      </c>
      <c r="R25" s="122"/>
      <c r="S25" s="122"/>
      <c r="T25" s="117"/>
      <c r="U25" s="117"/>
      <c r="V25" s="117"/>
      <c r="W25" s="117"/>
      <c r="X25" s="117"/>
      <c r="Y25" s="117"/>
      <c r="Z25" s="171"/>
    </row>
    <row r="26" spans="1:26" ht="71.25" hidden="1">
      <c r="A26" s="60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17"/>
      <c r="U26" s="117"/>
      <c r="V26" s="117"/>
      <c r="W26" s="117"/>
      <c r="X26" s="117"/>
      <c r="Y26" s="117"/>
      <c r="Z26" s="171"/>
    </row>
    <row r="27" spans="1:26" ht="99.75" hidden="1">
      <c r="A27" s="60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17"/>
      <c r="U27" s="117"/>
      <c r="V27" s="117"/>
      <c r="W27" s="117"/>
      <c r="X27" s="117"/>
      <c r="Y27" s="117"/>
      <c r="Z27" s="171"/>
    </row>
    <row r="28" spans="1:26" ht="85.5">
      <c r="A28" s="60" t="s">
        <v>93</v>
      </c>
      <c r="B28" s="100" t="s">
        <v>94</v>
      </c>
      <c r="C28" s="58" t="s">
        <v>95</v>
      </c>
      <c r="D28" s="145" t="s">
        <v>271</v>
      </c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 t="s">
        <v>418</v>
      </c>
      <c r="P28" s="153" t="s">
        <v>371</v>
      </c>
      <c r="Q28" s="151" t="s">
        <v>385</v>
      </c>
      <c r="R28" s="122"/>
      <c r="S28" s="122"/>
      <c r="T28" s="117"/>
      <c r="U28" s="117"/>
      <c r="V28" s="117">
        <v>8.1</v>
      </c>
      <c r="W28" s="117">
        <v>6.7</v>
      </c>
      <c r="X28" s="117">
        <f aca="true" t="shared" si="2" ref="W28:Y29">W28*1.1</f>
        <v>7.370000000000001</v>
      </c>
      <c r="Y28" s="117">
        <f t="shared" si="2"/>
        <v>8.107000000000001</v>
      </c>
      <c r="Z28" s="171"/>
    </row>
    <row r="29" spans="1:26" ht="210" customHeight="1">
      <c r="A29" s="60" t="s">
        <v>96</v>
      </c>
      <c r="B29" s="100" t="s">
        <v>97</v>
      </c>
      <c r="C29" s="58" t="s">
        <v>98</v>
      </c>
      <c r="D29" s="145" t="s">
        <v>99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418</v>
      </c>
      <c r="P29" s="153" t="s">
        <v>372</v>
      </c>
      <c r="Q29" s="151" t="s">
        <v>385</v>
      </c>
      <c r="R29" s="122"/>
      <c r="S29" s="122"/>
      <c r="T29" s="117">
        <v>6.7</v>
      </c>
      <c r="U29" s="117"/>
      <c r="V29" s="117"/>
      <c r="W29" s="117">
        <f t="shared" si="2"/>
        <v>0</v>
      </c>
      <c r="X29" s="117">
        <f t="shared" si="2"/>
        <v>0</v>
      </c>
      <c r="Y29" s="117">
        <f t="shared" si="2"/>
        <v>0</v>
      </c>
      <c r="Z29" s="171"/>
    </row>
    <row r="30" spans="1:26" ht="71.25" hidden="1">
      <c r="A30" s="60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117"/>
      <c r="U30" s="117"/>
      <c r="V30" s="117"/>
      <c r="W30" s="117"/>
      <c r="X30" s="117"/>
      <c r="Y30" s="117"/>
      <c r="Z30" s="171"/>
    </row>
    <row r="31" spans="1:26" ht="185.25">
      <c r="A31" s="60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418</v>
      </c>
      <c r="P31" s="153" t="s">
        <v>373</v>
      </c>
      <c r="Q31" s="151" t="s">
        <v>385</v>
      </c>
      <c r="R31" s="122"/>
      <c r="S31" s="122"/>
      <c r="T31" s="117">
        <v>128.36675</v>
      </c>
      <c r="U31" s="117">
        <v>123.82482</v>
      </c>
      <c r="V31" s="117">
        <v>167.5</v>
      </c>
      <c r="W31" s="117">
        <v>186</v>
      </c>
      <c r="X31" s="117">
        <f>W31*1.1</f>
        <v>204.60000000000002</v>
      </c>
      <c r="Y31" s="117">
        <f>X31*1.1</f>
        <v>225.06000000000003</v>
      </c>
      <c r="Z31" s="171"/>
    </row>
    <row r="32" spans="1:26" ht="154.5" customHeight="1">
      <c r="A32" s="60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418</v>
      </c>
      <c r="P32" s="153" t="s">
        <v>374</v>
      </c>
      <c r="Q32" s="151" t="s">
        <v>385</v>
      </c>
      <c r="R32" s="122"/>
      <c r="S32" s="122"/>
      <c r="T32" s="117">
        <v>609.99725</v>
      </c>
      <c r="U32" s="117">
        <v>566.4212</v>
      </c>
      <c r="V32" s="117">
        <v>683.2</v>
      </c>
      <c r="W32" s="117">
        <v>672.4</v>
      </c>
      <c r="X32" s="117">
        <f>W32*1.1</f>
        <v>739.64</v>
      </c>
      <c r="Y32" s="117">
        <f>X32*1.1</f>
        <v>813.604</v>
      </c>
      <c r="Z32" s="171"/>
    </row>
    <row r="33" spans="1:26" ht="171" hidden="1">
      <c r="A33" s="60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418</v>
      </c>
      <c r="P33" s="153" t="s">
        <v>375</v>
      </c>
      <c r="Q33" s="151" t="s">
        <v>385</v>
      </c>
      <c r="R33" s="122"/>
      <c r="S33" s="122"/>
      <c r="T33" s="117"/>
      <c r="U33" s="117"/>
      <c r="V33" s="117"/>
      <c r="W33" s="117"/>
      <c r="X33" s="117"/>
      <c r="Y33" s="117"/>
      <c r="Z33" s="171"/>
    </row>
    <row r="34" spans="1:26" ht="114" hidden="1">
      <c r="A34" s="60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117"/>
      <c r="U34" s="117"/>
      <c r="V34" s="117"/>
      <c r="W34" s="117"/>
      <c r="X34" s="117"/>
      <c r="Y34" s="117"/>
      <c r="Z34" s="171"/>
    </row>
    <row r="35" spans="1:26" ht="141" customHeight="1">
      <c r="A35" s="129" t="s">
        <v>128</v>
      </c>
      <c r="B35" s="101" t="s">
        <v>129</v>
      </c>
      <c r="C35" s="57" t="s">
        <v>130</v>
      </c>
      <c r="D35" s="145" t="s">
        <v>364</v>
      </c>
      <c r="E35" s="122"/>
      <c r="F35" s="122"/>
      <c r="G35" s="172" t="s">
        <v>41</v>
      </c>
      <c r="H35" s="148" t="s">
        <v>131</v>
      </c>
      <c r="I35" s="331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418</v>
      </c>
      <c r="P35" s="153" t="s">
        <v>376</v>
      </c>
      <c r="Q35" s="151" t="s">
        <v>385</v>
      </c>
      <c r="R35" s="122"/>
      <c r="S35" s="122"/>
      <c r="T35" s="117">
        <v>6</v>
      </c>
      <c r="U35" s="117">
        <v>6</v>
      </c>
      <c r="V35" s="117">
        <v>7.1</v>
      </c>
      <c r="W35" s="117">
        <v>7.1</v>
      </c>
      <c r="X35" s="117">
        <f>W35*1.1</f>
        <v>7.8100000000000005</v>
      </c>
      <c r="Y35" s="117">
        <f>X35*1.1</f>
        <v>8.591000000000001</v>
      </c>
      <c r="Z35" s="171"/>
    </row>
    <row r="36" spans="1:26" ht="83.25" customHeight="1" hidden="1">
      <c r="A36" s="60" t="s">
        <v>132</v>
      </c>
      <c r="B36" s="100" t="s">
        <v>133</v>
      </c>
      <c r="C36" s="58" t="s">
        <v>134</v>
      </c>
      <c r="D36" s="145"/>
      <c r="E36" s="122"/>
      <c r="F36" s="122"/>
      <c r="G36" s="203"/>
      <c r="H36" s="148"/>
      <c r="I36" s="331"/>
      <c r="J36" s="146"/>
      <c r="K36" s="178" t="s">
        <v>135</v>
      </c>
      <c r="L36" s="177" t="s">
        <v>136</v>
      </c>
      <c r="M36" s="177" t="s">
        <v>137</v>
      </c>
      <c r="N36" s="146"/>
      <c r="O36" s="146" t="s">
        <v>418</v>
      </c>
      <c r="P36" s="146"/>
      <c r="Q36" s="151" t="s">
        <v>253</v>
      </c>
      <c r="R36" s="122"/>
      <c r="S36" s="122"/>
      <c r="T36" s="117"/>
      <c r="U36" s="117"/>
      <c r="V36" s="117"/>
      <c r="W36" s="117"/>
      <c r="X36" s="117"/>
      <c r="Y36" s="117"/>
      <c r="Z36" s="171"/>
    </row>
    <row r="37" spans="1:26" ht="85.5" hidden="1">
      <c r="A37" s="60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17"/>
      <c r="U37" s="117"/>
      <c r="V37" s="117"/>
      <c r="W37" s="117"/>
      <c r="X37" s="117"/>
      <c r="Y37" s="117"/>
      <c r="Z37" s="171"/>
    </row>
    <row r="38" spans="1:26" ht="28.5" hidden="1">
      <c r="A38" s="60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17"/>
      <c r="U38" s="117"/>
      <c r="V38" s="117"/>
      <c r="W38" s="117"/>
      <c r="X38" s="117"/>
      <c r="Y38" s="117"/>
      <c r="Z38" s="171"/>
    </row>
    <row r="39" spans="1:26" ht="28.5" hidden="1">
      <c r="A39" s="60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17"/>
      <c r="U39" s="117"/>
      <c r="V39" s="117"/>
      <c r="W39" s="117"/>
      <c r="X39" s="117"/>
      <c r="Y39" s="117"/>
      <c r="Z39" s="171"/>
    </row>
    <row r="40" spans="1:26" ht="128.25">
      <c r="A40" s="60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259</v>
      </c>
      <c r="P40" s="153" t="s">
        <v>377</v>
      </c>
      <c r="Q40" s="151" t="s">
        <v>385</v>
      </c>
      <c r="R40" s="122"/>
      <c r="S40" s="122"/>
      <c r="T40" s="117">
        <v>19.836</v>
      </c>
      <c r="U40" s="117">
        <v>18.61533</v>
      </c>
      <c r="V40" s="117">
        <v>173</v>
      </c>
      <c r="W40" s="117">
        <v>93.7</v>
      </c>
      <c r="X40" s="117">
        <f aca="true" t="shared" si="3" ref="X40:Y42">W40*1.1</f>
        <v>103.07000000000001</v>
      </c>
      <c r="Y40" s="117">
        <f t="shared" si="3"/>
        <v>113.37700000000002</v>
      </c>
      <c r="Z40" s="171"/>
    </row>
    <row r="41" spans="1:26" ht="356.25">
      <c r="A41" s="60" t="s">
        <v>153</v>
      </c>
      <c r="B41" s="100" t="s">
        <v>393</v>
      </c>
      <c r="C41" s="58" t="s">
        <v>154</v>
      </c>
      <c r="D41" s="145" t="s">
        <v>284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259</v>
      </c>
      <c r="P41" s="153" t="s">
        <v>378</v>
      </c>
      <c r="Q41" s="151" t="s">
        <v>385</v>
      </c>
      <c r="R41" s="122"/>
      <c r="S41" s="122"/>
      <c r="T41" s="117">
        <v>72.552</v>
      </c>
      <c r="U41" s="117">
        <v>8</v>
      </c>
      <c r="V41" s="117">
        <v>88.3</v>
      </c>
      <c r="W41" s="117">
        <v>0</v>
      </c>
      <c r="X41" s="117">
        <f t="shared" si="3"/>
        <v>0</v>
      </c>
      <c r="Y41" s="117">
        <f t="shared" si="3"/>
        <v>0</v>
      </c>
      <c r="Z41" s="171"/>
    </row>
    <row r="42" spans="1:26" ht="154.5" customHeight="1">
      <c r="A42" s="60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418</v>
      </c>
      <c r="P42" s="153" t="s">
        <v>379</v>
      </c>
      <c r="Q42" s="151" t="s">
        <v>385</v>
      </c>
      <c r="R42" s="122"/>
      <c r="S42" s="122"/>
      <c r="T42" s="117">
        <v>88.6</v>
      </c>
      <c r="U42" s="117">
        <v>49.99979</v>
      </c>
      <c r="V42" s="117">
        <v>112.6</v>
      </c>
      <c r="W42" s="117">
        <v>90</v>
      </c>
      <c r="X42" s="117">
        <f t="shared" si="3"/>
        <v>99.00000000000001</v>
      </c>
      <c r="Y42" s="117">
        <f t="shared" si="3"/>
        <v>108.90000000000002</v>
      </c>
      <c r="Z42" s="171"/>
    </row>
    <row r="43" spans="1:26" ht="37.5" customHeight="1" hidden="1">
      <c r="A43" s="60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17"/>
      <c r="U43" s="117"/>
      <c r="V43" s="117"/>
      <c r="W43" s="117"/>
      <c r="X43" s="117"/>
      <c r="Y43" s="117"/>
      <c r="Z43" s="171"/>
    </row>
    <row r="44" spans="1:26" ht="97.5" customHeight="1" hidden="1">
      <c r="A44" s="60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17"/>
      <c r="U44" s="117"/>
      <c r="V44" s="117"/>
      <c r="W44" s="117"/>
      <c r="X44" s="117"/>
      <c r="Y44" s="117"/>
      <c r="Z44" s="171"/>
    </row>
    <row r="45" spans="1:26" ht="85.5" hidden="1">
      <c r="A45" s="60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17"/>
      <c r="U45" s="117"/>
      <c r="V45" s="117"/>
      <c r="W45" s="117"/>
      <c r="X45" s="117"/>
      <c r="Y45" s="117"/>
      <c r="Z45" s="171"/>
    </row>
    <row r="46" spans="1:26" ht="99.75" customHeight="1" hidden="1">
      <c r="A46" s="60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17"/>
      <c r="U46" s="117"/>
      <c r="V46" s="117"/>
      <c r="W46" s="117"/>
      <c r="X46" s="117"/>
      <c r="Y46" s="117"/>
      <c r="Z46" s="171"/>
    </row>
    <row r="47" spans="1:26" ht="57" hidden="1">
      <c r="A47" s="60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17"/>
      <c r="U47" s="117"/>
      <c r="V47" s="117"/>
      <c r="W47" s="117"/>
      <c r="X47" s="117"/>
      <c r="Y47" s="117"/>
      <c r="Z47" s="171"/>
    </row>
    <row r="48" spans="1:26" ht="71.25" hidden="1">
      <c r="A48" s="60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17"/>
      <c r="U48" s="117"/>
      <c r="V48" s="117"/>
      <c r="W48" s="117"/>
      <c r="X48" s="117"/>
      <c r="Y48" s="117"/>
      <c r="Z48" s="171"/>
    </row>
    <row r="49" spans="1:26" ht="82.5" customHeight="1" hidden="1">
      <c r="A49" s="60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17"/>
      <c r="U49" s="117"/>
      <c r="V49" s="117"/>
      <c r="W49" s="117"/>
      <c r="X49" s="117"/>
      <c r="Y49" s="117"/>
      <c r="Z49" s="171"/>
    </row>
    <row r="50" spans="1:26" ht="128.25" hidden="1">
      <c r="A50" s="60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/>
      <c r="P50" s="146"/>
      <c r="Q50" s="151"/>
      <c r="R50" s="122"/>
      <c r="S50" s="122"/>
      <c r="T50" s="117"/>
      <c r="U50" s="117"/>
      <c r="V50" s="117"/>
      <c r="W50" s="117"/>
      <c r="X50" s="117"/>
      <c r="Y50" s="117"/>
      <c r="Z50" s="171"/>
    </row>
    <row r="51" spans="1:26" ht="42.75" hidden="1">
      <c r="A51" s="60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17"/>
      <c r="U51" s="117"/>
      <c r="V51" s="117"/>
      <c r="W51" s="117"/>
      <c r="X51" s="117"/>
      <c r="Y51" s="117"/>
      <c r="Z51" s="171"/>
    </row>
    <row r="52" spans="1:26" ht="99.75" hidden="1">
      <c r="A52" s="60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17"/>
      <c r="U52" s="117"/>
      <c r="V52" s="117"/>
      <c r="W52" s="117"/>
      <c r="X52" s="117"/>
      <c r="Y52" s="117"/>
      <c r="Z52" s="171"/>
    </row>
    <row r="53" spans="1:26" ht="28.5" hidden="1">
      <c r="A53" s="60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17"/>
      <c r="U53" s="117"/>
      <c r="V53" s="117"/>
      <c r="W53" s="117"/>
      <c r="X53" s="117"/>
      <c r="Y53" s="117"/>
      <c r="Z53" s="171"/>
    </row>
    <row r="54" spans="1:26" ht="72" customHeight="1" hidden="1">
      <c r="A54" s="60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17"/>
      <c r="U54" s="117"/>
      <c r="V54" s="117"/>
      <c r="W54" s="117"/>
      <c r="X54" s="117"/>
      <c r="Y54" s="117"/>
      <c r="Z54" s="171"/>
    </row>
    <row r="55" spans="1:26" ht="128.25">
      <c r="A55" s="60" t="s">
        <v>197</v>
      </c>
      <c r="B55" s="100" t="s">
        <v>198</v>
      </c>
      <c r="C55" s="58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17">
        <f aca="true" t="shared" si="4" ref="T55:Y55">SUM(T56:T59)</f>
        <v>0</v>
      </c>
      <c r="U55" s="117">
        <f t="shared" si="4"/>
        <v>0</v>
      </c>
      <c r="V55" s="117">
        <f t="shared" si="4"/>
        <v>0</v>
      </c>
      <c r="W55" s="117">
        <f t="shared" si="4"/>
        <v>102</v>
      </c>
      <c r="X55" s="117">
        <f t="shared" si="4"/>
        <v>0</v>
      </c>
      <c r="Y55" s="117">
        <f t="shared" si="4"/>
        <v>0</v>
      </c>
      <c r="Z55" s="171"/>
    </row>
    <row r="56" spans="1:26" ht="132.75" customHeight="1">
      <c r="A56" s="130" t="s">
        <v>403</v>
      </c>
      <c r="B56" s="100" t="s">
        <v>200</v>
      </c>
      <c r="C56" s="58" t="s">
        <v>272</v>
      </c>
      <c r="D56" s="145" t="s">
        <v>233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259</v>
      </c>
      <c r="P56" s="153" t="s">
        <v>370</v>
      </c>
      <c r="Q56" s="151" t="s">
        <v>385</v>
      </c>
      <c r="R56" s="122"/>
      <c r="S56" s="122"/>
      <c r="T56" s="117"/>
      <c r="U56" s="117"/>
      <c r="V56" s="117"/>
      <c r="W56" s="117">
        <v>102</v>
      </c>
      <c r="X56" s="117"/>
      <c r="Y56" s="117"/>
      <c r="Z56" s="171"/>
    </row>
    <row r="57" spans="1:26" ht="71.25" hidden="1">
      <c r="A57" s="130" t="s">
        <v>398</v>
      </c>
      <c r="B57" s="100" t="s">
        <v>109</v>
      </c>
      <c r="C57" s="58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117"/>
      <c r="U57" s="117"/>
      <c r="V57" s="117"/>
      <c r="W57" s="117"/>
      <c r="X57" s="117"/>
      <c r="Y57" s="117"/>
      <c r="Z57" s="171"/>
    </row>
    <row r="58" spans="1:26" ht="73.5" customHeight="1" hidden="1">
      <c r="A58" s="130" t="s">
        <v>399</v>
      </c>
      <c r="B58" s="100" t="s">
        <v>117</v>
      </c>
      <c r="C58" s="58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/>
      <c r="P58" s="153" t="s">
        <v>381</v>
      </c>
      <c r="Q58" s="151" t="s">
        <v>385</v>
      </c>
      <c r="R58" s="122"/>
      <c r="S58" s="122"/>
      <c r="T58" s="117"/>
      <c r="U58" s="117"/>
      <c r="V58" s="117"/>
      <c r="W58" s="117"/>
      <c r="X58" s="117"/>
      <c r="Y58" s="117"/>
      <c r="Z58" s="171"/>
    </row>
    <row r="59" spans="1:26" ht="85.5" hidden="1">
      <c r="A59" s="60"/>
      <c r="B59" s="100" t="s">
        <v>404</v>
      </c>
      <c r="C59" s="58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117"/>
      <c r="U59" s="117"/>
      <c r="V59" s="117"/>
      <c r="W59" s="117"/>
      <c r="X59" s="117"/>
      <c r="Y59" s="117"/>
      <c r="Z59" s="171"/>
    </row>
    <row r="60" spans="1:26" ht="114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17">
        <f aca="true" t="shared" si="5" ref="T60:Y60">SUM(T61:T62)</f>
        <v>54.62</v>
      </c>
      <c r="U60" s="117">
        <f t="shared" si="5"/>
        <v>54.62</v>
      </c>
      <c r="V60" s="117">
        <f t="shared" si="5"/>
        <v>54.59</v>
      </c>
      <c r="W60" s="117">
        <f t="shared" si="5"/>
        <v>55.12</v>
      </c>
      <c r="X60" s="117">
        <f t="shared" si="5"/>
        <v>60.632000000000005</v>
      </c>
      <c r="Y60" s="117">
        <f t="shared" si="5"/>
        <v>66.69520000000001</v>
      </c>
      <c r="Z60" s="171"/>
    </row>
    <row r="61" spans="1:26" ht="148.5" customHeight="1">
      <c r="A61" s="128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259</v>
      </c>
      <c r="P61" s="146"/>
      <c r="Q61" s="151" t="s">
        <v>386</v>
      </c>
      <c r="R61" s="122"/>
      <c r="S61" s="122"/>
      <c r="T61" s="117">
        <v>54.62</v>
      </c>
      <c r="U61" s="117">
        <v>54.62</v>
      </c>
      <c r="V61" s="117">
        <v>54.59</v>
      </c>
      <c r="W61" s="117">
        <v>55.12</v>
      </c>
      <c r="X61" s="117">
        <f>W61*1.1</f>
        <v>60.632000000000005</v>
      </c>
      <c r="Y61" s="117">
        <f>X61*1.1</f>
        <v>66.69520000000001</v>
      </c>
      <c r="Z61" s="171"/>
    </row>
    <row r="62" spans="1:26" ht="99.75" hidden="1">
      <c r="A62" s="128" t="s">
        <v>346</v>
      </c>
      <c r="B62" s="100" t="s">
        <v>217</v>
      </c>
      <c r="C62" s="58"/>
      <c r="D62" s="145" t="s">
        <v>150</v>
      </c>
      <c r="E62" s="122"/>
      <c r="F62" s="122"/>
      <c r="G62" s="146"/>
      <c r="H62" s="146"/>
      <c r="I62" s="146"/>
      <c r="J62" s="146"/>
      <c r="K62" s="146"/>
      <c r="L62" s="146"/>
      <c r="M62" s="146"/>
      <c r="N62" s="146"/>
      <c r="O62" s="146" t="s">
        <v>259</v>
      </c>
      <c r="P62" s="146"/>
      <c r="Q62" s="151" t="s">
        <v>253</v>
      </c>
      <c r="R62" s="122"/>
      <c r="S62" s="122"/>
      <c r="T62" s="117"/>
      <c r="U62" s="117"/>
      <c r="V62" s="117"/>
      <c r="W62" s="117"/>
      <c r="X62" s="117"/>
      <c r="Y62" s="117"/>
      <c r="Z62" s="171"/>
    </row>
    <row r="63" spans="1:26" ht="171">
      <c r="A63" s="60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22"/>
      <c r="P63" s="122"/>
      <c r="Q63" s="122"/>
      <c r="R63" s="122"/>
      <c r="S63" s="122"/>
      <c r="T63" s="117"/>
      <c r="U63" s="117">
        <f>SUM(U65)</f>
        <v>0</v>
      </c>
      <c r="V63" s="117"/>
      <c r="W63" s="117"/>
      <c r="X63" s="117"/>
      <c r="Y63" s="117"/>
      <c r="Z63" s="171"/>
    </row>
    <row r="64" spans="1:26" ht="144" customHeight="1">
      <c r="A64" s="60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259</v>
      </c>
      <c r="P64" s="122"/>
      <c r="Q64" s="151" t="s">
        <v>253</v>
      </c>
      <c r="R64" s="122"/>
      <c r="S64" s="122"/>
      <c r="T64" s="117"/>
      <c r="U64" s="117"/>
      <c r="V64" s="117"/>
      <c r="W64" s="117"/>
      <c r="X64" s="117"/>
      <c r="Y64" s="117"/>
      <c r="Z64" s="171"/>
    </row>
    <row r="65" spans="1:26" ht="128.25" hidden="1">
      <c r="A65" s="130" t="s">
        <v>395</v>
      </c>
      <c r="B65" s="102" t="s">
        <v>266</v>
      </c>
      <c r="C65" s="63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22"/>
      <c r="O65" s="146" t="s">
        <v>259</v>
      </c>
      <c r="P65" s="146"/>
      <c r="Q65" s="151" t="s">
        <v>386</v>
      </c>
      <c r="R65" s="122"/>
      <c r="S65" s="122"/>
      <c r="T65" s="117"/>
      <c r="U65" s="117"/>
      <c r="V65" s="117"/>
      <c r="W65" s="117"/>
      <c r="X65" s="117"/>
      <c r="Y65" s="117"/>
      <c r="Z65" s="171"/>
    </row>
    <row r="66" spans="1:26" ht="33.75" customHeight="1">
      <c r="A66" s="60"/>
      <c r="B66" s="99" t="s">
        <v>208</v>
      </c>
      <c r="C66" s="59"/>
      <c r="D66" s="145"/>
      <c r="E66" s="122"/>
      <c r="F66" s="122"/>
      <c r="G66" s="185"/>
      <c r="H66" s="186"/>
      <c r="I66" s="186"/>
      <c r="J66" s="186"/>
      <c r="K66" s="186"/>
      <c r="L66" s="186"/>
      <c r="M66" s="186"/>
      <c r="N66" s="122"/>
      <c r="O66" s="122"/>
      <c r="P66" s="122" t="s">
        <v>209</v>
      </c>
      <c r="Q66" s="166"/>
      <c r="R66" s="122"/>
      <c r="S66" s="122"/>
      <c r="T66" s="121">
        <f aca="true" t="shared" si="6" ref="T66:Y66">SUM(T8,T55,T60,T63)</f>
        <v>1980.8229999999999</v>
      </c>
      <c r="U66" s="121">
        <f t="shared" si="6"/>
        <v>1803.2011400000001</v>
      </c>
      <c r="V66" s="121">
        <f t="shared" si="6"/>
        <v>4171.4400000000005</v>
      </c>
      <c r="W66" s="121">
        <f t="shared" si="6"/>
        <v>2132.7200000000003</v>
      </c>
      <c r="X66" s="121">
        <f t="shared" si="6"/>
        <v>1988.492</v>
      </c>
      <c r="Y66" s="121">
        <f t="shared" si="6"/>
        <v>2187.3412000000003</v>
      </c>
      <c r="Z66" s="171"/>
    </row>
    <row r="67" spans="1:26" ht="15" hidden="1">
      <c r="A67" s="17"/>
      <c r="B67" s="105"/>
      <c r="C67" s="7"/>
      <c r="D67" s="145"/>
      <c r="E67" s="122"/>
      <c r="F67" s="122"/>
      <c r="G67" s="107"/>
      <c r="H67" s="104"/>
      <c r="I67" s="104"/>
      <c r="J67" s="104"/>
      <c r="K67" s="104"/>
      <c r="L67" s="104"/>
      <c r="M67" s="104"/>
      <c r="N67" s="122"/>
      <c r="O67" s="122"/>
      <c r="P67" s="122"/>
      <c r="Q67" s="122"/>
      <c r="R67" s="122"/>
      <c r="S67" s="122"/>
      <c r="T67" s="122"/>
      <c r="U67" s="122"/>
      <c r="V67" s="122"/>
      <c r="W67" s="104"/>
      <c r="X67" s="104"/>
      <c r="Y67" s="123"/>
      <c r="Z67" s="104"/>
    </row>
    <row r="68" spans="1:26" ht="15" hidden="1">
      <c r="A68" s="9"/>
      <c r="B68" s="103"/>
      <c r="C68" s="9"/>
      <c r="D68" s="188"/>
      <c r="E68" s="104"/>
      <c r="F68" s="104"/>
      <c r="G68" s="122"/>
      <c r="H68" s="122"/>
      <c r="I68" s="122"/>
      <c r="J68" s="122"/>
      <c r="K68" s="122"/>
      <c r="L68" s="122"/>
      <c r="M68" s="122"/>
      <c r="N68" s="104"/>
      <c r="O68" s="104"/>
      <c r="P68" s="104"/>
      <c r="Q68" s="104"/>
      <c r="R68" s="104"/>
      <c r="S68" s="104"/>
      <c r="T68" s="104"/>
      <c r="U68" s="104"/>
      <c r="V68" s="104"/>
      <c r="W68" s="122"/>
      <c r="X68" s="122"/>
      <c r="Y68" s="104"/>
      <c r="Z68" s="104"/>
    </row>
    <row r="69" spans="1:26" ht="15" hidden="1">
      <c r="A69" s="9"/>
      <c r="B69" s="106"/>
      <c r="C69" s="9"/>
      <c r="D69" s="187"/>
      <c r="E69" s="104"/>
      <c r="F69" s="104"/>
      <c r="G69" s="107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s="11" customFormat="1" ht="33" customHeight="1">
      <c r="A70" s="9"/>
      <c r="B70" s="231" t="s">
        <v>450</v>
      </c>
      <c r="C70" s="9"/>
      <c r="D70" s="187"/>
      <c r="E70" s="104"/>
      <c r="F70" s="104"/>
      <c r="G70" s="107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71">
        <v>509.96</v>
      </c>
      <c r="W70" s="104"/>
      <c r="X70" s="104"/>
      <c r="Y70" s="104"/>
      <c r="Z70" s="104"/>
    </row>
    <row r="71" spans="1:26" s="11" customFormat="1" ht="63.75" hidden="1">
      <c r="A71" s="9"/>
      <c r="B71" s="231" t="s">
        <v>452</v>
      </c>
      <c r="C71" s="9"/>
      <c r="D71" s="187"/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5">
      <c r="A72" s="9"/>
      <c r="B72" s="106" t="s">
        <v>417</v>
      </c>
      <c r="C72" s="9"/>
      <c r="D72" s="2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280">
        <f aca="true" t="shared" si="7" ref="T72:Y72">T66+T67+T68+T69+T70+T71</f>
        <v>1980.8229999999999</v>
      </c>
      <c r="U72" s="280">
        <f t="shared" si="7"/>
        <v>1803.2011400000001</v>
      </c>
      <c r="V72" s="280">
        <f t="shared" si="7"/>
        <v>4681.400000000001</v>
      </c>
      <c r="W72" s="280">
        <f t="shared" si="7"/>
        <v>2132.7200000000003</v>
      </c>
      <c r="X72" s="280">
        <f t="shared" si="7"/>
        <v>1988.492</v>
      </c>
      <c r="Y72" s="280">
        <f t="shared" si="7"/>
        <v>2187.3412000000003</v>
      </c>
      <c r="Z72" s="105"/>
    </row>
    <row r="73" spans="1:25" ht="14.25" customHeight="1" hidden="1">
      <c r="A73" s="328"/>
      <c r="B73" s="329"/>
      <c r="C73" s="330"/>
      <c r="D73" s="18"/>
      <c r="E73" s="19"/>
      <c r="F73" s="19"/>
      <c r="G73" s="12"/>
      <c r="H73" s="9"/>
      <c r="I73" s="9"/>
      <c r="J73" s="9"/>
      <c r="K73" s="9"/>
      <c r="L73" s="9"/>
      <c r="M73" s="9"/>
      <c r="N73" s="19"/>
      <c r="O73" s="19"/>
      <c r="P73" s="19"/>
      <c r="Q73" s="14"/>
      <c r="R73" s="14"/>
      <c r="S73" s="14"/>
      <c r="T73" s="14"/>
      <c r="U73" s="14"/>
      <c r="V73" s="14"/>
      <c r="W73" s="14"/>
      <c r="X73" s="14"/>
      <c r="Y73" s="14"/>
    </row>
    <row r="76" spans="1:26" ht="18.75" customHeight="1">
      <c r="A76" s="11"/>
      <c r="B76" s="87"/>
      <c r="C76" s="87"/>
      <c r="D76" s="87"/>
      <c r="E76" s="87"/>
      <c r="F76" s="87"/>
      <c r="G76" s="88"/>
      <c r="H76" s="87"/>
      <c r="I76" s="87"/>
      <c r="J76" s="87"/>
      <c r="K76" s="87"/>
      <c r="L76" s="87"/>
      <c r="M76" s="87"/>
      <c r="N76" s="87"/>
      <c r="O76" s="87"/>
      <c r="P76" s="87"/>
      <c r="Q76" s="89" t="s">
        <v>210</v>
      </c>
      <c r="R76" s="89"/>
      <c r="S76" s="89"/>
      <c r="T76" s="89"/>
      <c r="U76" s="89"/>
      <c r="V76" s="87"/>
      <c r="W76" s="87"/>
      <c r="X76" s="87" t="s">
        <v>209</v>
      </c>
      <c r="Y76" s="87"/>
      <c r="Z76" s="87"/>
    </row>
    <row r="77" spans="1:26" ht="18.75" customHeight="1">
      <c r="A77" s="11"/>
      <c r="B77" s="321" t="s">
        <v>235</v>
      </c>
      <c r="C77" s="321"/>
      <c r="D77" s="321"/>
      <c r="E77" s="87"/>
      <c r="F77" s="87"/>
      <c r="G77" s="361" t="s">
        <v>294</v>
      </c>
      <c r="H77" s="361"/>
      <c r="I77" s="87"/>
      <c r="J77" s="87"/>
      <c r="K77" s="87"/>
      <c r="L77" s="87"/>
      <c r="M77" s="87"/>
      <c r="N77" s="87"/>
      <c r="O77" s="87"/>
      <c r="P77" s="87"/>
      <c r="Q77" s="89" t="s">
        <v>212</v>
      </c>
      <c r="R77" s="89"/>
      <c r="S77" s="89"/>
      <c r="T77" s="89"/>
      <c r="U77" s="89"/>
      <c r="V77" s="87"/>
      <c r="W77" s="87"/>
      <c r="X77" s="90"/>
      <c r="Y77" s="332" t="s">
        <v>288</v>
      </c>
      <c r="Z77" s="332"/>
    </row>
    <row r="78" spans="7:13" ht="12.75">
      <c r="G78" s="29"/>
      <c r="I78" s="11"/>
      <c r="J78" s="11"/>
      <c r="K78" s="11"/>
      <c r="L78" s="11"/>
      <c r="M78" s="11"/>
    </row>
  </sheetData>
  <sheetProtection/>
  <mergeCells count="36">
    <mergeCell ref="A2:Y2"/>
    <mergeCell ref="A3:C5"/>
    <mergeCell ref="D3:D5"/>
    <mergeCell ref="E3:Q3"/>
    <mergeCell ref="E4:E5"/>
    <mergeCell ref="W4:W5"/>
    <mergeCell ref="V4:V5"/>
    <mergeCell ref="F4:I4"/>
    <mergeCell ref="R4:R5"/>
    <mergeCell ref="S4:U4"/>
    <mergeCell ref="R3:Y3"/>
    <mergeCell ref="N4:Q4"/>
    <mergeCell ref="J4:M4"/>
    <mergeCell ref="G23:G24"/>
    <mergeCell ref="H23:H24"/>
    <mergeCell ref="I23:I24"/>
    <mergeCell ref="K23:K24"/>
    <mergeCell ref="L23:L24"/>
    <mergeCell ref="M23:M24"/>
    <mergeCell ref="Q23:Q24"/>
    <mergeCell ref="B77:D77"/>
    <mergeCell ref="A73:C73"/>
    <mergeCell ref="B23:B24"/>
    <mergeCell ref="B21:B22"/>
    <mergeCell ref="C21:C22"/>
    <mergeCell ref="Z3:Z5"/>
    <mergeCell ref="X4:Y4"/>
    <mergeCell ref="Y77:Z77"/>
    <mergeCell ref="G77:H77"/>
    <mergeCell ref="I35:I36"/>
    <mergeCell ref="A9:A11"/>
    <mergeCell ref="B9:B11"/>
    <mergeCell ref="C9:C11"/>
    <mergeCell ref="A21:A22"/>
    <mergeCell ref="A23:A24"/>
    <mergeCell ref="C23:C2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="60" zoomScaleNormal="60" zoomScaleSheetLayoutView="40" zoomScalePageLayoutView="0" workbookViewId="0" topLeftCell="A1">
      <pane xSplit="8" ySplit="8" topLeftCell="I71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8.25390625" style="15" customWidth="1"/>
    <col min="5" max="5" width="0.12890625" style="15" hidden="1" customWidth="1"/>
    <col min="6" max="6" width="9.125" style="15" hidden="1" customWidth="1"/>
    <col min="7" max="7" width="17.625" style="30" customWidth="1"/>
    <col min="8" max="8" width="8.37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0.2421875" style="15" hidden="1" customWidth="1"/>
    <col min="15" max="15" width="22.75390625" style="15" customWidth="1"/>
    <col min="16" max="16" width="7.625" style="15" customWidth="1"/>
    <col min="17" max="17" width="14.125" style="15" customWidth="1"/>
    <col min="18" max="19" width="0.12890625" style="15" hidden="1" customWidth="1"/>
    <col min="20" max="20" width="13.25390625" style="15" customWidth="1"/>
    <col min="21" max="21" width="12.00390625" style="15" customWidth="1"/>
    <col min="22" max="22" width="12.875" style="15" customWidth="1"/>
    <col min="23" max="23" width="12.25390625" style="15" customWidth="1"/>
    <col min="24" max="25" width="13.625" style="15" customWidth="1"/>
    <col min="26" max="26" width="8.7539062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12.75">
      <c r="A2" s="292" t="s">
        <v>425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31.5" customHeight="1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44.25" customHeight="1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102.75" customHeight="1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21.75" customHeight="1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43">
        <f aca="true" t="shared" si="0" ref="T7:Y7">SUM(T8,T55,T60,T63)</f>
        <v>2668.9559999999997</v>
      </c>
      <c r="U7" s="143">
        <f t="shared" si="0"/>
        <v>2339.81933</v>
      </c>
      <c r="V7" s="143">
        <f t="shared" si="0"/>
        <v>2919.5600000000004</v>
      </c>
      <c r="W7" s="143">
        <f t="shared" si="0"/>
        <v>2985.2000000000003</v>
      </c>
      <c r="X7" s="143">
        <f t="shared" si="0"/>
        <v>2515.15</v>
      </c>
      <c r="Y7" s="143">
        <f t="shared" si="0"/>
        <v>2766.665</v>
      </c>
      <c r="Z7" s="104"/>
    </row>
    <row r="8" spans="1:26" ht="99.75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278"/>
      <c r="R8" s="278"/>
      <c r="S8" s="278"/>
      <c r="T8" s="167">
        <f aca="true" t="shared" si="1" ref="T8:Y8">SUM(T9:T54)</f>
        <v>2449.336</v>
      </c>
      <c r="U8" s="167">
        <f t="shared" si="1"/>
        <v>2120.19933</v>
      </c>
      <c r="V8" s="167">
        <f t="shared" si="1"/>
        <v>2674.6000000000004</v>
      </c>
      <c r="W8" s="167">
        <f t="shared" si="1"/>
        <v>2567.2000000000003</v>
      </c>
      <c r="X8" s="167">
        <f t="shared" si="1"/>
        <v>2388.98</v>
      </c>
      <c r="Y8" s="167">
        <f t="shared" si="1"/>
        <v>2627.878</v>
      </c>
      <c r="Z8" s="105"/>
    </row>
    <row r="9" spans="1:26" ht="156.75">
      <c r="A9" s="333" t="s">
        <v>38</v>
      </c>
      <c r="B9" s="353" t="s">
        <v>39</v>
      </c>
      <c r="C9" s="337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419</v>
      </c>
      <c r="P9" s="175" t="s">
        <v>369</v>
      </c>
      <c r="Q9" s="151" t="s">
        <v>385</v>
      </c>
      <c r="R9" s="122"/>
      <c r="S9" s="122"/>
      <c r="T9" s="143">
        <v>600.079</v>
      </c>
      <c r="U9" s="143">
        <v>575.2845</v>
      </c>
      <c r="V9" s="143">
        <v>646.1</v>
      </c>
      <c r="W9" s="143">
        <v>636.2</v>
      </c>
      <c r="X9" s="143">
        <f>W9*1.1</f>
        <v>699.82</v>
      </c>
      <c r="Y9" s="143">
        <f>X9*1.1</f>
        <v>769.8020000000001</v>
      </c>
      <c r="Z9" s="104"/>
    </row>
    <row r="10" spans="1:26" ht="156.75">
      <c r="A10" s="340"/>
      <c r="B10" s="354"/>
      <c r="C10" s="338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419</v>
      </c>
      <c r="P10" s="175" t="s">
        <v>369</v>
      </c>
      <c r="Q10" s="151" t="s">
        <v>385</v>
      </c>
      <c r="R10" s="122"/>
      <c r="S10" s="122"/>
      <c r="T10" s="143"/>
      <c r="U10" s="143"/>
      <c r="V10" s="143">
        <v>8.6</v>
      </c>
      <c r="W10" s="143">
        <v>10</v>
      </c>
      <c r="X10" s="143">
        <f>W10*1.1</f>
        <v>11</v>
      </c>
      <c r="Y10" s="143">
        <f>X10*1.1</f>
        <v>12.100000000000001</v>
      </c>
      <c r="Z10" s="104"/>
    </row>
    <row r="11" spans="1:26" ht="156.75">
      <c r="A11" s="334"/>
      <c r="B11" s="355"/>
      <c r="C11" s="339"/>
      <c r="D11" s="145" t="s">
        <v>279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419</v>
      </c>
      <c r="P11" s="175" t="s">
        <v>369</v>
      </c>
      <c r="Q11" s="151" t="s">
        <v>385</v>
      </c>
      <c r="R11" s="122"/>
      <c r="S11" s="122"/>
      <c r="T11" s="143">
        <v>15</v>
      </c>
      <c r="U11" s="143"/>
      <c r="V11" s="143"/>
      <c r="W11" s="143"/>
      <c r="X11" s="143"/>
      <c r="Y11" s="143"/>
      <c r="Z11" s="104"/>
    </row>
    <row r="12" spans="1:26" ht="45" customHeight="1">
      <c r="A12" s="4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43"/>
      <c r="U12" s="143"/>
      <c r="V12" s="143"/>
      <c r="W12" s="143"/>
      <c r="X12" s="143"/>
      <c r="Y12" s="143"/>
      <c r="Z12" s="104"/>
    </row>
    <row r="13" spans="1:26" ht="256.5" hidden="1">
      <c r="A13" s="4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43"/>
      <c r="U13" s="143"/>
      <c r="V13" s="143"/>
      <c r="W13" s="143"/>
      <c r="X13" s="143"/>
      <c r="Y13" s="143"/>
      <c r="Z13" s="104"/>
    </row>
    <row r="14" spans="1:26" ht="210" customHeight="1">
      <c r="A14" s="4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419</v>
      </c>
      <c r="P14" s="146" t="s">
        <v>380</v>
      </c>
      <c r="Q14" s="151" t="s">
        <v>385</v>
      </c>
      <c r="R14" s="122"/>
      <c r="S14" s="122"/>
      <c r="T14" s="143">
        <v>34.16</v>
      </c>
      <c r="U14" s="143">
        <v>34.16</v>
      </c>
      <c r="V14" s="143">
        <v>3.8</v>
      </c>
      <c r="W14" s="143"/>
      <c r="X14" s="143"/>
      <c r="Y14" s="143"/>
      <c r="Z14" s="104"/>
    </row>
    <row r="15" spans="1:26" ht="138.75" customHeight="1" hidden="1">
      <c r="A15" s="4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43"/>
      <c r="U15" s="143"/>
      <c r="V15" s="143"/>
      <c r="W15" s="143"/>
      <c r="X15" s="143"/>
      <c r="Y15" s="143"/>
      <c r="Z15" s="104"/>
    </row>
    <row r="16" spans="1:26" ht="96.75" customHeight="1" hidden="1">
      <c r="A16" s="4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43"/>
      <c r="U16" s="143"/>
      <c r="V16" s="143"/>
      <c r="W16" s="143"/>
      <c r="X16" s="143"/>
      <c r="Y16" s="143"/>
      <c r="Z16" s="104"/>
    </row>
    <row r="17" spans="1:26" ht="128.25" hidden="1">
      <c r="A17" s="4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43"/>
      <c r="U17" s="143"/>
      <c r="V17" s="143"/>
      <c r="W17" s="143"/>
      <c r="X17" s="143"/>
      <c r="Y17" s="143"/>
      <c r="Z17" s="104"/>
    </row>
    <row r="18" spans="1:26" ht="57" hidden="1">
      <c r="A18" s="4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43"/>
      <c r="U18" s="143"/>
      <c r="V18" s="143"/>
      <c r="W18" s="143"/>
      <c r="X18" s="143"/>
      <c r="Y18" s="143"/>
      <c r="Z18" s="104"/>
    </row>
    <row r="19" spans="1:26" ht="42.75" hidden="1">
      <c r="A19" s="4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43"/>
      <c r="U19" s="143"/>
      <c r="V19" s="143"/>
      <c r="W19" s="143"/>
      <c r="X19" s="143"/>
      <c r="Y19" s="143"/>
      <c r="Z19" s="104"/>
    </row>
    <row r="20" spans="1:26" ht="57" hidden="1">
      <c r="A20" s="4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43"/>
      <c r="U20" s="143"/>
      <c r="V20" s="143"/>
      <c r="W20" s="143"/>
      <c r="X20" s="143"/>
      <c r="Y20" s="143"/>
      <c r="Z20" s="104"/>
    </row>
    <row r="21" spans="1:26" ht="156.75">
      <c r="A21" s="333" t="s">
        <v>71</v>
      </c>
      <c r="B21" s="349" t="s">
        <v>72</v>
      </c>
      <c r="C21" s="337" t="s">
        <v>73</v>
      </c>
      <c r="D21" s="145" t="s">
        <v>285</v>
      </c>
      <c r="E21" s="122"/>
      <c r="F21" s="122"/>
      <c r="G21" s="176" t="s">
        <v>41</v>
      </c>
      <c r="H21" s="153" t="s">
        <v>75</v>
      </c>
      <c r="I21" s="177" t="s">
        <v>76</v>
      </c>
      <c r="J21" s="146"/>
      <c r="K21" s="178" t="s">
        <v>44</v>
      </c>
      <c r="L21" s="177" t="s">
        <v>77</v>
      </c>
      <c r="M21" s="177" t="s">
        <v>43</v>
      </c>
      <c r="N21" s="146"/>
      <c r="O21" s="146" t="s">
        <v>419</v>
      </c>
      <c r="P21" s="153" t="s">
        <v>367</v>
      </c>
      <c r="Q21" s="151" t="s">
        <v>253</v>
      </c>
      <c r="R21" s="122"/>
      <c r="S21" s="122"/>
      <c r="T21" s="143">
        <v>54</v>
      </c>
      <c r="U21" s="143">
        <v>50.85435</v>
      </c>
      <c r="V21" s="143">
        <v>126.4</v>
      </c>
      <c r="W21" s="143">
        <v>247.9</v>
      </c>
      <c r="X21" s="143">
        <f>W21*1.1</f>
        <v>272.69000000000005</v>
      </c>
      <c r="Y21" s="143">
        <f>X21*1.1</f>
        <v>299.95900000000006</v>
      </c>
      <c r="Z21" s="104"/>
    </row>
    <row r="22" spans="1:26" ht="85.5">
      <c r="A22" s="334"/>
      <c r="B22" s="350"/>
      <c r="C22" s="339"/>
      <c r="D22" s="145" t="s">
        <v>276</v>
      </c>
      <c r="E22" s="122"/>
      <c r="F22" s="122"/>
      <c r="G22" s="176"/>
      <c r="H22" s="153"/>
      <c r="I22" s="177"/>
      <c r="J22" s="146"/>
      <c r="K22" s="178"/>
      <c r="L22" s="177"/>
      <c r="M22" s="177"/>
      <c r="N22" s="146"/>
      <c r="O22" s="146" t="s">
        <v>419</v>
      </c>
      <c r="P22" s="153" t="s">
        <v>366</v>
      </c>
      <c r="Q22" s="151" t="s">
        <v>385</v>
      </c>
      <c r="R22" s="122"/>
      <c r="S22" s="122"/>
      <c r="T22" s="143">
        <v>65.7</v>
      </c>
      <c r="U22" s="143">
        <v>65.62688</v>
      </c>
      <c r="V22" s="143"/>
      <c r="W22" s="143"/>
      <c r="X22" s="143"/>
      <c r="Y22" s="143"/>
      <c r="Z22" s="104"/>
    </row>
    <row r="23" spans="1:26" ht="57">
      <c r="A23" s="333" t="s">
        <v>78</v>
      </c>
      <c r="B23" s="349" t="s">
        <v>402</v>
      </c>
      <c r="C23" s="337" t="s">
        <v>79</v>
      </c>
      <c r="D23" s="145" t="s">
        <v>312</v>
      </c>
      <c r="E23" s="122"/>
      <c r="F23" s="122"/>
      <c r="G23" s="176"/>
      <c r="H23" s="153"/>
      <c r="I23" s="177"/>
      <c r="J23" s="146"/>
      <c r="K23" s="178"/>
      <c r="L23" s="177"/>
      <c r="M23" s="177"/>
      <c r="N23" s="146"/>
      <c r="O23" s="179"/>
      <c r="P23" s="153" t="s">
        <v>368</v>
      </c>
      <c r="Q23" s="154"/>
      <c r="R23" s="180"/>
      <c r="S23" s="122"/>
      <c r="T23" s="143"/>
      <c r="U23" s="143"/>
      <c r="V23" s="143"/>
      <c r="W23" s="143">
        <v>323.6</v>
      </c>
      <c r="X23" s="143"/>
      <c r="Y23" s="143"/>
      <c r="Z23" s="104"/>
    </row>
    <row r="24" spans="1:26" ht="153.75" customHeight="1">
      <c r="A24" s="334"/>
      <c r="B24" s="350"/>
      <c r="C24" s="339"/>
      <c r="D24" s="145" t="s">
        <v>361</v>
      </c>
      <c r="E24" s="122"/>
      <c r="F24" s="122"/>
      <c r="G24" s="176" t="s">
        <v>41</v>
      </c>
      <c r="H24" s="153" t="s">
        <v>80</v>
      </c>
      <c r="I24" s="177" t="s">
        <v>76</v>
      </c>
      <c r="J24" s="146"/>
      <c r="K24" s="178" t="s">
        <v>44</v>
      </c>
      <c r="L24" s="177" t="s">
        <v>81</v>
      </c>
      <c r="M24" s="177" t="s">
        <v>43</v>
      </c>
      <c r="N24" s="146"/>
      <c r="O24" s="146" t="s">
        <v>419</v>
      </c>
      <c r="P24" s="153" t="s">
        <v>368</v>
      </c>
      <c r="Q24" s="151" t="s">
        <v>385</v>
      </c>
      <c r="R24" s="180"/>
      <c r="S24" s="122"/>
      <c r="T24" s="124">
        <v>331.4</v>
      </c>
      <c r="U24" s="143">
        <v>329.4</v>
      </c>
      <c r="V24" s="124">
        <v>334.4</v>
      </c>
      <c r="W24" s="143">
        <v>0</v>
      </c>
      <c r="X24" s="143">
        <f>W24*1.1</f>
        <v>0</v>
      </c>
      <c r="Y24" s="143">
        <f>X24*1.1</f>
        <v>0</v>
      </c>
      <c r="Z24" s="104"/>
    </row>
    <row r="25" spans="1:26" ht="171.75" customHeight="1" hidden="1">
      <c r="A25" s="4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419</v>
      </c>
      <c r="P25" s="153" t="s">
        <v>370</v>
      </c>
      <c r="Q25" s="151" t="s">
        <v>385</v>
      </c>
      <c r="R25" s="122"/>
      <c r="S25" s="122"/>
      <c r="T25" s="201"/>
      <c r="U25" s="143"/>
      <c r="V25" s="201"/>
      <c r="W25" s="201"/>
      <c r="X25" s="201"/>
      <c r="Y25" s="201"/>
      <c r="Z25" s="104"/>
    </row>
    <row r="26" spans="1:26" ht="71.25" hidden="1">
      <c r="A26" s="4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43"/>
      <c r="U26" s="143"/>
      <c r="V26" s="143"/>
      <c r="W26" s="143"/>
      <c r="X26" s="143"/>
      <c r="Y26" s="143"/>
      <c r="Z26" s="104"/>
    </row>
    <row r="27" spans="1:26" ht="99.75" hidden="1">
      <c r="A27" s="4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43"/>
      <c r="U27" s="143"/>
      <c r="V27" s="143"/>
      <c r="W27" s="143"/>
      <c r="X27" s="143"/>
      <c r="Y27" s="143"/>
      <c r="Z27" s="104"/>
    </row>
    <row r="28" spans="1:26" ht="85.5">
      <c r="A28" s="4" t="s">
        <v>93</v>
      </c>
      <c r="B28" s="100" t="s">
        <v>94</v>
      </c>
      <c r="C28" s="58" t="s">
        <v>95</v>
      </c>
      <c r="D28" s="145"/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 t="s">
        <v>419</v>
      </c>
      <c r="P28" s="153" t="s">
        <v>371</v>
      </c>
      <c r="Q28" s="151" t="s">
        <v>385</v>
      </c>
      <c r="R28" s="122"/>
      <c r="S28" s="122"/>
      <c r="T28" s="143"/>
      <c r="U28" s="143"/>
      <c r="V28" s="143">
        <v>23.2</v>
      </c>
      <c r="W28" s="143">
        <v>71.8</v>
      </c>
      <c r="X28" s="143"/>
      <c r="Y28" s="143"/>
      <c r="Z28" s="104"/>
    </row>
    <row r="29" spans="1:26" ht="214.5" customHeight="1">
      <c r="A29" s="4" t="s">
        <v>96</v>
      </c>
      <c r="B29" s="100" t="s">
        <v>97</v>
      </c>
      <c r="C29" s="58" t="s">
        <v>98</v>
      </c>
      <c r="D29" s="145" t="s">
        <v>99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419</v>
      </c>
      <c r="P29" s="153" t="s">
        <v>372</v>
      </c>
      <c r="Q29" s="151" t="s">
        <v>385</v>
      </c>
      <c r="R29" s="122"/>
      <c r="S29" s="122"/>
      <c r="T29" s="143">
        <v>98.4</v>
      </c>
      <c r="U29" s="143">
        <v>49.2</v>
      </c>
      <c r="V29" s="143"/>
      <c r="W29" s="143">
        <f>V29*1.1</f>
        <v>0</v>
      </c>
      <c r="X29" s="143">
        <f>W29*1.1</f>
        <v>0</v>
      </c>
      <c r="Y29" s="143">
        <f>X29*1.1</f>
        <v>0</v>
      </c>
      <c r="Z29" s="104"/>
    </row>
    <row r="30" spans="1:26" ht="71.25" hidden="1">
      <c r="A30" s="4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143"/>
      <c r="U30" s="143"/>
      <c r="V30" s="143"/>
      <c r="W30" s="143"/>
      <c r="X30" s="143"/>
      <c r="Y30" s="143"/>
      <c r="Z30" s="104"/>
    </row>
    <row r="31" spans="1:26" ht="185.25">
      <c r="A31" s="4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419</v>
      </c>
      <c r="P31" s="153" t="s">
        <v>373</v>
      </c>
      <c r="Q31" s="151" t="s">
        <v>385</v>
      </c>
      <c r="R31" s="122"/>
      <c r="S31" s="122"/>
      <c r="T31" s="143">
        <v>261.1</v>
      </c>
      <c r="U31" s="143">
        <v>240.69271</v>
      </c>
      <c r="V31" s="143">
        <v>254.8</v>
      </c>
      <c r="W31" s="143">
        <v>254</v>
      </c>
      <c r="X31" s="143">
        <f>W31*1.1</f>
        <v>279.40000000000003</v>
      </c>
      <c r="Y31" s="143">
        <f>X31*1.1</f>
        <v>307.3400000000001</v>
      </c>
      <c r="Z31" s="104"/>
    </row>
    <row r="32" spans="1:26" ht="153" customHeight="1">
      <c r="A32" s="4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419</v>
      </c>
      <c r="P32" s="153" t="s">
        <v>374</v>
      </c>
      <c r="Q32" s="151" t="s">
        <v>385</v>
      </c>
      <c r="R32" s="122"/>
      <c r="S32" s="122"/>
      <c r="T32" s="143">
        <v>529.497</v>
      </c>
      <c r="U32" s="143">
        <v>477.34168</v>
      </c>
      <c r="V32" s="143">
        <v>694.6</v>
      </c>
      <c r="W32" s="143">
        <v>714.8</v>
      </c>
      <c r="X32" s="143">
        <f>W32*1.1</f>
        <v>786.28</v>
      </c>
      <c r="Y32" s="143">
        <f>X32*1.1</f>
        <v>864.908</v>
      </c>
      <c r="Z32" s="104"/>
    </row>
    <row r="33" spans="1:26" ht="171" hidden="1">
      <c r="A33" s="4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419</v>
      </c>
      <c r="P33" s="153" t="s">
        <v>375</v>
      </c>
      <c r="Q33" s="151" t="s">
        <v>385</v>
      </c>
      <c r="R33" s="122"/>
      <c r="S33" s="122"/>
      <c r="T33" s="143"/>
      <c r="U33" s="143"/>
      <c r="V33" s="143"/>
      <c r="W33" s="143"/>
      <c r="X33" s="143"/>
      <c r="Y33" s="143"/>
      <c r="Z33" s="104"/>
    </row>
    <row r="34" spans="1:26" ht="114" hidden="1">
      <c r="A34" s="4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143"/>
      <c r="U34" s="143"/>
      <c r="V34" s="143"/>
      <c r="W34" s="143"/>
      <c r="X34" s="143"/>
      <c r="Y34" s="143"/>
      <c r="Z34" s="104"/>
    </row>
    <row r="35" spans="1:26" ht="171.75" customHeight="1">
      <c r="A35" s="54" t="s">
        <v>128</v>
      </c>
      <c r="B35" s="101" t="s">
        <v>129</v>
      </c>
      <c r="C35" s="57" t="s">
        <v>130</v>
      </c>
      <c r="D35" s="145" t="s">
        <v>318</v>
      </c>
      <c r="E35" s="122"/>
      <c r="F35" s="122"/>
      <c r="G35" s="306" t="s">
        <v>41</v>
      </c>
      <c r="H35" s="287" t="s">
        <v>131</v>
      </c>
      <c r="I35" s="331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419</v>
      </c>
      <c r="P35" s="153" t="s">
        <v>376</v>
      </c>
      <c r="Q35" s="151" t="s">
        <v>385</v>
      </c>
      <c r="R35" s="122"/>
      <c r="S35" s="122"/>
      <c r="T35" s="143">
        <v>8.9</v>
      </c>
      <c r="U35" s="143">
        <v>8.9</v>
      </c>
      <c r="V35" s="143">
        <v>8.9</v>
      </c>
      <c r="W35" s="143">
        <v>8.9</v>
      </c>
      <c r="X35" s="143">
        <f>W35*1.1</f>
        <v>9.790000000000001</v>
      </c>
      <c r="Y35" s="143">
        <f>X35*1.1</f>
        <v>10.769000000000002</v>
      </c>
      <c r="Z35" s="104"/>
    </row>
    <row r="36" spans="1:26" ht="84" customHeight="1" hidden="1">
      <c r="A36" s="4" t="s">
        <v>132</v>
      </c>
      <c r="B36" s="100" t="s">
        <v>133</v>
      </c>
      <c r="C36" s="58" t="s">
        <v>134</v>
      </c>
      <c r="D36" s="145"/>
      <c r="E36" s="122"/>
      <c r="F36" s="122"/>
      <c r="G36" s="306"/>
      <c r="H36" s="287"/>
      <c r="I36" s="331"/>
      <c r="J36" s="146"/>
      <c r="K36" s="178" t="s">
        <v>135</v>
      </c>
      <c r="L36" s="177" t="s">
        <v>136</v>
      </c>
      <c r="M36" s="177" t="s">
        <v>137</v>
      </c>
      <c r="N36" s="146"/>
      <c r="O36" s="146" t="s">
        <v>419</v>
      </c>
      <c r="P36" s="146"/>
      <c r="Q36" s="151" t="s">
        <v>253</v>
      </c>
      <c r="R36" s="122"/>
      <c r="S36" s="122"/>
      <c r="T36" s="143"/>
      <c r="U36" s="143"/>
      <c r="V36" s="143"/>
      <c r="W36" s="143"/>
      <c r="X36" s="143"/>
      <c r="Y36" s="143"/>
      <c r="Z36" s="104"/>
    </row>
    <row r="37" spans="1:26" ht="85.5" hidden="1">
      <c r="A37" s="4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43"/>
      <c r="U37" s="143"/>
      <c r="V37" s="143"/>
      <c r="W37" s="143"/>
      <c r="X37" s="143"/>
      <c r="Y37" s="143"/>
      <c r="Z37" s="104"/>
    </row>
    <row r="38" spans="1:26" ht="28.5" hidden="1">
      <c r="A38" s="4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43"/>
      <c r="U38" s="143"/>
      <c r="V38" s="143"/>
      <c r="W38" s="143"/>
      <c r="X38" s="143"/>
      <c r="Y38" s="143"/>
      <c r="Z38" s="104"/>
    </row>
    <row r="39" spans="1:26" ht="28.5" hidden="1">
      <c r="A39" s="4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43"/>
      <c r="U39" s="143"/>
      <c r="V39" s="143"/>
      <c r="W39" s="143"/>
      <c r="X39" s="143"/>
      <c r="Y39" s="143"/>
      <c r="Z39" s="104"/>
    </row>
    <row r="40" spans="1:26" ht="156.75">
      <c r="A40" s="4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419</v>
      </c>
      <c r="P40" s="153" t="s">
        <v>377</v>
      </c>
      <c r="Q40" s="151" t="s">
        <v>385</v>
      </c>
      <c r="R40" s="122"/>
      <c r="S40" s="122"/>
      <c r="T40" s="143">
        <v>174.3</v>
      </c>
      <c r="U40" s="143">
        <v>117.3253</v>
      </c>
      <c r="V40" s="143">
        <v>249.4</v>
      </c>
      <c r="W40" s="143">
        <v>50</v>
      </c>
      <c r="X40" s="143">
        <f aca="true" t="shared" si="2" ref="X40:Y42">W40*1.1</f>
        <v>55.00000000000001</v>
      </c>
      <c r="Y40" s="143">
        <f t="shared" si="2"/>
        <v>60.500000000000014</v>
      </c>
      <c r="Z40" s="104"/>
    </row>
    <row r="41" spans="1:26" ht="373.5" customHeight="1">
      <c r="A41" s="4" t="s">
        <v>153</v>
      </c>
      <c r="B41" s="100" t="s">
        <v>393</v>
      </c>
      <c r="C41" s="58" t="s">
        <v>154</v>
      </c>
      <c r="D41" s="145" t="s">
        <v>236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419</v>
      </c>
      <c r="P41" s="153" t="s">
        <v>378</v>
      </c>
      <c r="Q41" s="151" t="s">
        <v>385</v>
      </c>
      <c r="R41" s="122"/>
      <c r="S41" s="122"/>
      <c r="T41" s="124">
        <v>119.2</v>
      </c>
      <c r="U41" s="143">
        <v>27.97581</v>
      </c>
      <c r="V41" s="124">
        <v>116.8</v>
      </c>
      <c r="W41" s="143">
        <v>0</v>
      </c>
      <c r="X41" s="143">
        <f t="shared" si="2"/>
        <v>0</v>
      </c>
      <c r="Y41" s="143">
        <f t="shared" si="2"/>
        <v>0</v>
      </c>
      <c r="Z41" s="104"/>
    </row>
    <row r="42" spans="1:26" ht="156.75">
      <c r="A42" s="4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419</v>
      </c>
      <c r="P42" s="153" t="s">
        <v>379</v>
      </c>
      <c r="Q42" s="151" t="s">
        <v>385</v>
      </c>
      <c r="R42" s="122"/>
      <c r="S42" s="122"/>
      <c r="T42" s="143">
        <v>157.6</v>
      </c>
      <c r="U42" s="143">
        <v>143.4381</v>
      </c>
      <c r="V42" s="143">
        <v>207.6</v>
      </c>
      <c r="W42" s="143">
        <v>250</v>
      </c>
      <c r="X42" s="143">
        <f t="shared" si="2"/>
        <v>275</v>
      </c>
      <c r="Y42" s="143">
        <f t="shared" si="2"/>
        <v>302.5</v>
      </c>
      <c r="Z42" s="104"/>
    </row>
    <row r="43" spans="1:26" ht="42.75" customHeight="1">
      <c r="A43" s="4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43"/>
      <c r="U43" s="143"/>
      <c r="V43" s="143"/>
      <c r="W43" s="143"/>
      <c r="X43" s="143"/>
      <c r="Y43" s="143"/>
      <c r="Z43" s="104"/>
    </row>
    <row r="44" spans="1:26" ht="99.75" hidden="1">
      <c r="A44" s="4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43"/>
      <c r="U44" s="143"/>
      <c r="V44" s="143"/>
      <c r="W44" s="143"/>
      <c r="X44" s="143"/>
      <c r="Y44" s="143"/>
      <c r="Z44" s="104"/>
    </row>
    <row r="45" spans="1:26" ht="85.5" hidden="1">
      <c r="A45" s="4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43"/>
      <c r="U45" s="143"/>
      <c r="V45" s="143"/>
      <c r="W45" s="143"/>
      <c r="X45" s="143"/>
      <c r="Y45" s="143"/>
      <c r="Z45" s="104"/>
    </row>
    <row r="46" spans="1:26" ht="85.5" hidden="1">
      <c r="A46" s="4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43"/>
      <c r="U46" s="143"/>
      <c r="V46" s="143"/>
      <c r="W46" s="143"/>
      <c r="X46" s="143"/>
      <c r="Y46" s="143"/>
      <c r="Z46" s="104"/>
    </row>
    <row r="47" spans="1:26" ht="57" hidden="1">
      <c r="A47" s="4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43"/>
      <c r="U47" s="143"/>
      <c r="V47" s="143"/>
      <c r="W47" s="143"/>
      <c r="X47" s="143"/>
      <c r="Y47" s="143"/>
      <c r="Z47" s="104"/>
    </row>
    <row r="48" spans="1:26" ht="71.25" hidden="1">
      <c r="A48" s="4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43"/>
      <c r="U48" s="143"/>
      <c r="V48" s="143"/>
      <c r="W48" s="143"/>
      <c r="X48" s="143"/>
      <c r="Y48" s="143"/>
      <c r="Z48" s="104"/>
    </row>
    <row r="49" spans="1:26" ht="71.25" hidden="1">
      <c r="A49" s="4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43"/>
      <c r="U49" s="143"/>
      <c r="V49" s="143"/>
      <c r="W49" s="143"/>
      <c r="X49" s="143"/>
      <c r="Y49" s="143"/>
      <c r="Z49" s="104"/>
    </row>
    <row r="50" spans="1:26" ht="166.5" customHeight="1">
      <c r="A50" s="4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 t="s">
        <v>426</v>
      </c>
      <c r="P50" s="146"/>
      <c r="Q50" s="151" t="s">
        <v>253</v>
      </c>
      <c r="R50" s="122"/>
      <c r="S50" s="122"/>
      <c r="T50" s="143"/>
      <c r="U50" s="143"/>
      <c r="V50" s="143"/>
      <c r="W50" s="143"/>
      <c r="X50" s="143"/>
      <c r="Y50" s="143"/>
      <c r="Z50" s="104"/>
    </row>
    <row r="51" spans="1:26" ht="42.75" hidden="1">
      <c r="A51" s="4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43"/>
      <c r="U51" s="143"/>
      <c r="V51" s="143"/>
      <c r="W51" s="143"/>
      <c r="X51" s="143"/>
      <c r="Y51" s="143"/>
      <c r="Z51" s="104"/>
    </row>
    <row r="52" spans="1:26" ht="99.75" hidden="1">
      <c r="A52" s="4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43"/>
      <c r="U52" s="143"/>
      <c r="V52" s="143"/>
      <c r="W52" s="143"/>
      <c r="X52" s="143"/>
      <c r="Y52" s="143"/>
      <c r="Z52" s="104"/>
    </row>
    <row r="53" spans="1:26" ht="28.5" hidden="1">
      <c r="A53" s="4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43"/>
      <c r="U53" s="143"/>
      <c r="V53" s="143"/>
      <c r="W53" s="143"/>
      <c r="X53" s="143"/>
      <c r="Y53" s="143"/>
      <c r="Z53" s="104"/>
    </row>
    <row r="54" spans="1:26" ht="57" hidden="1">
      <c r="A54" s="4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43"/>
      <c r="U54" s="143"/>
      <c r="V54" s="143"/>
      <c r="W54" s="143"/>
      <c r="X54" s="143"/>
      <c r="Y54" s="143"/>
      <c r="Z54" s="104"/>
    </row>
    <row r="55" spans="1:26" ht="128.25">
      <c r="A55" s="60" t="s">
        <v>197</v>
      </c>
      <c r="B55" s="100" t="s">
        <v>198</v>
      </c>
      <c r="C55" s="58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67">
        <f aca="true" t="shared" si="3" ref="T55:Y55">SUM(T56:T59)</f>
        <v>165</v>
      </c>
      <c r="U55" s="167">
        <f t="shared" si="3"/>
        <v>165</v>
      </c>
      <c r="V55" s="167">
        <f t="shared" si="3"/>
        <v>131.4</v>
      </c>
      <c r="W55" s="167">
        <f t="shared" si="3"/>
        <v>303.3</v>
      </c>
      <c r="X55" s="167">
        <f t="shared" si="3"/>
        <v>0</v>
      </c>
      <c r="Y55" s="167">
        <f t="shared" si="3"/>
        <v>0</v>
      </c>
      <c r="Z55" s="104"/>
    </row>
    <row r="56" spans="1:26" ht="153.75" customHeight="1">
      <c r="A56" s="8" t="s">
        <v>403</v>
      </c>
      <c r="B56" s="100" t="s">
        <v>200</v>
      </c>
      <c r="C56" s="58" t="s">
        <v>272</v>
      </c>
      <c r="D56" s="145" t="s">
        <v>230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419</v>
      </c>
      <c r="P56" s="153" t="s">
        <v>370</v>
      </c>
      <c r="Q56" s="151" t="s">
        <v>385</v>
      </c>
      <c r="R56" s="122"/>
      <c r="S56" s="122"/>
      <c r="T56" s="143">
        <v>165</v>
      </c>
      <c r="U56" s="143">
        <v>165</v>
      </c>
      <c r="V56" s="143">
        <v>131.4</v>
      </c>
      <c r="W56" s="143">
        <v>303.3</v>
      </c>
      <c r="X56" s="143"/>
      <c r="Y56" s="143"/>
      <c r="Z56" s="104"/>
    </row>
    <row r="57" spans="1:26" ht="71.25" hidden="1">
      <c r="A57" s="8" t="s">
        <v>398</v>
      </c>
      <c r="B57" s="100" t="s">
        <v>109</v>
      </c>
      <c r="C57" s="58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143"/>
      <c r="U57" s="143"/>
      <c r="V57" s="143"/>
      <c r="W57" s="143"/>
      <c r="X57" s="143"/>
      <c r="Y57" s="143"/>
      <c r="Z57" s="104"/>
    </row>
    <row r="58" spans="1:26" ht="69.75" customHeight="1" hidden="1">
      <c r="A58" s="8" t="s">
        <v>399</v>
      </c>
      <c r="B58" s="100" t="s">
        <v>117</v>
      </c>
      <c r="C58" s="58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/>
      <c r="P58" s="153" t="s">
        <v>381</v>
      </c>
      <c r="Q58" s="151" t="s">
        <v>385</v>
      </c>
      <c r="R58" s="122"/>
      <c r="S58" s="122"/>
      <c r="T58" s="143"/>
      <c r="U58" s="143"/>
      <c r="V58" s="143"/>
      <c r="W58" s="143"/>
      <c r="X58" s="143"/>
      <c r="Y58" s="143"/>
      <c r="Z58" s="104"/>
    </row>
    <row r="59" spans="1:26" ht="85.5" hidden="1">
      <c r="A59" s="4"/>
      <c r="B59" s="100" t="s">
        <v>404</v>
      </c>
      <c r="C59" s="58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143"/>
      <c r="U59" s="143"/>
      <c r="V59" s="143"/>
      <c r="W59" s="143"/>
      <c r="X59" s="143"/>
      <c r="Y59" s="143"/>
      <c r="Z59" s="104"/>
    </row>
    <row r="60" spans="1:26" ht="114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67">
        <f aca="true" t="shared" si="4" ref="T60:Y60">SUM(T61:T62)</f>
        <v>54.62</v>
      </c>
      <c r="U60" s="167">
        <f t="shared" si="4"/>
        <v>54.62</v>
      </c>
      <c r="V60" s="167">
        <f t="shared" si="4"/>
        <v>113.56</v>
      </c>
      <c r="W60" s="167">
        <f t="shared" si="4"/>
        <v>114.7</v>
      </c>
      <c r="X60" s="167">
        <f t="shared" si="4"/>
        <v>126.17000000000002</v>
      </c>
      <c r="Y60" s="167">
        <f t="shared" si="4"/>
        <v>138.78700000000003</v>
      </c>
      <c r="Z60" s="104"/>
    </row>
    <row r="61" spans="1:26" ht="156.75">
      <c r="A61" s="61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426</v>
      </c>
      <c r="P61" s="146"/>
      <c r="Q61" s="151" t="s">
        <v>386</v>
      </c>
      <c r="R61" s="122"/>
      <c r="S61" s="122"/>
      <c r="T61" s="143">
        <v>54.62</v>
      </c>
      <c r="U61" s="143">
        <v>54.62</v>
      </c>
      <c r="V61" s="143">
        <v>113.56</v>
      </c>
      <c r="W61" s="143">
        <v>114.7</v>
      </c>
      <c r="X61" s="143">
        <f>W61*1.1</f>
        <v>126.17000000000002</v>
      </c>
      <c r="Y61" s="143">
        <f>X61*1.1</f>
        <v>138.78700000000003</v>
      </c>
      <c r="Z61" s="104"/>
    </row>
    <row r="62" spans="1:26" ht="14.25">
      <c r="A62" s="61" t="s">
        <v>346</v>
      </c>
      <c r="B62" s="100" t="s">
        <v>217</v>
      </c>
      <c r="C62" s="58"/>
      <c r="D62" s="145" t="s">
        <v>150</v>
      </c>
      <c r="E62" s="122"/>
      <c r="F62" s="122"/>
      <c r="G62" s="146"/>
      <c r="H62" s="146"/>
      <c r="I62" s="146"/>
      <c r="J62" s="146"/>
      <c r="K62" s="146"/>
      <c r="L62" s="146"/>
      <c r="M62" s="146"/>
      <c r="N62" s="146"/>
      <c r="O62" s="185"/>
      <c r="P62" s="146"/>
      <c r="Q62" s="146"/>
      <c r="R62" s="122"/>
      <c r="S62" s="122"/>
      <c r="T62" s="143"/>
      <c r="U62" s="143"/>
      <c r="V62" s="143"/>
      <c r="W62" s="143"/>
      <c r="X62" s="143"/>
      <c r="Y62" s="143"/>
      <c r="Z62" s="104"/>
    </row>
    <row r="63" spans="1:26" ht="171">
      <c r="A63" s="4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22"/>
      <c r="P63" s="122"/>
      <c r="Q63" s="122"/>
      <c r="R63" s="122"/>
      <c r="S63" s="122"/>
      <c r="T63" s="143"/>
      <c r="U63" s="143">
        <f>U65</f>
        <v>0</v>
      </c>
      <c r="V63" s="143"/>
      <c r="W63" s="143"/>
      <c r="X63" s="143"/>
      <c r="Y63" s="143"/>
      <c r="Z63" s="104"/>
    </row>
    <row r="64" spans="1:26" ht="154.5" customHeight="1">
      <c r="A64" s="4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426</v>
      </c>
      <c r="P64" s="122"/>
      <c r="Q64" s="151" t="s">
        <v>253</v>
      </c>
      <c r="R64" s="122"/>
      <c r="S64" s="122"/>
      <c r="T64" s="143"/>
      <c r="U64" s="143"/>
      <c r="V64" s="143"/>
      <c r="W64" s="143"/>
      <c r="X64" s="143"/>
      <c r="Y64" s="143"/>
      <c r="Z64" s="104"/>
    </row>
    <row r="65" spans="1:26" ht="81.75" customHeight="1" hidden="1">
      <c r="A65" s="8" t="s">
        <v>395</v>
      </c>
      <c r="B65" s="102" t="s">
        <v>266</v>
      </c>
      <c r="C65" s="63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22"/>
      <c r="O65" s="146" t="s">
        <v>260</v>
      </c>
      <c r="P65" s="146"/>
      <c r="Q65" s="151" t="s">
        <v>386</v>
      </c>
      <c r="R65" s="122"/>
      <c r="S65" s="122"/>
      <c r="T65" s="143"/>
      <c r="U65" s="143"/>
      <c r="V65" s="143"/>
      <c r="W65" s="143"/>
      <c r="X65" s="143"/>
      <c r="Y65" s="143"/>
      <c r="Z65" s="104"/>
    </row>
    <row r="66" spans="1:26" ht="28.5">
      <c r="A66" s="60"/>
      <c r="B66" s="99" t="s">
        <v>208</v>
      </c>
      <c r="C66" s="59"/>
      <c r="D66" s="145"/>
      <c r="E66" s="122"/>
      <c r="F66" s="122"/>
      <c r="G66" s="185"/>
      <c r="H66" s="186"/>
      <c r="I66" s="186"/>
      <c r="J66" s="186"/>
      <c r="K66" s="186"/>
      <c r="L66" s="186"/>
      <c r="M66" s="186"/>
      <c r="N66" s="122"/>
      <c r="O66" s="122"/>
      <c r="P66" s="122" t="s">
        <v>209</v>
      </c>
      <c r="Q66" s="166"/>
      <c r="R66" s="122"/>
      <c r="S66" s="122"/>
      <c r="T66" s="143">
        <f aca="true" t="shared" si="5" ref="T66:Y66">SUM(T8,T55,T60,T63)</f>
        <v>2668.9559999999997</v>
      </c>
      <c r="U66" s="143">
        <f t="shared" si="5"/>
        <v>2339.81933</v>
      </c>
      <c r="V66" s="143">
        <f t="shared" si="5"/>
        <v>2919.5600000000004</v>
      </c>
      <c r="W66" s="143">
        <f t="shared" si="5"/>
        <v>2985.2000000000003</v>
      </c>
      <c r="X66" s="143">
        <f t="shared" si="5"/>
        <v>2515.15</v>
      </c>
      <c r="Y66" s="143">
        <f t="shared" si="5"/>
        <v>2766.665</v>
      </c>
      <c r="Z66" s="104"/>
    </row>
    <row r="67" spans="1:26" ht="32.25" customHeight="1">
      <c r="A67" s="17"/>
      <c r="B67" s="106" t="s">
        <v>319</v>
      </c>
      <c r="C67" s="9"/>
      <c r="D67" s="184" t="s">
        <v>111</v>
      </c>
      <c r="E67" s="104"/>
      <c r="F67" s="104"/>
      <c r="G67" s="107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202">
        <v>0.725</v>
      </c>
      <c r="U67" s="202">
        <v>0.725</v>
      </c>
      <c r="V67" s="201"/>
      <c r="W67" s="201"/>
      <c r="X67" s="201"/>
      <c r="Y67" s="201"/>
      <c r="Z67" s="104"/>
    </row>
    <row r="68" spans="1:26" ht="0.75" customHeight="1" hidden="1">
      <c r="A68" s="9"/>
      <c r="B68" s="105"/>
      <c r="C68" s="9"/>
      <c r="D68" s="188"/>
      <c r="E68" s="104"/>
      <c r="F68" s="104"/>
      <c r="G68" s="122"/>
      <c r="H68" s="122"/>
      <c r="I68" s="122"/>
      <c r="J68" s="122"/>
      <c r="K68" s="122"/>
      <c r="L68" s="122"/>
      <c r="M68" s="122"/>
      <c r="N68" s="104"/>
      <c r="O68" s="104"/>
      <c r="P68" s="104"/>
      <c r="Q68" s="104"/>
      <c r="R68" s="104"/>
      <c r="S68" s="104"/>
      <c r="T68" s="144"/>
      <c r="U68" s="201"/>
      <c r="V68" s="201"/>
      <c r="W68" s="201"/>
      <c r="X68" s="201"/>
      <c r="Y68" s="201"/>
      <c r="Z68" s="104"/>
    </row>
    <row r="69" spans="1:26" ht="15" hidden="1">
      <c r="A69" s="9"/>
      <c r="B69" s="106"/>
      <c r="C69" s="9"/>
      <c r="D69" s="187"/>
      <c r="E69" s="104"/>
      <c r="F69" s="104"/>
      <c r="G69" s="107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201"/>
      <c r="U69" s="201"/>
      <c r="V69" s="201"/>
      <c r="W69" s="201"/>
      <c r="X69" s="201"/>
      <c r="Y69" s="201"/>
      <c r="Z69" s="104"/>
    </row>
    <row r="70" spans="1:26" s="11" customFormat="1" ht="15" hidden="1">
      <c r="A70" s="9"/>
      <c r="B70" s="106"/>
      <c r="C70" s="9"/>
      <c r="D70" s="187"/>
      <c r="E70" s="104"/>
      <c r="F70" s="104"/>
      <c r="G70" s="107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201"/>
      <c r="U70" s="201"/>
      <c r="V70" s="201"/>
      <c r="W70" s="201"/>
      <c r="X70" s="201"/>
      <c r="Y70" s="201"/>
      <c r="Z70" s="104"/>
    </row>
    <row r="71" spans="1:27" ht="90">
      <c r="A71" s="9"/>
      <c r="B71" s="106" t="s">
        <v>452</v>
      </c>
      <c r="C71" s="9"/>
      <c r="D71" s="188">
        <v>1003</v>
      </c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43">
        <v>1287</v>
      </c>
      <c r="U71" s="143">
        <v>1287</v>
      </c>
      <c r="V71" s="143">
        <v>407.1</v>
      </c>
      <c r="W71" s="143">
        <v>0</v>
      </c>
      <c r="X71" s="143">
        <f>W71*1.1</f>
        <v>0</v>
      </c>
      <c r="Y71" s="143">
        <f>X71*1.1</f>
        <v>0</v>
      </c>
      <c r="Z71" s="124"/>
      <c r="AA71" s="51"/>
    </row>
    <row r="72" spans="1:27" ht="15">
      <c r="A72" s="9"/>
      <c r="B72" s="105" t="s">
        <v>278</v>
      </c>
      <c r="C72" s="9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6" ref="T72:Y72">T66+T67+T68+T69+T70+T71</f>
        <v>3956.6809999999996</v>
      </c>
      <c r="U72" s="125">
        <f t="shared" si="6"/>
        <v>3627.5443299999997</v>
      </c>
      <c r="V72" s="125">
        <f t="shared" si="6"/>
        <v>3326.6600000000003</v>
      </c>
      <c r="W72" s="125">
        <f t="shared" si="6"/>
        <v>2985.2000000000003</v>
      </c>
      <c r="X72" s="125">
        <f t="shared" si="6"/>
        <v>2515.15</v>
      </c>
      <c r="Y72" s="125">
        <f t="shared" si="6"/>
        <v>2766.665</v>
      </c>
      <c r="Z72" s="125"/>
      <c r="AA72" s="53"/>
    </row>
    <row r="73" ht="12.75" hidden="1"/>
    <row r="75" spans="1:26" ht="15">
      <c r="A75" s="11"/>
      <c r="B75" s="87"/>
      <c r="C75" s="87"/>
      <c r="D75" s="87"/>
      <c r="E75" s="87"/>
      <c r="F75" s="87"/>
      <c r="G75" s="88"/>
      <c r="H75" s="87"/>
      <c r="I75" s="87"/>
      <c r="J75" s="87"/>
      <c r="K75" s="87"/>
      <c r="L75" s="87"/>
      <c r="M75" s="87"/>
      <c r="N75" s="87"/>
      <c r="O75" s="87"/>
      <c r="P75" s="87"/>
      <c r="Q75" s="89" t="s">
        <v>210</v>
      </c>
      <c r="R75" s="89"/>
      <c r="S75" s="89"/>
      <c r="T75" s="89"/>
      <c r="U75" s="89"/>
      <c r="V75" s="87"/>
      <c r="W75" s="87"/>
      <c r="X75" s="87" t="s">
        <v>209</v>
      </c>
      <c r="Y75" s="87"/>
      <c r="Z75" s="87"/>
    </row>
    <row r="76" spans="1:26" ht="15">
      <c r="A76" s="11"/>
      <c r="B76" s="321" t="s">
        <v>237</v>
      </c>
      <c r="C76" s="321"/>
      <c r="D76" s="321"/>
      <c r="E76" s="87"/>
      <c r="F76" s="87"/>
      <c r="G76" s="88"/>
      <c r="H76" s="87" t="s">
        <v>295</v>
      </c>
      <c r="I76" s="87"/>
      <c r="J76" s="87"/>
      <c r="K76" s="87"/>
      <c r="L76" s="87"/>
      <c r="M76" s="87"/>
      <c r="N76" s="87"/>
      <c r="O76" s="87"/>
      <c r="P76" s="87"/>
      <c r="Q76" s="89" t="s">
        <v>212</v>
      </c>
      <c r="R76" s="89"/>
      <c r="S76" s="89"/>
      <c r="T76" s="89"/>
      <c r="U76" s="89"/>
      <c r="V76" s="87"/>
      <c r="W76" s="87"/>
      <c r="X76" s="90"/>
      <c r="Y76" s="332" t="s">
        <v>288</v>
      </c>
      <c r="Z76" s="332"/>
    </row>
  </sheetData>
  <sheetProtection/>
  <mergeCells count="29">
    <mergeCell ref="B21:B22"/>
    <mergeCell ref="Y76:Z76"/>
    <mergeCell ref="H35:H36"/>
    <mergeCell ref="B76:D76"/>
    <mergeCell ref="I35:I36"/>
    <mergeCell ref="Z3:Z5"/>
    <mergeCell ref="X4:Y4"/>
    <mergeCell ref="F4:I4"/>
    <mergeCell ref="W4:W5"/>
    <mergeCell ref="R3:Y3"/>
    <mergeCell ref="G35:G36"/>
    <mergeCell ref="A23:A24"/>
    <mergeCell ref="B23:B24"/>
    <mergeCell ref="C23:C24"/>
    <mergeCell ref="A21:A22"/>
    <mergeCell ref="V4:V5"/>
    <mergeCell ref="N4:Q4"/>
    <mergeCell ref="A9:A11"/>
    <mergeCell ref="B9:B11"/>
    <mergeCell ref="C9:C11"/>
    <mergeCell ref="C21:C22"/>
    <mergeCell ref="A2:Y2"/>
    <mergeCell ref="A3:C5"/>
    <mergeCell ref="D3:D5"/>
    <mergeCell ref="E3:Q3"/>
    <mergeCell ref="E4:E5"/>
    <mergeCell ref="J4:M4"/>
    <mergeCell ref="R4:R5"/>
    <mergeCell ref="S4:U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="60" zoomScaleNormal="60" zoomScaleSheetLayoutView="30" zoomScalePageLayoutView="0" workbookViewId="0" topLeftCell="A1">
      <pane xSplit="8" ySplit="8" topLeftCell="I9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8.625" style="15" customWidth="1"/>
    <col min="3" max="3" width="11.125" style="15" customWidth="1"/>
    <col min="4" max="4" width="8.625" style="15" customWidth="1"/>
    <col min="5" max="5" width="0.12890625" style="15" hidden="1" customWidth="1"/>
    <col min="6" max="6" width="9.125" style="15" hidden="1" customWidth="1"/>
    <col min="7" max="7" width="19.625" style="30" customWidth="1"/>
    <col min="8" max="8" width="11.87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20.375" style="15" customWidth="1"/>
    <col min="16" max="16" width="8.625" style="15" customWidth="1"/>
    <col min="17" max="17" width="12.375" style="15" customWidth="1"/>
    <col min="18" max="19" width="9.125" style="15" hidden="1" customWidth="1"/>
    <col min="20" max="20" width="15.00390625" style="15" customWidth="1"/>
    <col min="21" max="21" width="11.375" style="15" customWidth="1"/>
    <col min="22" max="23" width="12.25390625" style="15" customWidth="1"/>
    <col min="24" max="25" width="13.625" style="15" customWidth="1"/>
    <col min="26" max="26" width="8.0039062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12.75">
      <c r="A2" s="292" t="s">
        <v>427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31.5" customHeight="1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44.25" customHeight="1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104.25" customHeight="1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18.75" customHeight="1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17">
        <f aca="true" t="shared" si="0" ref="T7:Y7">SUM(T8,T55,T60,T63)</f>
        <v>2207.681</v>
      </c>
      <c r="U7" s="117">
        <f t="shared" si="0"/>
        <v>1933.7007499999997</v>
      </c>
      <c r="V7" s="117">
        <f t="shared" si="0"/>
        <v>2107.5</v>
      </c>
      <c r="W7" s="117">
        <f t="shared" si="0"/>
        <v>1959.4999999999998</v>
      </c>
      <c r="X7" s="117">
        <f t="shared" si="0"/>
        <v>1832.1450000000002</v>
      </c>
      <c r="Y7" s="117">
        <f t="shared" si="0"/>
        <v>1923.7522500000002</v>
      </c>
      <c r="Z7" s="104"/>
    </row>
    <row r="8" spans="1:26" ht="85.5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117">
        <f aca="true" t="shared" si="1" ref="T8:Y8">SUM(T9:T54)</f>
        <v>2153.061</v>
      </c>
      <c r="U8" s="117">
        <f t="shared" si="1"/>
        <v>1879.0807499999999</v>
      </c>
      <c r="V8" s="117">
        <f t="shared" si="1"/>
        <v>2052.9</v>
      </c>
      <c r="W8" s="117">
        <f t="shared" si="1"/>
        <v>1904.3999999999999</v>
      </c>
      <c r="X8" s="117">
        <f t="shared" si="1"/>
        <v>1774.2900000000002</v>
      </c>
      <c r="Y8" s="117">
        <f t="shared" si="1"/>
        <v>1863.0045000000002</v>
      </c>
      <c r="Z8" s="171"/>
    </row>
    <row r="9" spans="1:26" ht="142.5">
      <c r="A9" s="333" t="s">
        <v>38</v>
      </c>
      <c r="B9" s="353" t="s">
        <v>39</v>
      </c>
      <c r="C9" s="337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420</v>
      </c>
      <c r="P9" s="175" t="s">
        <v>369</v>
      </c>
      <c r="Q9" s="151" t="s">
        <v>385</v>
      </c>
      <c r="R9" s="122"/>
      <c r="S9" s="122"/>
      <c r="T9" s="117">
        <v>555.461</v>
      </c>
      <c r="U9" s="118">
        <v>533.54301</v>
      </c>
      <c r="V9" s="117">
        <v>662.3</v>
      </c>
      <c r="W9" s="117">
        <v>653.3</v>
      </c>
      <c r="X9" s="117">
        <f>W9*1.05</f>
        <v>685.965</v>
      </c>
      <c r="Y9" s="117">
        <f>X9*1.05</f>
        <v>720.2632500000001</v>
      </c>
      <c r="Z9" s="171"/>
    </row>
    <row r="10" spans="1:26" ht="142.5">
      <c r="A10" s="340"/>
      <c r="B10" s="354"/>
      <c r="C10" s="338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420</v>
      </c>
      <c r="P10" s="175" t="s">
        <v>369</v>
      </c>
      <c r="Q10" s="151" t="s">
        <v>385</v>
      </c>
      <c r="R10" s="122"/>
      <c r="S10" s="122"/>
      <c r="T10" s="117"/>
      <c r="U10" s="118"/>
      <c r="V10" s="117">
        <v>8.6</v>
      </c>
      <c r="W10" s="117">
        <v>10</v>
      </c>
      <c r="X10" s="117">
        <f>W10*1.05</f>
        <v>10.5</v>
      </c>
      <c r="Y10" s="117">
        <f>X10*1.05</f>
        <v>11.025</v>
      </c>
      <c r="Z10" s="171"/>
    </row>
    <row r="11" spans="1:26" ht="142.5">
      <c r="A11" s="334"/>
      <c r="B11" s="355"/>
      <c r="C11" s="339"/>
      <c r="D11" s="145" t="s">
        <v>279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420</v>
      </c>
      <c r="P11" s="175" t="s">
        <v>369</v>
      </c>
      <c r="Q11" s="151" t="s">
        <v>385</v>
      </c>
      <c r="R11" s="122"/>
      <c r="S11" s="122"/>
      <c r="T11" s="117">
        <v>10</v>
      </c>
      <c r="U11" s="118"/>
      <c r="V11" s="117"/>
      <c r="W11" s="117"/>
      <c r="X11" s="117"/>
      <c r="Y11" s="117"/>
      <c r="Z11" s="171"/>
    </row>
    <row r="12" spans="1:26" ht="27" customHeight="1">
      <c r="A12" s="4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17"/>
      <c r="U12" s="117"/>
      <c r="V12" s="117"/>
      <c r="W12" s="117"/>
      <c r="X12" s="117"/>
      <c r="Y12" s="117"/>
      <c r="Z12" s="171"/>
    </row>
    <row r="13" spans="1:26" ht="114.75" customHeight="1" hidden="1">
      <c r="A13" s="4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17"/>
      <c r="U13" s="117"/>
      <c r="V13" s="117"/>
      <c r="W13" s="117"/>
      <c r="X13" s="117"/>
      <c r="Y13" s="117"/>
      <c r="Z13" s="171"/>
    </row>
    <row r="14" spans="1:26" ht="179.25" customHeight="1">
      <c r="A14" s="4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420</v>
      </c>
      <c r="P14" s="146" t="s">
        <v>380</v>
      </c>
      <c r="Q14" s="151" t="s">
        <v>385</v>
      </c>
      <c r="R14" s="122"/>
      <c r="S14" s="122"/>
      <c r="T14" s="117">
        <v>35.25</v>
      </c>
      <c r="U14" s="117">
        <v>35.25</v>
      </c>
      <c r="V14" s="117"/>
      <c r="W14" s="117"/>
      <c r="X14" s="117"/>
      <c r="Y14" s="117"/>
      <c r="Z14" s="171"/>
    </row>
    <row r="15" spans="1:26" ht="128.25" hidden="1">
      <c r="A15" s="4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17"/>
      <c r="U15" s="117"/>
      <c r="V15" s="117"/>
      <c r="W15" s="117"/>
      <c r="X15" s="117"/>
      <c r="Y15" s="117"/>
      <c r="Z15" s="171"/>
    </row>
    <row r="16" spans="1:26" ht="99.75" hidden="1">
      <c r="A16" s="4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17"/>
      <c r="U16" s="117"/>
      <c r="V16" s="117"/>
      <c r="W16" s="117"/>
      <c r="X16" s="117"/>
      <c r="Y16" s="117"/>
      <c r="Z16" s="171"/>
    </row>
    <row r="17" spans="1:26" ht="126" customHeight="1" hidden="1">
      <c r="A17" s="4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17"/>
      <c r="U17" s="117"/>
      <c r="V17" s="117"/>
      <c r="W17" s="117"/>
      <c r="X17" s="117"/>
      <c r="Y17" s="117"/>
      <c r="Z17" s="171"/>
    </row>
    <row r="18" spans="1:26" ht="57" hidden="1">
      <c r="A18" s="4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17"/>
      <c r="U18" s="117"/>
      <c r="V18" s="117"/>
      <c r="W18" s="117"/>
      <c r="X18" s="117"/>
      <c r="Y18" s="117"/>
      <c r="Z18" s="171"/>
    </row>
    <row r="19" spans="1:26" ht="42.75" hidden="1">
      <c r="A19" s="4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17"/>
      <c r="U19" s="117"/>
      <c r="V19" s="117"/>
      <c r="W19" s="117"/>
      <c r="X19" s="117"/>
      <c r="Y19" s="117"/>
      <c r="Z19" s="171"/>
    </row>
    <row r="20" spans="1:26" ht="57" hidden="1">
      <c r="A20" s="4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17"/>
      <c r="U20" s="117"/>
      <c r="V20" s="117"/>
      <c r="W20" s="117"/>
      <c r="X20" s="117"/>
      <c r="Y20" s="117"/>
      <c r="Z20" s="171"/>
    </row>
    <row r="21" spans="1:26" ht="99.75">
      <c r="A21" s="333" t="s">
        <v>71</v>
      </c>
      <c r="B21" s="349" t="s">
        <v>72</v>
      </c>
      <c r="C21" s="337" t="s">
        <v>73</v>
      </c>
      <c r="D21" s="145" t="s">
        <v>74</v>
      </c>
      <c r="E21" s="122"/>
      <c r="F21" s="122"/>
      <c r="G21" s="146"/>
      <c r="H21" s="146"/>
      <c r="I21" s="146"/>
      <c r="J21" s="146"/>
      <c r="K21" s="146"/>
      <c r="L21" s="146"/>
      <c r="M21" s="146"/>
      <c r="N21" s="146"/>
      <c r="O21" s="146" t="s">
        <v>420</v>
      </c>
      <c r="P21" s="153" t="s">
        <v>367</v>
      </c>
      <c r="Q21" s="146"/>
      <c r="R21" s="122"/>
      <c r="S21" s="122"/>
      <c r="T21" s="117"/>
      <c r="U21" s="117"/>
      <c r="V21" s="117"/>
      <c r="W21" s="117"/>
      <c r="X21" s="117"/>
      <c r="Y21" s="117"/>
      <c r="Z21" s="171"/>
    </row>
    <row r="22" spans="1:26" ht="142.5">
      <c r="A22" s="334"/>
      <c r="B22" s="350"/>
      <c r="C22" s="339"/>
      <c r="D22" s="145" t="s">
        <v>276</v>
      </c>
      <c r="E22" s="122"/>
      <c r="F22" s="122"/>
      <c r="G22" s="176" t="s">
        <v>41</v>
      </c>
      <c r="H22" s="153" t="s">
        <v>75</v>
      </c>
      <c r="I22" s="177" t="s">
        <v>76</v>
      </c>
      <c r="J22" s="146"/>
      <c r="K22" s="178" t="s">
        <v>44</v>
      </c>
      <c r="L22" s="177" t="s">
        <v>77</v>
      </c>
      <c r="M22" s="177" t="s">
        <v>43</v>
      </c>
      <c r="N22" s="146"/>
      <c r="O22" s="146" t="s">
        <v>420</v>
      </c>
      <c r="P22" s="153" t="s">
        <v>366</v>
      </c>
      <c r="Q22" s="151" t="s">
        <v>385</v>
      </c>
      <c r="R22" s="122"/>
      <c r="S22" s="122"/>
      <c r="T22" s="117">
        <v>208.35</v>
      </c>
      <c r="U22" s="117">
        <v>208.347</v>
      </c>
      <c r="V22" s="117"/>
      <c r="W22" s="117"/>
      <c r="X22" s="117"/>
      <c r="Y22" s="117"/>
      <c r="Z22" s="171"/>
    </row>
    <row r="23" spans="1:26" ht="42.75">
      <c r="A23" s="333" t="s">
        <v>78</v>
      </c>
      <c r="B23" s="349" t="s">
        <v>402</v>
      </c>
      <c r="C23" s="337" t="s">
        <v>79</v>
      </c>
      <c r="D23" s="145" t="s">
        <v>312</v>
      </c>
      <c r="E23" s="122"/>
      <c r="F23" s="122"/>
      <c r="G23" s="176"/>
      <c r="H23" s="153"/>
      <c r="I23" s="177"/>
      <c r="J23" s="146"/>
      <c r="K23" s="178"/>
      <c r="L23" s="177"/>
      <c r="M23" s="177"/>
      <c r="N23" s="146"/>
      <c r="O23" s="179"/>
      <c r="P23" s="153" t="s">
        <v>368</v>
      </c>
      <c r="Q23" s="154"/>
      <c r="R23" s="180"/>
      <c r="S23" s="122"/>
      <c r="T23" s="117"/>
      <c r="U23" s="117"/>
      <c r="V23" s="117"/>
      <c r="W23" s="117">
        <v>214.6</v>
      </c>
      <c r="X23" s="117"/>
      <c r="Y23" s="117"/>
      <c r="Z23" s="171"/>
    </row>
    <row r="24" spans="1:26" ht="142.5">
      <c r="A24" s="334"/>
      <c r="B24" s="350"/>
      <c r="C24" s="339"/>
      <c r="D24" s="145" t="s">
        <v>362</v>
      </c>
      <c r="E24" s="122"/>
      <c r="F24" s="122"/>
      <c r="G24" s="176" t="s">
        <v>41</v>
      </c>
      <c r="H24" s="153" t="s">
        <v>80</v>
      </c>
      <c r="I24" s="177" t="s">
        <v>76</v>
      </c>
      <c r="J24" s="146"/>
      <c r="K24" s="178" t="s">
        <v>44</v>
      </c>
      <c r="L24" s="177" t="s">
        <v>81</v>
      </c>
      <c r="M24" s="177" t="s">
        <v>43</v>
      </c>
      <c r="N24" s="146"/>
      <c r="O24" s="146" t="s">
        <v>420</v>
      </c>
      <c r="P24" s="153" t="s">
        <v>368</v>
      </c>
      <c r="Q24" s="151" t="s">
        <v>385</v>
      </c>
      <c r="R24" s="180"/>
      <c r="S24" s="122"/>
      <c r="T24" s="120">
        <v>255.8</v>
      </c>
      <c r="U24" s="120">
        <v>251.4</v>
      </c>
      <c r="V24" s="120">
        <v>260.6</v>
      </c>
      <c r="W24" s="117">
        <v>0</v>
      </c>
      <c r="X24" s="117">
        <f>W24*1.05</f>
        <v>0</v>
      </c>
      <c r="Y24" s="117">
        <f>X24*1.05</f>
        <v>0</v>
      </c>
      <c r="Z24" s="171"/>
    </row>
    <row r="25" spans="1:26" ht="147" customHeight="1">
      <c r="A25" s="4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420</v>
      </c>
      <c r="P25" s="153" t="s">
        <v>370</v>
      </c>
      <c r="Q25" s="151" t="s">
        <v>385</v>
      </c>
      <c r="R25" s="122"/>
      <c r="S25" s="122"/>
      <c r="T25" s="117"/>
      <c r="U25" s="117"/>
      <c r="V25" s="117"/>
      <c r="W25" s="117"/>
      <c r="X25" s="117"/>
      <c r="Y25" s="117"/>
      <c r="Z25" s="171"/>
    </row>
    <row r="26" spans="1:26" ht="69.75" customHeight="1" hidden="1">
      <c r="A26" s="4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17"/>
      <c r="U26" s="117"/>
      <c r="V26" s="117"/>
      <c r="W26" s="117"/>
      <c r="X26" s="117"/>
      <c r="Y26" s="117"/>
      <c r="Z26" s="171"/>
    </row>
    <row r="27" spans="1:26" ht="85.5" hidden="1">
      <c r="A27" s="4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17"/>
      <c r="U27" s="117"/>
      <c r="V27" s="117"/>
      <c r="W27" s="117"/>
      <c r="X27" s="117"/>
      <c r="Y27" s="117"/>
      <c r="Z27" s="171"/>
    </row>
    <row r="28" spans="1:26" ht="73.5" customHeight="1">
      <c r="A28" s="4" t="s">
        <v>93</v>
      </c>
      <c r="B28" s="100" t="s">
        <v>94</v>
      </c>
      <c r="C28" s="58" t="s">
        <v>95</v>
      </c>
      <c r="D28" s="145"/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/>
      <c r="P28" s="153" t="s">
        <v>371</v>
      </c>
      <c r="Q28" s="151" t="s">
        <v>385</v>
      </c>
      <c r="R28" s="122"/>
      <c r="S28" s="122"/>
      <c r="T28" s="117"/>
      <c r="U28" s="117"/>
      <c r="V28" s="117">
        <v>1.4</v>
      </c>
      <c r="W28" s="117"/>
      <c r="X28" s="117"/>
      <c r="Y28" s="117"/>
      <c r="Z28" s="171"/>
    </row>
    <row r="29" spans="1:26" ht="199.5">
      <c r="A29" s="4" t="s">
        <v>96</v>
      </c>
      <c r="B29" s="100" t="s">
        <v>97</v>
      </c>
      <c r="C29" s="58" t="s">
        <v>98</v>
      </c>
      <c r="D29" s="145" t="s">
        <v>99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420</v>
      </c>
      <c r="P29" s="153" t="s">
        <v>372</v>
      </c>
      <c r="Q29" s="151" t="s">
        <v>385</v>
      </c>
      <c r="R29" s="122"/>
      <c r="S29" s="122"/>
      <c r="T29" s="117">
        <v>49.2</v>
      </c>
      <c r="U29" s="117">
        <v>49.2</v>
      </c>
      <c r="V29" s="117">
        <v>16.5</v>
      </c>
      <c r="W29" s="117">
        <v>69.5</v>
      </c>
      <c r="X29" s="117">
        <f>W29*1.05</f>
        <v>72.97500000000001</v>
      </c>
      <c r="Y29" s="117">
        <f>X29*1.05</f>
        <v>76.62375000000002</v>
      </c>
      <c r="Z29" s="171"/>
    </row>
    <row r="30" spans="1:26" ht="57">
      <c r="A30" s="4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117"/>
      <c r="U30" s="117"/>
      <c r="V30" s="117"/>
      <c r="W30" s="117"/>
      <c r="X30" s="117"/>
      <c r="Y30" s="117"/>
      <c r="Z30" s="171"/>
    </row>
    <row r="31" spans="1:26" ht="185.25">
      <c r="A31" s="4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420</v>
      </c>
      <c r="P31" s="153" t="s">
        <v>373</v>
      </c>
      <c r="Q31" s="151" t="s">
        <v>385</v>
      </c>
      <c r="R31" s="122"/>
      <c r="S31" s="122"/>
      <c r="T31" s="117">
        <v>181.987</v>
      </c>
      <c r="U31" s="117">
        <v>176.88503</v>
      </c>
      <c r="V31" s="117">
        <v>210.5</v>
      </c>
      <c r="W31" s="117">
        <v>213.2</v>
      </c>
      <c r="X31" s="117">
        <f>W31*1.05</f>
        <v>223.85999999999999</v>
      </c>
      <c r="Y31" s="117">
        <f>X31*1.05</f>
        <v>235.053</v>
      </c>
      <c r="Z31" s="171"/>
    </row>
    <row r="32" spans="1:26" ht="142.5">
      <c r="A32" s="4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420</v>
      </c>
      <c r="P32" s="153" t="s">
        <v>374</v>
      </c>
      <c r="Q32" s="151" t="s">
        <v>385</v>
      </c>
      <c r="R32" s="122"/>
      <c r="S32" s="122"/>
      <c r="T32" s="117">
        <v>452.575</v>
      </c>
      <c r="U32" s="117">
        <v>412.09771</v>
      </c>
      <c r="V32" s="117">
        <v>551.6</v>
      </c>
      <c r="W32" s="117">
        <v>439.4</v>
      </c>
      <c r="X32" s="117">
        <f>W32*1.05</f>
        <v>461.37</v>
      </c>
      <c r="Y32" s="117">
        <f>X32*1.05</f>
        <v>484.43850000000003</v>
      </c>
      <c r="Z32" s="171"/>
    </row>
    <row r="33" spans="1:26" ht="142.5">
      <c r="A33" s="4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420</v>
      </c>
      <c r="P33" s="153" t="s">
        <v>375</v>
      </c>
      <c r="Q33" s="151" t="s">
        <v>385</v>
      </c>
      <c r="R33" s="122"/>
      <c r="S33" s="122"/>
      <c r="T33" s="117"/>
      <c r="U33" s="117"/>
      <c r="V33" s="117"/>
      <c r="W33" s="117"/>
      <c r="X33" s="117"/>
      <c r="Y33" s="117"/>
      <c r="Z33" s="171"/>
    </row>
    <row r="34" spans="1:26" ht="99.75">
      <c r="A34" s="4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117"/>
      <c r="U34" s="117"/>
      <c r="V34" s="117"/>
      <c r="W34" s="117"/>
      <c r="X34" s="117"/>
      <c r="Y34" s="117"/>
      <c r="Z34" s="171"/>
    </row>
    <row r="35" spans="1:26" ht="114">
      <c r="A35" s="54" t="s">
        <v>128</v>
      </c>
      <c r="B35" s="101" t="s">
        <v>129</v>
      </c>
      <c r="C35" s="57" t="s">
        <v>130</v>
      </c>
      <c r="D35" s="145" t="s">
        <v>318</v>
      </c>
      <c r="E35" s="122"/>
      <c r="F35" s="122"/>
      <c r="G35" s="306" t="s">
        <v>41</v>
      </c>
      <c r="H35" s="287" t="s">
        <v>131</v>
      </c>
      <c r="I35" s="331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420</v>
      </c>
      <c r="P35" s="153" t="s">
        <v>376</v>
      </c>
      <c r="Q35" s="151" t="s">
        <v>385</v>
      </c>
      <c r="R35" s="122"/>
      <c r="S35" s="122"/>
      <c r="T35" s="117">
        <v>4.8</v>
      </c>
      <c r="U35" s="117">
        <v>4.8</v>
      </c>
      <c r="V35" s="117">
        <v>6.8</v>
      </c>
      <c r="W35" s="117">
        <v>6.8</v>
      </c>
      <c r="X35" s="117">
        <f>W35*1.05</f>
        <v>7.14</v>
      </c>
      <c r="Y35" s="117">
        <f>X35*1.05</f>
        <v>7.497</v>
      </c>
      <c r="Z35" s="171"/>
    </row>
    <row r="36" spans="1:26" ht="85.5">
      <c r="A36" s="4" t="s">
        <v>132</v>
      </c>
      <c r="B36" s="100" t="s">
        <v>133</v>
      </c>
      <c r="C36" s="58" t="s">
        <v>134</v>
      </c>
      <c r="D36" s="145"/>
      <c r="E36" s="122"/>
      <c r="F36" s="122"/>
      <c r="G36" s="306"/>
      <c r="H36" s="287"/>
      <c r="I36" s="331"/>
      <c r="J36" s="146"/>
      <c r="K36" s="178" t="s">
        <v>135</v>
      </c>
      <c r="L36" s="177" t="s">
        <v>136</v>
      </c>
      <c r="M36" s="177" t="s">
        <v>137</v>
      </c>
      <c r="N36" s="146"/>
      <c r="O36" s="146"/>
      <c r="P36" s="146"/>
      <c r="Q36" s="146"/>
      <c r="R36" s="122"/>
      <c r="S36" s="122"/>
      <c r="T36" s="117"/>
      <c r="U36" s="117"/>
      <c r="V36" s="117"/>
      <c r="W36" s="117"/>
      <c r="X36" s="117"/>
      <c r="Y36" s="117"/>
      <c r="Z36" s="171"/>
    </row>
    <row r="37" spans="1:26" ht="70.5" customHeight="1">
      <c r="A37" s="4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17"/>
      <c r="U37" s="117"/>
      <c r="V37" s="117"/>
      <c r="W37" s="117"/>
      <c r="X37" s="117"/>
      <c r="Y37" s="117"/>
      <c r="Z37" s="171"/>
    </row>
    <row r="38" spans="1:26" ht="28.5" hidden="1">
      <c r="A38" s="4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17"/>
      <c r="U38" s="117"/>
      <c r="V38" s="117"/>
      <c r="W38" s="117"/>
      <c r="X38" s="117"/>
      <c r="Y38" s="117"/>
      <c r="Z38" s="171"/>
    </row>
    <row r="39" spans="1:26" ht="28.5" hidden="1">
      <c r="A39" s="4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17"/>
      <c r="U39" s="117"/>
      <c r="V39" s="117"/>
      <c r="W39" s="117"/>
      <c r="X39" s="117"/>
      <c r="Y39" s="117"/>
      <c r="Z39" s="171"/>
    </row>
    <row r="40" spans="1:26" ht="142.5">
      <c r="A40" s="4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420</v>
      </c>
      <c r="P40" s="153" t="s">
        <v>377</v>
      </c>
      <c r="Q40" s="151" t="s">
        <v>385</v>
      </c>
      <c r="R40" s="122"/>
      <c r="S40" s="122"/>
      <c r="T40" s="117">
        <v>117.888</v>
      </c>
      <c r="U40" s="117">
        <v>57.858</v>
      </c>
      <c r="V40" s="117">
        <v>140.5</v>
      </c>
      <c r="W40" s="117">
        <v>61.6</v>
      </c>
      <c r="X40" s="117">
        <f aca="true" t="shared" si="2" ref="X40:Y42">W40*1.05</f>
        <v>64.68</v>
      </c>
      <c r="Y40" s="117">
        <f t="shared" si="2"/>
        <v>67.91400000000002</v>
      </c>
      <c r="Z40" s="171"/>
    </row>
    <row r="41" spans="1:26" ht="342">
      <c r="A41" s="4" t="s">
        <v>153</v>
      </c>
      <c r="B41" s="100" t="s">
        <v>393</v>
      </c>
      <c r="C41" s="58" t="s">
        <v>154</v>
      </c>
      <c r="D41" s="145" t="s">
        <v>238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420</v>
      </c>
      <c r="P41" s="153" t="s">
        <v>378</v>
      </c>
      <c r="Q41" s="151" t="s">
        <v>385</v>
      </c>
      <c r="R41" s="122"/>
      <c r="S41" s="122"/>
      <c r="T41" s="117">
        <v>142.2</v>
      </c>
      <c r="U41" s="117">
        <v>24</v>
      </c>
      <c r="V41" s="117">
        <v>48</v>
      </c>
      <c r="W41" s="117">
        <v>76</v>
      </c>
      <c r="X41" s="117">
        <f t="shared" si="2"/>
        <v>79.8</v>
      </c>
      <c r="Y41" s="117">
        <f t="shared" si="2"/>
        <v>83.79</v>
      </c>
      <c r="Z41" s="171"/>
    </row>
    <row r="42" spans="1:26" ht="142.5">
      <c r="A42" s="4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420</v>
      </c>
      <c r="P42" s="153" t="s">
        <v>379</v>
      </c>
      <c r="Q42" s="151" t="s">
        <v>385</v>
      </c>
      <c r="R42" s="122"/>
      <c r="S42" s="122"/>
      <c r="T42" s="117">
        <v>139.55</v>
      </c>
      <c r="U42" s="117">
        <v>125.7</v>
      </c>
      <c r="V42" s="117">
        <v>146.1</v>
      </c>
      <c r="W42" s="117">
        <v>160</v>
      </c>
      <c r="X42" s="117">
        <f t="shared" si="2"/>
        <v>168</v>
      </c>
      <c r="Y42" s="117">
        <f t="shared" si="2"/>
        <v>176.4</v>
      </c>
      <c r="Z42" s="171"/>
    </row>
    <row r="43" spans="1:26" ht="39" customHeight="1">
      <c r="A43" s="4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17"/>
      <c r="U43" s="117"/>
      <c r="V43" s="117"/>
      <c r="W43" s="117"/>
      <c r="X43" s="117"/>
      <c r="Y43" s="117"/>
      <c r="Z43" s="171"/>
    </row>
    <row r="44" spans="1:26" ht="99.75" hidden="1">
      <c r="A44" s="4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17"/>
      <c r="U44" s="117"/>
      <c r="V44" s="117"/>
      <c r="W44" s="117"/>
      <c r="X44" s="117"/>
      <c r="Y44" s="117"/>
      <c r="Z44" s="171"/>
    </row>
    <row r="45" spans="1:26" ht="85.5" hidden="1">
      <c r="A45" s="4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17"/>
      <c r="U45" s="117"/>
      <c r="V45" s="117"/>
      <c r="W45" s="117"/>
      <c r="X45" s="117"/>
      <c r="Y45" s="117"/>
      <c r="Z45" s="171"/>
    </row>
    <row r="46" spans="1:26" ht="85.5" hidden="1">
      <c r="A46" s="4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17"/>
      <c r="U46" s="117"/>
      <c r="V46" s="117"/>
      <c r="W46" s="117"/>
      <c r="X46" s="117"/>
      <c r="Y46" s="117"/>
      <c r="Z46" s="171"/>
    </row>
    <row r="47" spans="1:26" ht="57" hidden="1">
      <c r="A47" s="4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17"/>
      <c r="U47" s="117"/>
      <c r="V47" s="117"/>
      <c r="W47" s="117"/>
      <c r="X47" s="117"/>
      <c r="Y47" s="117"/>
      <c r="Z47" s="171"/>
    </row>
    <row r="48" spans="1:26" ht="57" hidden="1">
      <c r="A48" s="4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17"/>
      <c r="U48" s="117"/>
      <c r="V48" s="117"/>
      <c r="W48" s="117"/>
      <c r="X48" s="117"/>
      <c r="Y48" s="117"/>
      <c r="Z48" s="171"/>
    </row>
    <row r="49" spans="1:26" ht="71.25" hidden="1">
      <c r="A49" s="4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17"/>
      <c r="U49" s="117"/>
      <c r="V49" s="117"/>
      <c r="W49" s="117"/>
      <c r="X49" s="117"/>
      <c r="Y49" s="117"/>
      <c r="Z49" s="171"/>
    </row>
    <row r="50" spans="1:26" ht="142.5">
      <c r="A50" s="4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/>
      <c r="P50" s="146"/>
      <c r="Q50" s="151"/>
      <c r="R50" s="122"/>
      <c r="S50" s="122"/>
      <c r="T50" s="117"/>
      <c r="U50" s="117"/>
      <c r="V50" s="117"/>
      <c r="W50" s="117"/>
      <c r="X50" s="117"/>
      <c r="Y50" s="117"/>
      <c r="Z50" s="171"/>
    </row>
    <row r="51" spans="1:26" ht="49.5" customHeight="1">
      <c r="A51" s="4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17"/>
      <c r="U51" s="117"/>
      <c r="V51" s="117"/>
      <c r="W51" s="117"/>
      <c r="X51" s="117"/>
      <c r="Y51" s="117"/>
      <c r="Z51" s="171"/>
    </row>
    <row r="52" spans="1:26" ht="99.75" hidden="1">
      <c r="A52" s="4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17"/>
      <c r="U52" s="117"/>
      <c r="V52" s="117"/>
      <c r="W52" s="117"/>
      <c r="X52" s="117"/>
      <c r="Y52" s="117"/>
      <c r="Z52" s="171"/>
    </row>
    <row r="53" spans="1:26" ht="28.5" hidden="1">
      <c r="A53" s="4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17"/>
      <c r="U53" s="117"/>
      <c r="V53" s="117"/>
      <c r="W53" s="117"/>
      <c r="X53" s="117"/>
      <c r="Y53" s="117"/>
      <c r="Z53" s="171"/>
    </row>
    <row r="54" spans="1:26" ht="57" hidden="1">
      <c r="A54" s="4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17"/>
      <c r="U54" s="117"/>
      <c r="V54" s="117"/>
      <c r="W54" s="117"/>
      <c r="X54" s="117"/>
      <c r="Y54" s="117"/>
      <c r="Z54" s="171"/>
    </row>
    <row r="55" spans="1:26" ht="114">
      <c r="A55" s="60" t="s">
        <v>197</v>
      </c>
      <c r="B55" s="100" t="s">
        <v>198</v>
      </c>
      <c r="C55" s="58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17">
        <f aca="true" t="shared" si="3" ref="T55:Y55">SUM(T56:T59)</f>
        <v>0</v>
      </c>
      <c r="U55" s="117">
        <f t="shared" si="3"/>
        <v>0</v>
      </c>
      <c r="V55" s="117">
        <f t="shared" si="3"/>
        <v>0</v>
      </c>
      <c r="W55" s="117">
        <f t="shared" si="3"/>
        <v>0</v>
      </c>
      <c r="X55" s="117">
        <f t="shared" si="3"/>
        <v>0</v>
      </c>
      <c r="Y55" s="117">
        <f t="shared" si="3"/>
        <v>0</v>
      </c>
      <c r="Z55" s="117"/>
    </row>
    <row r="56" spans="1:26" ht="142.5">
      <c r="A56" s="8" t="s">
        <v>403</v>
      </c>
      <c r="B56" s="100" t="s">
        <v>200</v>
      </c>
      <c r="C56" s="58" t="s">
        <v>272</v>
      </c>
      <c r="D56" s="145" t="s">
        <v>239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420</v>
      </c>
      <c r="P56" s="153" t="s">
        <v>370</v>
      </c>
      <c r="Q56" s="151" t="s">
        <v>385</v>
      </c>
      <c r="R56" s="122"/>
      <c r="S56" s="122"/>
      <c r="T56" s="117"/>
      <c r="U56" s="117"/>
      <c r="V56" s="117"/>
      <c r="W56" s="117"/>
      <c r="X56" s="117"/>
      <c r="Y56" s="117"/>
      <c r="Z56" s="171"/>
    </row>
    <row r="57" spans="1:26" ht="71.25">
      <c r="A57" s="8" t="s">
        <v>398</v>
      </c>
      <c r="B57" s="100" t="s">
        <v>109</v>
      </c>
      <c r="C57" s="58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117"/>
      <c r="U57" s="117"/>
      <c r="V57" s="117"/>
      <c r="W57" s="117"/>
      <c r="X57" s="117"/>
      <c r="Y57" s="117"/>
      <c r="Z57" s="171"/>
    </row>
    <row r="58" spans="1:26" ht="99.75" hidden="1">
      <c r="A58" s="8" t="s">
        <v>399</v>
      </c>
      <c r="B58" s="100" t="s">
        <v>117</v>
      </c>
      <c r="C58" s="58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 t="s">
        <v>420</v>
      </c>
      <c r="P58" s="153" t="s">
        <v>381</v>
      </c>
      <c r="Q58" s="151" t="s">
        <v>385</v>
      </c>
      <c r="R58" s="122"/>
      <c r="S58" s="122"/>
      <c r="T58" s="117"/>
      <c r="U58" s="117"/>
      <c r="V58" s="117"/>
      <c r="W58" s="117"/>
      <c r="X58" s="117"/>
      <c r="Y58" s="117"/>
      <c r="Z58" s="171"/>
    </row>
    <row r="59" spans="1:26" ht="85.5" hidden="1">
      <c r="A59" s="4"/>
      <c r="B59" s="100" t="s">
        <v>404</v>
      </c>
      <c r="C59" s="58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117"/>
      <c r="U59" s="117"/>
      <c r="V59" s="117"/>
      <c r="W59" s="117"/>
      <c r="X59" s="117"/>
      <c r="Y59" s="117"/>
      <c r="Z59" s="171"/>
    </row>
    <row r="60" spans="1:26" ht="99.75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17">
        <f aca="true" t="shared" si="4" ref="T60:Y60">SUM(T61:T62)</f>
        <v>54.62</v>
      </c>
      <c r="U60" s="117">
        <f t="shared" si="4"/>
        <v>54.62</v>
      </c>
      <c r="V60" s="117">
        <f t="shared" si="4"/>
        <v>54.6</v>
      </c>
      <c r="W60" s="117">
        <f t="shared" si="4"/>
        <v>55.1</v>
      </c>
      <c r="X60" s="117">
        <f t="shared" si="4"/>
        <v>57.855000000000004</v>
      </c>
      <c r="Y60" s="117">
        <f t="shared" si="4"/>
        <v>60.74775</v>
      </c>
      <c r="Z60" s="117"/>
    </row>
    <row r="61" spans="1:26" ht="142.5">
      <c r="A61" s="61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428</v>
      </c>
      <c r="P61" s="146"/>
      <c r="Q61" s="151" t="s">
        <v>386</v>
      </c>
      <c r="R61" s="122"/>
      <c r="S61" s="122"/>
      <c r="T61" s="117">
        <v>54.62</v>
      </c>
      <c r="U61" s="117">
        <v>54.62</v>
      </c>
      <c r="V61" s="117">
        <v>54.6</v>
      </c>
      <c r="W61" s="117">
        <v>55.1</v>
      </c>
      <c r="X61" s="117">
        <f>W61*1.05</f>
        <v>57.855000000000004</v>
      </c>
      <c r="Y61" s="117">
        <f>X61*1.05</f>
        <v>60.74775</v>
      </c>
      <c r="Z61" s="171"/>
    </row>
    <row r="62" spans="1:26" ht="14.25">
      <c r="A62" s="61" t="s">
        <v>346</v>
      </c>
      <c r="B62" s="100" t="s">
        <v>217</v>
      </c>
      <c r="C62" s="58"/>
      <c r="D62" s="145"/>
      <c r="E62" s="122"/>
      <c r="F62" s="122"/>
      <c r="G62" s="176"/>
      <c r="H62" s="153"/>
      <c r="I62" s="177"/>
      <c r="J62" s="146"/>
      <c r="K62" s="178"/>
      <c r="L62" s="177"/>
      <c r="M62" s="177"/>
      <c r="N62" s="146"/>
      <c r="O62" s="146"/>
      <c r="P62" s="146"/>
      <c r="Q62" s="151"/>
      <c r="R62" s="122"/>
      <c r="S62" s="122"/>
      <c r="T62" s="117"/>
      <c r="U62" s="117"/>
      <c r="V62" s="117"/>
      <c r="W62" s="117"/>
      <c r="X62" s="117"/>
      <c r="Y62" s="117"/>
      <c r="Z62" s="171"/>
    </row>
    <row r="63" spans="1:26" ht="156.75">
      <c r="A63" s="4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22"/>
      <c r="P63" s="122"/>
      <c r="Q63" s="122"/>
      <c r="R63" s="122"/>
      <c r="S63" s="122"/>
      <c r="T63" s="117">
        <f aca="true" t="shared" si="5" ref="T63:Y63">T65</f>
        <v>0</v>
      </c>
      <c r="U63" s="117">
        <f t="shared" si="5"/>
        <v>0</v>
      </c>
      <c r="V63" s="117">
        <f t="shared" si="5"/>
        <v>0</v>
      </c>
      <c r="W63" s="117">
        <f t="shared" si="5"/>
        <v>0</v>
      </c>
      <c r="X63" s="117">
        <f t="shared" si="5"/>
        <v>0</v>
      </c>
      <c r="Y63" s="117">
        <f t="shared" si="5"/>
        <v>0</v>
      </c>
      <c r="Z63" s="171"/>
    </row>
    <row r="64" spans="1:26" ht="140.25" customHeight="1">
      <c r="A64" s="4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428</v>
      </c>
      <c r="P64" s="122"/>
      <c r="Q64" s="151" t="s">
        <v>253</v>
      </c>
      <c r="R64" s="122"/>
      <c r="S64" s="122"/>
      <c r="T64" s="117"/>
      <c r="U64" s="117"/>
      <c r="V64" s="117"/>
      <c r="W64" s="117"/>
      <c r="X64" s="117"/>
      <c r="Y64" s="117"/>
      <c r="Z64" s="171"/>
    </row>
    <row r="65" spans="1:26" ht="142.5" hidden="1">
      <c r="A65" s="8" t="s">
        <v>395</v>
      </c>
      <c r="B65" s="102" t="s">
        <v>266</v>
      </c>
      <c r="C65" s="63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22"/>
      <c r="O65" s="146" t="s">
        <v>261</v>
      </c>
      <c r="P65" s="146"/>
      <c r="Q65" s="151" t="s">
        <v>386</v>
      </c>
      <c r="R65" s="122"/>
      <c r="S65" s="122"/>
      <c r="T65" s="117"/>
      <c r="U65" s="117"/>
      <c r="V65" s="117"/>
      <c r="W65" s="117"/>
      <c r="X65" s="117"/>
      <c r="Y65" s="117"/>
      <c r="Z65" s="171"/>
    </row>
    <row r="66" spans="1:26" ht="32.25" customHeight="1">
      <c r="A66" s="60"/>
      <c r="B66" s="99" t="s">
        <v>208</v>
      </c>
      <c r="C66" s="59"/>
      <c r="D66" s="145"/>
      <c r="E66" s="122"/>
      <c r="F66" s="122"/>
      <c r="G66" s="146"/>
      <c r="H66" s="146"/>
      <c r="I66" s="146"/>
      <c r="J66" s="146"/>
      <c r="K66" s="146"/>
      <c r="L66" s="146"/>
      <c r="M66" s="146"/>
      <c r="N66" s="122"/>
      <c r="O66" s="122"/>
      <c r="P66" s="122" t="s">
        <v>209</v>
      </c>
      <c r="Q66" s="166"/>
      <c r="R66" s="122"/>
      <c r="S66" s="122"/>
      <c r="T66" s="121">
        <f aca="true" t="shared" si="6" ref="T66:Y66">SUM(T8,T55,T60,T63)</f>
        <v>2207.681</v>
      </c>
      <c r="U66" s="121">
        <f t="shared" si="6"/>
        <v>1933.7007499999997</v>
      </c>
      <c r="V66" s="121">
        <f t="shared" si="6"/>
        <v>2107.5</v>
      </c>
      <c r="W66" s="121">
        <f t="shared" si="6"/>
        <v>1959.4999999999998</v>
      </c>
      <c r="X66" s="121">
        <f t="shared" si="6"/>
        <v>1832.1450000000002</v>
      </c>
      <c r="Y66" s="121">
        <f t="shared" si="6"/>
        <v>1923.7522500000002</v>
      </c>
      <c r="Z66" s="171"/>
    </row>
    <row r="67" spans="1:26" ht="15" hidden="1">
      <c r="A67" s="17"/>
      <c r="B67" s="103"/>
      <c r="C67" s="7"/>
      <c r="D67" s="145"/>
      <c r="E67" s="122"/>
      <c r="F67" s="122"/>
      <c r="G67" s="185"/>
      <c r="H67" s="186"/>
      <c r="I67" s="186"/>
      <c r="J67" s="186"/>
      <c r="K67" s="186"/>
      <c r="L67" s="186"/>
      <c r="M67" s="186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3"/>
      <c r="Y67" s="123"/>
      <c r="Z67" s="104"/>
    </row>
    <row r="68" spans="1:26" ht="15" hidden="1">
      <c r="A68" s="9"/>
      <c r="B68" s="106"/>
      <c r="C68" s="9"/>
      <c r="D68" s="187"/>
      <c r="E68" s="104"/>
      <c r="F68" s="104"/>
      <c r="G68" s="107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4.25" hidden="1">
      <c r="A69" s="9"/>
      <c r="B69" s="107"/>
      <c r="C69" s="9"/>
      <c r="D69" s="187"/>
      <c r="E69" s="104"/>
      <c r="F69" s="104"/>
      <c r="G69" s="122"/>
      <c r="H69" s="122"/>
      <c r="I69" s="122"/>
      <c r="J69" s="122"/>
      <c r="K69" s="122"/>
      <c r="L69" s="122"/>
      <c r="M69" s="122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s="11" customFormat="1" ht="15" hidden="1">
      <c r="A70" s="9"/>
      <c r="B70" s="106"/>
      <c r="C70" s="9"/>
      <c r="D70" s="187"/>
      <c r="E70" s="104"/>
      <c r="F70" s="104"/>
      <c r="G70" s="107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s="11" customFormat="1" ht="63.75" hidden="1">
      <c r="A71" s="9"/>
      <c r="B71" s="231" t="s">
        <v>452</v>
      </c>
      <c r="C71" s="9"/>
      <c r="D71" s="187"/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5" hidden="1">
      <c r="A72" s="328" t="s">
        <v>278</v>
      </c>
      <c r="B72" s="372"/>
      <c r="C72" s="330"/>
      <c r="D72" s="197"/>
      <c r="E72" s="139"/>
      <c r="F72" s="139"/>
      <c r="G72" s="198"/>
      <c r="H72" s="196"/>
      <c r="I72" s="196"/>
      <c r="J72" s="196"/>
      <c r="K72" s="196"/>
      <c r="L72" s="196"/>
      <c r="M72" s="196"/>
      <c r="N72" s="139"/>
      <c r="O72" s="139"/>
      <c r="P72" s="139"/>
      <c r="Q72" s="199"/>
      <c r="R72" s="199"/>
      <c r="S72" s="199"/>
      <c r="T72" s="200">
        <f aca="true" t="shared" si="7" ref="T72:Y72">T66+T67+T68+T69+T70+T71</f>
        <v>2207.681</v>
      </c>
      <c r="U72" s="200">
        <f t="shared" si="7"/>
        <v>1933.7007499999997</v>
      </c>
      <c r="V72" s="200">
        <f t="shared" si="7"/>
        <v>2107.5</v>
      </c>
      <c r="W72" s="200">
        <f t="shared" si="7"/>
        <v>1959.4999999999998</v>
      </c>
      <c r="X72" s="200">
        <f t="shared" si="7"/>
        <v>1832.1450000000002</v>
      </c>
      <c r="Y72" s="200">
        <f t="shared" si="7"/>
        <v>1923.7522500000002</v>
      </c>
      <c r="Z72" s="104"/>
    </row>
    <row r="73" spans="7:13" ht="12.75">
      <c r="G73" s="37"/>
      <c r="H73" s="34"/>
      <c r="I73" s="34"/>
      <c r="J73" s="34"/>
      <c r="K73" s="34"/>
      <c r="L73" s="34"/>
      <c r="M73" s="34"/>
    </row>
    <row r="74" spans="7:13" ht="12.75">
      <c r="G74" s="35"/>
      <c r="H74" s="33"/>
      <c r="I74" s="33"/>
      <c r="J74" s="33"/>
      <c r="K74" s="33"/>
      <c r="L74" s="33"/>
      <c r="M74" s="33"/>
    </row>
    <row r="75" ht="14.25" customHeight="1"/>
    <row r="76" spans="1:26" ht="21.75" customHeight="1">
      <c r="A76" s="87"/>
      <c r="B76" s="87"/>
      <c r="C76" s="87"/>
      <c r="D76" s="87"/>
      <c r="E76" s="87"/>
      <c r="F76" s="87"/>
      <c r="G76" s="88"/>
      <c r="H76" s="87"/>
      <c r="I76" s="87"/>
      <c r="J76" s="87"/>
      <c r="K76" s="87"/>
      <c r="L76" s="87"/>
      <c r="M76" s="87"/>
      <c r="N76" s="87"/>
      <c r="O76" s="87"/>
      <c r="P76" s="87"/>
      <c r="Q76" s="89" t="s">
        <v>210</v>
      </c>
      <c r="R76" s="89"/>
      <c r="S76" s="89"/>
      <c r="T76" s="89"/>
      <c r="U76" s="89"/>
      <c r="V76" s="87"/>
      <c r="W76" s="87"/>
      <c r="X76" s="87" t="s">
        <v>209</v>
      </c>
      <c r="Y76" s="87"/>
      <c r="Z76" s="87"/>
    </row>
    <row r="77" spans="1:26" ht="25.5" customHeight="1">
      <c r="A77" s="87"/>
      <c r="B77" s="321" t="s">
        <v>240</v>
      </c>
      <c r="C77" s="321"/>
      <c r="D77" s="321"/>
      <c r="E77" s="87"/>
      <c r="F77" s="87"/>
      <c r="G77" s="88"/>
      <c r="H77" s="87" t="s">
        <v>296</v>
      </c>
      <c r="I77" s="87"/>
      <c r="J77" s="87"/>
      <c r="K77" s="87"/>
      <c r="L77" s="87"/>
      <c r="M77" s="87"/>
      <c r="N77" s="87"/>
      <c r="O77" s="87"/>
      <c r="P77" s="87"/>
      <c r="Q77" s="89" t="s">
        <v>212</v>
      </c>
      <c r="R77" s="89"/>
      <c r="S77" s="89"/>
      <c r="T77" s="89"/>
      <c r="U77" s="89"/>
      <c r="V77" s="87"/>
      <c r="W77" s="87"/>
      <c r="X77" s="90"/>
      <c r="Y77" s="332" t="s">
        <v>288</v>
      </c>
      <c r="Z77" s="332"/>
    </row>
    <row r="78" spans="7:13" ht="12.75">
      <c r="G78" s="29"/>
      <c r="H78" s="11"/>
      <c r="I78" s="11"/>
      <c r="J78" s="11"/>
      <c r="K78" s="11"/>
      <c r="L78" s="11"/>
      <c r="M78" s="11"/>
    </row>
    <row r="79" spans="7:13" ht="12.75">
      <c r="G79" s="29"/>
      <c r="I79" s="11"/>
      <c r="J79" s="11"/>
      <c r="K79" s="11"/>
      <c r="L79" s="11"/>
      <c r="M79" s="11"/>
    </row>
  </sheetData>
  <sheetProtection/>
  <mergeCells count="30">
    <mergeCell ref="R4:R5"/>
    <mergeCell ref="N4:Q4"/>
    <mergeCell ref="A2:Y2"/>
    <mergeCell ref="A3:C5"/>
    <mergeCell ref="D3:D5"/>
    <mergeCell ref="E3:Q3"/>
    <mergeCell ref="E4:E5"/>
    <mergeCell ref="J4:M4"/>
    <mergeCell ref="R3:Y3"/>
    <mergeCell ref="V4:V5"/>
    <mergeCell ref="H35:H36"/>
    <mergeCell ref="A23:A24"/>
    <mergeCell ref="A21:A22"/>
    <mergeCell ref="B9:B11"/>
    <mergeCell ref="I35:I36"/>
    <mergeCell ref="Z3:Z5"/>
    <mergeCell ref="X4:Y4"/>
    <mergeCell ref="W4:W5"/>
    <mergeCell ref="F4:I4"/>
    <mergeCell ref="S4:U4"/>
    <mergeCell ref="B77:D77"/>
    <mergeCell ref="B23:B24"/>
    <mergeCell ref="C23:C24"/>
    <mergeCell ref="C9:C11"/>
    <mergeCell ref="Y77:Z77"/>
    <mergeCell ref="G35:G36"/>
    <mergeCell ref="A72:C72"/>
    <mergeCell ref="A9:A11"/>
    <mergeCell ref="B21:B22"/>
    <mergeCell ref="C21:C22"/>
  </mergeCells>
  <printOptions/>
  <pageMargins left="0.3937007874015748" right="0.3937007874015748" top="0.51" bottom="0.3937007874015748" header="0.5118110236220472" footer="0.5118110236220472"/>
  <pageSetup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="60" zoomScaleNormal="60" zoomScaleSheetLayoutView="40" zoomScalePageLayoutView="0" workbookViewId="0" topLeftCell="A1">
      <pane xSplit="7" ySplit="8" topLeftCell="H9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8.875" style="15" customWidth="1"/>
    <col min="5" max="5" width="0.12890625" style="15" hidden="1" customWidth="1"/>
    <col min="6" max="6" width="6.375" style="15" customWidth="1"/>
    <col min="7" max="7" width="19.75390625" style="30" customWidth="1"/>
    <col min="8" max="8" width="10.25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0.12890625" style="15" hidden="1" customWidth="1"/>
    <col min="15" max="15" width="21.875" style="15" customWidth="1"/>
    <col min="16" max="16" width="10.75390625" style="15" customWidth="1"/>
    <col min="17" max="17" width="12.375" style="15" customWidth="1"/>
    <col min="18" max="19" width="0.2421875" style="15" hidden="1" customWidth="1"/>
    <col min="20" max="20" width="13.375" style="15" customWidth="1"/>
    <col min="21" max="21" width="14.00390625" style="15" customWidth="1"/>
    <col min="22" max="22" width="12.625" style="15" customWidth="1"/>
    <col min="23" max="23" width="12.25390625" style="15" customWidth="1"/>
    <col min="24" max="24" width="13.625" style="15" customWidth="1"/>
    <col min="25" max="25" width="13.00390625" style="15" customWidth="1"/>
    <col min="26" max="26" width="8.2539062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12.75">
      <c r="A2" s="292" t="s">
        <v>429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31.5" customHeight="1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44.25" customHeight="1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87" customHeight="1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17">
        <f aca="true" t="shared" si="0" ref="T7:Y7">SUM(T8,T55,T60,T63)</f>
        <v>2864.646</v>
      </c>
      <c r="U7" s="117">
        <f t="shared" si="0"/>
        <v>2680.2137599999996</v>
      </c>
      <c r="V7" s="117">
        <f t="shared" si="0"/>
        <v>3375.7000000000003</v>
      </c>
      <c r="W7" s="117">
        <f t="shared" si="0"/>
        <v>4634.1</v>
      </c>
      <c r="X7" s="117">
        <f t="shared" si="0"/>
        <v>2827.221</v>
      </c>
      <c r="Y7" s="117">
        <f t="shared" si="0"/>
        <v>2968.25157</v>
      </c>
      <c r="Z7" s="104"/>
    </row>
    <row r="8" spans="1:26" ht="99.75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117">
        <f aca="true" t="shared" si="1" ref="T8:Y8">SUM(T9:T54)</f>
        <v>2555.6960000000004</v>
      </c>
      <c r="U8" s="117">
        <f t="shared" si="1"/>
        <v>2371.26376</v>
      </c>
      <c r="V8" s="117">
        <f t="shared" si="1"/>
        <v>3102.4000000000005</v>
      </c>
      <c r="W8" s="117">
        <f t="shared" si="1"/>
        <v>2982.6</v>
      </c>
      <c r="X8" s="117">
        <f t="shared" si="1"/>
        <v>2706.786</v>
      </c>
      <c r="Y8" s="117">
        <f t="shared" si="1"/>
        <v>2841.79482</v>
      </c>
      <c r="Z8" s="171"/>
    </row>
    <row r="9" spans="1:26" ht="150" customHeight="1">
      <c r="A9" s="333" t="s">
        <v>38</v>
      </c>
      <c r="B9" s="353" t="s">
        <v>39</v>
      </c>
      <c r="C9" s="337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430</v>
      </c>
      <c r="P9" s="175" t="s">
        <v>369</v>
      </c>
      <c r="Q9" s="151" t="s">
        <v>385</v>
      </c>
      <c r="R9" s="122"/>
      <c r="S9" s="122"/>
      <c r="T9" s="117">
        <v>633.896</v>
      </c>
      <c r="U9" s="118">
        <v>582.9621</v>
      </c>
      <c r="V9" s="117">
        <v>736.9</v>
      </c>
      <c r="W9" s="117">
        <v>710</v>
      </c>
      <c r="X9" s="117">
        <f>W9*1.05</f>
        <v>745.5</v>
      </c>
      <c r="Y9" s="117">
        <f>X9*1.05</f>
        <v>782.775</v>
      </c>
      <c r="Z9" s="171"/>
    </row>
    <row r="10" spans="1:26" ht="153.75" customHeight="1">
      <c r="A10" s="340"/>
      <c r="B10" s="354"/>
      <c r="C10" s="338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430</v>
      </c>
      <c r="P10" s="175" t="s">
        <v>369</v>
      </c>
      <c r="Q10" s="151" t="s">
        <v>385</v>
      </c>
      <c r="R10" s="122"/>
      <c r="S10" s="122"/>
      <c r="T10" s="117"/>
      <c r="U10" s="118"/>
      <c r="V10" s="117">
        <v>20</v>
      </c>
      <c r="W10" s="117">
        <v>20</v>
      </c>
      <c r="X10" s="117">
        <f>W10*1.05</f>
        <v>21</v>
      </c>
      <c r="Y10" s="117">
        <f>X10*1.05</f>
        <v>22.05</v>
      </c>
      <c r="Z10" s="171"/>
    </row>
    <row r="11" spans="1:26" ht="157.5" customHeight="1">
      <c r="A11" s="334"/>
      <c r="B11" s="355"/>
      <c r="C11" s="339"/>
      <c r="D11" s="145" t="s">
        <v>279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430</v>
      </c>
      <c r="P11" s="175" t="s">
        <v>369</v>
      </c>
      <c r="Q11" s="151" t="s">
        <v>385</v>
      </c>
      <c r="R11" s="122"/>
      <c r="S11" s="122"/>
      <c r="T11" s="117">
        <v>20</v>
      </c>
      <c r="U11" s="118">
        <v>0</v>
      </c>
      <c r="V11" s="117"/>
      <c r="W11" s="117"/>
      <c r="X11" s="117"/>
      <c r="Y11" s="117"/>
      <c r="Z11" s="171"/>
    </row>
    <row r="12" spans="1:26" ht="27.75" customHeight="1">
      <c r="A12" s="4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17"/>
      <c r="U12" s="117"/>
      <c r="V12" s="117"/>
      <c r="W12" s="117"/>
      <c r="X12" s="117"/>
      <c r="Y12" s="117"/>
      <c r="Z12" s="171"/>
    </row>
    <row r="13" spans="1:26" ht="256.5" hidden="1">
      <c r="A13" s="4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17"/>
      <c r="U13" s="117"/>
      <c r="V13" s="117"/>
      <c r="W13" s="117"/>
      <c r="X13" s="117"/>
      <c r="Y13" s="117"/>
      <c r="Z13" s="171"/>
    </row>
    <row r="14" spans="1:26" ht="238.5" customHeight="1">
      <c r="A14" s="4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430</v>
      </c>
      <c r="P14" s="146" t="s">
        <v>380</v>
      </c>
      <c r="Q14" s="151" t="s">
        <v>385</v>
      </c>
      <c r="R14" s="122"/>
      <c r="S14" s="122"/>
      <c r="T14" s="117">
        <v>59.2</v>
      </c>
      <c r="U14" s="117">
        <v>59.2</v>
      </c>
      <c r="V14" s="117"/>
      <c r="W14" s="117"/>
      <c r="X14" s="117"/>
      <c r="Y14" s="117"/>
      <c r="Z14" s="171"/>
    </row>
    <row r="15" spans="1:26" ht="141" customHeight="1" hidden="1">
      <c r="A15" s="4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17"/>
      <c r="U15" s="117"/>
      <c r="V15" s="117"/>
      <c r="W15" s="117"/>
      <c r="X15" s="117"/>
      <c r="Y15" s="117"/>
      <c r="Z15" s="171"/>
    </row>
    <row r="16" spans="1:26" ht="43.5" customHeight="1" hidden="1">
      <c r="A16" s="4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17"/>
      <c r="U16" s="117"/>
      <c r="V16" s="117"/>
      <c r="W16" s="117"/>
      <c r="X16" s="117"/>
      <c r="Y16" s="117"/>
      <c r="Z16" s="171"/>
    </row>
    <row r="17" spans="1:26" ht="128.25" hidden="1">
      <c r="A17" s="4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17"/>
      <c r="U17" s="117"/>
      <c r="V17" s="117"/>
      <c r="W17" s="117"/>
      <c r="X17" s="117"/>
      <c r="Y17" s="117"/>
      <c r="Z17" s="171"/>
    </row>
    <row r="18" spans="1:26" ht="57" hidden="1">
      <c r="A18" s="4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17"/>
      <c r="U18" s="117"/>
      <c r="V18" s="117"/>
      <c r="W18" s="117"/>
      <c r="X18" s="117"/>
      <c r="Y18" s="117"/>
      <c r="Z18" s="171"/>
    </row>
    <row r="19" spans="1:26" ht="42.75" hidden="1">
      <c r="A19" s="4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17"/>
      <c r="U19" s="117"/>
      <c r="V19" s="117"/>
      <c r="W19" s="117"/>
      <c r="X19" s="117"/>
      <c r="Y19" s="117"/>
      <c r="Z19" s="171"/>
    </row>
    <row r="20" spans="1:26" ht="57" hidden="1">
      <c r="A20" s="4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17"/>
      <c r="U20" s="117"/>
      <c r="V20" s="117"/>
      <c r="W20" s="117"/>
      <c r="X20" s="117"/>
      <c r="Y20" s="117"/>
      <c r="Z20" s="171"/>
    </row>
    <row r="21" spans="1:26" ht="162.75" customHeight="1">
      <c r="A21" s="333" t="s">
        <v>71</v>
      </c>
      <c r="B21" s="349" t="s">
        <v>72</v>
      </c>
      <c r="C21" s="337" t="s">
        <v>73</v>
      </c>
      <c r="D21" s="145" t="s">
        <v>74</v>
      </c>
      <c r="E21" s="122"/>
      <c r="F21" s="122"/>
      <c r="G21" s="176" t="s">
        <v>41</v>
      </c>
      <c r="H21" s="153" t="s">
        <v>75</v>
      </c>
      <c r="I21" s="177" t="s">
        <v>76</v>
      </c>
      <c r="J21" s="146"/>
      <c r="K21" s="178" t="s">
        <v>44</v>
      </c>
      <c r="L21" s="177" t="s">
        <v>77</v>
      </c>
      <c r="M21" s="177" t="s">
        <v>43</v>
      </c>
      <c r="N21" s="146"/>
      <c r="O21" s="146" t="s">
        <v>430</v>
      </c>
      <c r="P21" s="153" t="s">
        <v>367</v>
      </c>
      <c r="Q21" s="151" t="s">
        <v>253</v>
      </c>
      <c r="R21" s="122"/>
      <c r="S21" s="122"/>
      <c r="T21" s="117">
        <v>193.381</v>
      </c>
      <c r="U21" s="117">
        <v>193.381</v>
      </c>
      <c r="V21" s="117">
        <v>354</v>
      </c>
      <c r="W21" s="117">
        <v>300</v>
      </c>
      <c r="X21" s="117">
        <f aca="true" t="shared" si="2" ref="X21:Y24">W21*1.05</f>
        <v>315</v>
      </c>
      <c r="Y21" s="117">
        <f t="shared" si="2"/>
        <v>330.75</v>
      </c>
      <c r="Z21" s="171"/>
    </row>
    <row r="22" spans="1:26" ht="42.75" hidden="1">
      <c r="A22" s="334"/>
      <c r="B22" s="350"/>
      <c r="C22" s="339"/>
      <c r="D22" s="145" t="s">
        <v>276</v>
      </c>
      <c r="E22" s="122"/>
      <c r="F22" s="122"/>
      <c r="G22" s="176"/>
      <c r="H22" s="153"/>
      <c r="I22" s="177"/>
      <c r="J22" s="146"/>
      <c r="K22" s="178"/>
      <c r="L22" s="177"/>
      <c r="M22" s="177"/>
      <c r="N22" s="146"/>
      <c r="O22" s="146"/>
      <c r="P22" s="153" t="s">
        <v>366</v>
      </c>
      <c r="Q22" s="151" t="s">
        <v>385</v>
      </c>
      <c r="R22" s="122"/>
      <c r="S22" s="122"/>
      <c r="T22" s="117"/>
      <c r="U22" s="117"/>
      <c r="V22" s="117"/>
      <c r="W22" s="117"/>
      <c r="X22" s="117"/>
      <c r="Y22" s="117"/>
      <c r="Z22" s="171"/>
    </row>
    <row r="23" spans="1:26" ht="42.75">
      <c r="A23" s="333" t="s">
        <v>78</v>
      </c>
      <c r="B23" s="349" t="s">
        <v>402</v>
      </c>
      <c r="C23" s="337" t="s">
        <v>79</v>
      </c>
      <c r="D23" s="145" t="s">
        <v>312</v>
      </c>
      <c r="E23" s="122"/>
      <c r="F23" s="122"/>
      <c r="G23" s="176"/>
      <c r="H23" s="153"/>
      <c r="I23" s="177"/>
      <c r="J23" s="146"/>
      <c r="K23" s="178"/>
      <c r="L23" s="177"/>
      <c r="M23" s="177"/>
      <c r="N23" s="146"/>
      <c r="O23" s="179"/>
      <c r="P23" s="153" t="s">
        <v>368</v>
      </c>
      <c r="Q23" s="154"/>
      <c r="R23" s="180"/>
      <c r="S23" s="122"/>
      <c r="T23" s="117"/>
      <c r="U23" s="117"/>
      <c r="V23" s="117"/>
      <c r="W23" s="117">
        <v>354.4</v>
      </c>
      <c r="X23" s="117"/>
      <c r="Y23" s="117"/>
      <c r="Z23" s="171"/>
    </row>
    <row r="24" spans="1:26" ht="179.25" customHeight="1">
      <c r="A24" s="334"/>
      <c r="B24" s="350"/>
      <c r="C24" s="339"/>
      <c r="D24" s="145" t="s">
        <v>357</v>
      </c>
      <c r="E24" s="122"/>
      <c r="F24" s="122"/>
      <c r="G24" s="176" t="s">
        <v>41</v>
      </c>
      <c r="H24" s="153" t="s">
        <v>80</v>
      </c>
      <c r="I24" s="177" t="s">
        <v>76</v>
      </c>
      <c r="J24" s="146"/>
      <c r="K24" s="178" t="s">
        <v>44</v>
      </c>
      <c r="L24" s="177" t="s">
        <v>81</v>
      </c>
      <c r="M24" s="177" t="s">
        <v>43</v>
      </c>
      <c r="N24" s="146"/>
      <c r="O24" s="146" t="s">
        <v>430</v>
      </c>
      <c r="P24" s="153" t="s">
        <v>368</v>
      </c>
      <c r="Q24" s="151" t="s">
        <v>385</v>
      </c>
      <c r="R24" s="180"/>
      <c r="S24" s="122"/>
      <c r="T24" s="117">
        <v>402.6</v>
      </c>
      <c r="U24" s="117">
        <v>402.6</v>
      </c>
      <c r="V24" s="117">
        <v>403.8</v>
      </c>
      <c r="W24" s="117">
        <v>0</v>
      </c>
      <c r="X24" s="117">
        <f t="shared" si="2"/>
        <v>0</v>
      </c>
      <c r="Y24" s="117">
        <f t="shared" si="2"/>
        <v>0</v>
      </c>
      <c r="Z24" s="171"/>
    </row>
    <row r="25" spans="1:26" ht="180.75" customHeight="1" hidden="1">
      <c r="A25" s="4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430</v>
      </c>
      <c r="P25" s="153" t="s">
        <v>370</v>
      </c>
      <c r="Q25" s="151" t="s">
        <v>385</v>
      </c>
      <c r="R25" s="122"/>
      <c r="S25" s="122"/>
      <c r="T25" s="117"/>
      <c r="U25" s="117"/>
      <c r="V25" s="117"/>
      <c r="W25" s="117"/>
      <c r="X25" s="117"/>
      <c r="Y25" s="117"/>
      <c r="Z25" s="171"/>
    </row>
    <row r="26" spans="1:26" ht="69" customHeight="1" hidden="1">
      <c r="A26" s="4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17"/>
      <c r="U26" s="117"/>
      <c r="V26" s="117"/>
      <c r="W26" s="117"/>
      <c r="X26" s="117"/>
      <c r="Y26" s="117"/>
      <c r="Z26" s="171"/>
    </row>
    <row r="27" spans="1:26" ht="99.75" hidden="1">
      <c r="A27" s="4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17"/>
      <c r="U27" s="117"/>
      <c r="V27" s="117"/>
      <c r="W27" s="117"/>
      <c r="X27" s="117"/>
      <c r="Y27" s="117"/>
      <c r="Z27" s="171"/>
    </row>
    <row r="28" spans="1:26" ht="57" hidden="1">
      <c r="A28" s="4" t="s">
        <v>93</v>
      </c>
      <c r="B28" s="100" t="s">
        <v>94</v>
      </c>
      <c r="C28" s="58" t="s">
        <v>95</v>
      </c>
      <c r="D28" s="145"/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/>
      <c r="P28" s="153" t="s">
        <v>371</v>
      </c>
      <c r="Q28" s="151" t="s">
        <v>385</v>
      </c>
      <c r="R28" s="122"/>
      <c r="S28" s="122"/>
      <c r="T28" s="117"/>
      <c r="U28" s="117"/>
      <c r="V28" s="117"/>
      <c r="W28" s="117"/>
      <c r="X28" s="117"/>
      <c r="Y28" s="117"/>
      <c r="Z28" s="171"/>
    </row>
    <row r="29" spans="1:26" ht="223.5" customHeight="1">
      <c r="A29" s="4" t="s">
        <v>96</v>
      </c>
      <c r="B29" s="100" t="s">
        <v>97</v>
      </c>
      <c r="C29" s="58" t="s">
        <v>98</v>
      </c>
      <c r="D29" s="145" t="s">
        <v>302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430</v>
      </c>
      <c r="P29" s="153" t="s">
        <v>372</v>
      </c>
      <c r="Q29" s="151" t="s">
        <v>385</v>
      </c>
      <c r="R29" s="122"/>
      <c r="S29" s="122"/>
      <c r="T29" s="117">
        <v>10.999</v>
      </c>
      <c r="U29" s="117">
        <v>10.608</v>
      </c>
      <c r="V29" s="117">
        <v>20.6</v>
      </c>
      <c r="W29" s="117">
        <v>94.3</v>
      </c>
      <c r="X29" s="117">
        <f>W29*1.05</f>
        <v>99.015</v>
      </c>
      <c r="Y29" s="117">
        <f>X29*1.05</f>
        <v>103.96575</v>
      </c>
      <c r="Z29" s="171"/>
    </row>
    <row r="30" spans="1:26" ht="71.25" hidden="1">
      <c r="A30" s="4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117"/>
      <c r="U30" s="117"/>
      <c r="V30" s="117"/>
      <c r="W30" s="117"/>
      <c r="X30" s="117"/>
      <c r="Y30" s="117"/>
      <c r="Z30" s="171"/>
    </row>
    <row r="31" spans="1:26" ht="185.25">
      <c r="A31" s="4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430</v>
      </c>
      <c r="P31" s="153" t="s">
        <v>373</v>
      </c>
      <c r="Q31" s="151" t="s">
        <v>385</v>
      </c>
      <c r="R31" s="122"/>
      <c r="S31" s="122"/>
      <c r="T31" s="117">
        <v>161.225</v>
      </c>
      <c r="U31" s="117">
        <v>152.57088</v>
      </c>
      <c r="V31" s="117">
        <v>188.6</v>
      </c>
      <c r="W31" s="117">
        <v>194.6</v>
      </c>
      <c r="X31" s="117">
        <f>W31*1.05</f>
        <v>204.33</v>
      </c>
      <c r="Y31" s="117">
        <f>X31*1.05</f>
        <v>214.5465</v>
      </c>
      <c r="Z31" s="171"/>
    </row>
    <row r="32" spans="1:26" ht="152.25" customHeight="1">
      <c r="A32" s="4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430</v>
      </c>
      <c r="P32" s="153" t="s">
        <v>374</v>
      </c>
      <c r="Q32" s="151" t="s">
        <v>385</v>
      </c>
      <c r="R32" s="122"/>
      <c r="S32" s="122"/>
      <c r="T32" s="117">
        <v>670.28</v>
      </c>
      <c r="U32" s="117">
        <v>637.56071</v>
      </c>
      <c r="V32" s="117">
        <v>739.6</v>
      </c>
      <c r="W32" s="117">
        <v>671.8</v>
      </c>
      <c r="X32" s="117">
        <f>W32*1.05</f>
        <v>705.39</v>
      </c>
      <c r="Y32" s="117">
        <f>X32*1.05</f>
        <v>740.6595</v>
      </c>
      <c r="Z32" s="171"/>
    </row>
    <row r="33" spans="1:26" ht="18.75" customHeight="1" hidden="1">
      <c r="A33" s="4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430</v>
      </c>
      <c r="P33" s="153" t="s">
        <v>375</v>
      </c>
      <c r="Q33" s="151" t="s">
        <v>385</v>
      </c>
      <c r="R33" s="122"/>
      <c r="S33" s="122"/>
      <c r="T33" s="117"/>
      <c r="U33" s="117"/>
      <c r="V33" s="117"/>
      <c r="W33" s="117"/>
      <c r="X33" s="117"/>
      <c r="Y33" s="117"/>
      <c r="Z33" s="171"/>
    </row>
    <row r="34" spans="1:26" ht="114.75" customHeight="1" hidden="1">
      <c r="A34" s="4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117"/>
      <c r="U34" s="117"/>
      <c r="V34" s="117"/>
      <c r="W34" s="117"/>
      <c r="X34" s="117"/>
      <c r="Y34" s="117"/>
      <c r="Z34" s="171"/>
    </row>
    <row r="35" spans="1:26" ht="150" customHeight="1">
      <c r="A35" s="54" t="s">
        <v>128</v>
      </c>
      <c r="B35" s="101" t="s">
        <v>129</v>
      </c>
      <c r="C35" s="57" t="s">
        <v>130</v>
      </c>
      <c r="D35" s="145" t="s">
        <v>318</v>
      </c>
      <c r="E35" s="122"/>
      <c r="F35" s="122"/>
      <c r="G35" s="306" t="s">
        <v>41</v>
      </c>
      <c r="H35" s="287" t="s">
        <v>131</v>
      </c>
      <c r="I35" s="331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430</v>
      </c>
      <c r="P35" s="153" t="s">
        <v>376</v>
      </c>
      <c r="Q35" s="151" t="s">
        <v>385</v>
      </c>
      <c r="R35" s="122"/>
      <c r="S35" s="122"/>
      <c r="T35" s="117">
        <v>10.8</v>
      </c>
      <c r="U35" s="117">
        <v>10.165</v>
      </c>
      <c r="V35" s="117">
        <v>10.8</v>
      </c>
      <c r="W35" s="117">
        <v>10.8</v>
      </c>
      <c r="X35" s="117">
        <f>W35*1.02</f>
        <v>11.016000000000002</v>
      </c>
      <c r="Y35" s="117">
        <f>X35*1.02</f>
        <v>11.236320000000003</v>
      </c>
      <c r="Z35" s="171"/>
    </row>
    <row r="36" spans="1:26" ht="83.25" customHeight="1" hidden="1">
      <c r="A36" s="4" t="s">
        <v>132</v>
      </c>
      <c r="B36" s="100" t="s">
        <v>133</v>
      </c>
      <c r="C36" s="58" t="s">
        <v>134</v>
      </c>
      <c r="D36" s="145"/>
      <c r="E36" s="122"/>
      <c r="F36" s="122"/>
      <c r="G36" s="306"/>
      <c r="H36" s="287"/>
      <c r="I36" s="331"/>
      <c r="J36" s="146"/>
      <c r="K36" s="178" t="s">
        <v>135</v>
      </c>
      <c r="L36" s="177" t="s">
        <v>136</v>
      </c>
      <c r="M36" s="177" t="s">
        <v>137</v>
      </c>
      <c r="N36" s="146"/>
      <c r="O36" s="146"/>
      <c r="P36" s="146"/>
      <c r="Q36" s="146"/>
      <c r="R36" s="122"/>
      <c r="S36" s="122"/>
      <c r="T36" s="117"/>
      <c r="U36" s="117"/>
      <c r="V36" s="117"/>
      <c r="W36" s="117"/>
      <c r="X36" s="117"/>
      <c r="Y36" s="117"/>
      <c r="Z36" s="171"/>
    </row>
    <row r="37" spans="1:26" ht="85.5" hidden="1">
      <c r="A37" s="4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17"/>
      <c r="U37" s="117"/>
      <c r="V37" s="117"/>
      <c r="W37" s="117"/>
      <c r="X37" s="117"/>
      <c r="Y37" s="117"/>
      <c r="Z37" s="171"/>
    </row>
    <row r="38" spans="1:26" ht="28.5" hidden="1">
      <c r="A38" s="4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17"/>
      <c r="U38" s="117"/>
      <c r="V38" s="117"/>
      <c r="W38" s="117"/>
      <c r="X38" s="117"/>
      <c r="Y38" s="117"/>
      <c r="Z38" s="171"/>
    </row>
    <row r="39" spans="1:26" ht="28.5" hidden="1">
      <c r="A39" s="4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17"/>
      <c r="U39" s="117"/>
      <c r="V39" s="117"/>
      <c r="W39" s="117"/>
      <c r="X39" s="117"/>
      <c r="Y39" s="117"/>
      <c r="Z39" s="171"/>
    </row>
    <row r="40" spans="1:26" ht="142.5">
      <c r="A40" s="4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430</v>
      </c>
      <c r="P40" s="153" t="s">
        <v>377</v>
      </c>
      <c r="Q40" s="151" t="s">
        <v>385</v>
      </c>
      <c r="R40" s="122"/>
      <c r="S40" s="122"/>
      <c r="T40" s="117">
        <v>110.015</v>
      </c>
      <c r="U40" s="117">
        <v>101.49504</v>
      </c>
      <c r="V40" s="117">
        <v>287.5</v>
      </c>
      <c r="W40" s="117">
        <v>406.7</v>
      </c>
      <c r="X40" s="117">
        <f>W40*1.05</f>
        <v>427.035</v>
      </c>
      <c r="Y40" s="117">
        <f>X40*1.05</f>
        <v>448.38675000000006</v>
      </c>
      <c r="Z40" s="171"/>
    </row>
    <row r="41" spans="1:26" ht="356.25">
      <c r="A41" s="4" t="s">
        <v>153</v>
      </c>
      <c r="B41" s="100" t="s">
        <v>393</v>
      </c>
      <c r="C41" s="58" t="s">
        <v>154</v>
      </c>
      <c r="D41" s="145" t="s">
        <v>241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430</v>
      </c>
      <c r="P41" s="153" t="s">
        <v>378</v>
      </c>
      <c r="Q41" s="151" t="s">
        <v>385</v>
      </c>
      <c r="R41" s="122"/>
      <c r="S41" s="122"/>
      <c r="T41" s="117">
        <v>127.3</v>
      </c>
      <c r="U41" s="117">
        <v>76.051</v>
      </c>
      <c r="V41" s="117">
        <v>112.8</v>
      </c>
      <c r="W41" s="117">
        <v>50</v>
      </c>
      <c r="X41" s="117"/>
      <c r="Y41" s="117"/>
      <c r="Z41" s="171"/>
    </row>
    <row r="42" spans="1:26" ht="163.5" customHeight="1">
      <c r="A42" s="4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430</v>
      </c>
      <c r="P42" s="153" t="s">
        <v>379</v>
      </c>
      <c r="Q42" s="151" t="s">
        <v>385</v>
      </c>
      <c r="R42" s="122"/>
      <c r="S42" s="122"/>
      <c r="T42" s="117">
        <v>156</v>
      </c>
      <c r="U42" s="117">
        <v>144.67003</v>
      </c>
      <c r="V42" s="117">
        <v>227.8</v>
      </c>
      <c r="W42" s="117">
        <v>170</v>
      </c>
      <c r="X42" s="117">
        <f>W42*1.05</f>
        <v>178.5</v>
      </c>
      <c r="Y42" s="117">
        <f>X42*1.05</f>
        <v>187.425</v>
      </c>
      <c r="Z42" s="171"/>
    </row>
    <row r="43" spans="1:26" ht="28.5" hidden="1">
      <c r="A43" s="4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17"/>
      <c r="U43" s="117"/>
      <c r="V43" s="117"/>
      <c r="W43" s="117"/>
      <c r="X43" s="117"/>
      <c r="Y43" s="117"/>
      <c r="Z43" s="171"/>
    </row>
    <row r="44" spans="1:26" ht="99.75" hidden="1">
      <c r="A44" s="4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17"/>
      <c r="U44" s="117"/>
      <c r="V44" s="117"/>
      <c r="W44" s="117"/>
      <c r="X44" s="117"/>
      <c r="Y44" s="117"/>
      <c r="Z44" s="171"/>
    </row>
    <row r="45" spans="1:26" ht="0.75" customHeight="1" hidden="1">
      <c r="A45" s="4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17"/>
      <c r="U45" s="117"/>
      <c r="V45" s="117"/>
      <c r="W45" s="117"/>
      <c r="X45" s="117"/>
      <c r="Y45" s="117"/>
      <c r="Z45" s="171"/>
    </row>
    <row r="46" spans="1:26" ht="85.5" hidden="1">
      <c r="A46" s="4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17"/>
      <c r="U46" s="117"/>
      <c r="V46" s="117"/>
      <c r="W46" s="117"/>
      <c r="X46" s="117"/>
      <c r="Y46" s="117"/>
      <c r="Z46" s="171"/>
    </row>
    <row r="47" spans="1:26" ht="57" hidden="1">
      <c r="A47" s="4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17"/>
      <c r="U47" s="117"/>
      <c r="V47" s="117"/>
      <c r="W47" s="117"/>
      <c r="X47" s="117"/>
      <c r="Y47" s="117"/>
      <c r="Z47" s="171"/>
    </row>
    <row r="48" spans="1:26" ht="71.25" hidden="1">
      <c r="A48" s="4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17"/>
      <c r="U48" s="117"/>
      <c r="V48" s="117"/>
      <c r="W48" s="117"/>
      <c r="X48" s="117"/>
      <c r="Y48" s="117"/>
      <c r="Z48" s="171"/>
    </row>
    <row r="49" spans="1:26" ht="71.25" hidden="1">
      <c r="A49" s="4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17"/>
      <c r="U49" s="117"/>
      <c r="V49" s="117"/>
      <c r="W49" s="117"/>
      <c r="X49" s="117"/>
      <c r="Y49" s="117"/>
      <c r="Z49" s="171"/>
    </row>
    <row r="50" spans="1:26" ht="161.25" customHeight="1" hidden="1">
      <c r="A50" s="4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/>
      <c r="P50" s="146"/>
      <c r="Q50" s="151"/>
      <c r="R50" s="122"/>
      <c r="S50" s="122"/>
      <c r="T50" s="117"/>
      <c r="U50" s="117"/>
      <c r="V50" s="117"/>
      <c r="W50" s="117"/>
      <c r="X50" s="117"/>
      <c r="Y50" s="117"/>
      <c r="Z50" s="171"/>
    </row>
    <row r="51" spans="1:26" ht="42.75" hidden="1">
      <c r="A51" s="4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17"/>
      <c r="U51" s="117"/>
      <c r="V51" s="117"/>
      <c r="W51" s="117"/>
      <c r="X51" s="117"/>
      <c r="Y51" s="117"/>
      <c r="Z51" s="171"/>
    </row>
    <row r="52" spans="1:26" ht="99.75" hidden="1">
      <c r="A52" s="4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17"/>
      <c r="U52" s="117"/>
      <c r="V52" s="117"/>
      <c r="W52" s="117"/>
      <c r="X52" s="117"/>
      <c r="Y52" s="117"/>
      <c r="Z52" s="171"/>
    </row>
    <row r="53" spans="1:26" ht="28.5" hidden="1">
      <c r="A53" s="4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17"/>
      <c r="U53" s="117"/>
      <c r="V53" s="117"/>
      <c r="W53" s="117"/>
      <c r="X53" s="117"/>
      <c r="Y53" s="117"/>
      <c r="Z53" s="171"/>
    </row>
    <row r="54" spans="1:26" ht="57" hidden="1">
      <c r="A54" s="4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17"/>
      <c r="U54" s="117"/>
      <c r="V54" s="117"/>
      <c r="W54" s="117"/>
      <c r="X54" s="117"/>
      <c r="Y54" s="117"/>
      <c r="Z54" s="171"/>
    </row>
    <row r="55" spans="1:26" ht="128.25">
      <c r="A55" s="60" t="s">
        <v>197</v>
      </c>
      <c r="B55" s="100" t="s">
        <v>198</v>
      </c>
      <c r="C55" s="58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17">
        <f aca="true" t="shared" si="3" ref="T55:Y55">SUM(T56:T59)</f>
        <v>200.5</v>
      </c>
      <c r="U55" s="117">
        <f t="shared" si="3"/>
        <v>200.5</v>
      </c>
      <c r="V55" s="117">
        <f t="shared" si="3"/>
        <v>159.7</v>
      </c>
      <c r="W55" s="117">
        <f t="shared" si="3"/>
        <v>162.3</v>
      </c>
      <c r="X55" s="117">
        <f t="shared" si="3"/>
        <v>0</v>
      </c>
      <c r="Y55" s="117">
        <f t="shared" si="3"/>
        <v>0</v>
      </c>
      <c r="Z55" s="171"/>
    </row>
    <row r="56" spans="1:26" ht="163.5" customHeight="1">
      <c r="A56" s="8" t="s">
        <v>403</v>
      </c>
      <c r="B56" s="100" t="s">
        <v>200</v>
      </c>
      <c r="C56" s="58" t="s">
        <v>272</v>
      </c>
      <c r="D56" s="145" t="s">
        <v>242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430</v>
      </c>
      <c r="P56" s="153" t="s">
        <v>370</v>
      </c>
      <c r="Q56" s="151" t="s">
        <v>385</v>
      </c>
      <c r="R56" s="122"/>
      <c r="S56" s="122"/>
      <c r="T56" s="117">
        <v>200.5</v>
      </c>
      <c r="U56" s="117">
        <v>200.5</v>
      </c>
      <c r="V56" s="117">
        <v>159.7</v>
      </c>
      <c r="W56" s="117">
        <v>162.3</v>
      </c>
      <c r="X56" s="117"/>
      <c r="Y56" s="117"/>
      <c r="Z56" s="171"/>
    </row>
    <row r="57" spans="1:26" ht="69.75" customHeight="1" hidden="1">
      <c r="A57" s="8" t="s">
        <v>398</v>
      </c>
      <c r="B57" s="100" t="s">
        <v>109</v>
      </c>
      <c r="C57" s="58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117"/>
      <c r="U57" s="117"/>
      <c r="V57" s="117"/>
      <c r="W57" s="117"/>
      <c r="X57" s="117"/>
      <c r="Y57" s="117"/>
      <c r="Z57" s="171"/>
    </row>
    <row r="58" spans="1:26" ht="85.5" hidden="1">
      <c r="A58" s="8" t="s">
        <v>399</v>
      </c>
      <c r="B58" s="100" t="s">
        <v>117</v>
      </c>
      <c r="C58" s="58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 t="s">
        <v>430</v>
      </c>
      <c r="P58" s="153" t="s">
        <v>381</v>
      </c>
      <c r="Q58" s="151" t="s">
        <v>385</v>
      </c>
      <c r="R58" s="122"/>
      <c r="S58" s="122"/>
      <c r="T58" s="117"/>
      <c r="U58" s="117"/>
      <c r="V58" s="117"/>
      <c r="W58" s="117"/>
      <c r="X58" s="117"/>
      <c r="Y58" s="117"/>
      <c r="Z58" s="171"/>
    </row>
    <row r="59" spans="1:26" ht="85.5" hidden="1">
      <c r="A59" s="4"/>
      <c r="B59" s="100" t="s">
        <v>404</v>
      </c>
      <c r="C59" s="58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117"/>
      <c r="U59" s="117"/>
      <c r="V59" s="117"/>
      <c r="W59" s="117"/>
      <c r="X59" s="117"/>
      <c r="Y59" s="117"/>
      <c r="Z59" s="171"/>
    </row>
    <row r="60" spans="1:26" ht="114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17">
        <f aca="true" t="shared" si="4" ref="T60:Y60">SUM(T61:T62)</f>
        <v>108.45</v>
      </c>
      <c r="U60" s="117">
        <f t="shared" si="4"/>
        <v>108.45</v>
      </c>
      <c r="V60" s="117">
        <f t="shared" si="4"/>
        <v>113.6</v>
      </c>
      <c r="W60" s="117">
        <f t="shared" si="4"/>
        <v>1489.2</v>
      </c>
      <c r="X60" s="117">
        <f t="shared" si="4"/>
        <v>120.435</v>
      </c>
      <c r="Y60" s="117">
        <f t="shared" si="4"/>
        <v>126.45675000000001</v>
      </c>
      <c r="Z60" s="171"/>
    </row>
    <row r="61" spans="1:26" ht="156" customHeight="1">
      <c r="A61" s="61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431</v>
      </c>
      <c r="P61" s="146"/>
      <c r="Q61" s="151" t="s">
        <v>386</v>
      </c>
      <c r="R61" s="122"/>
      <c r="S61" s="122"/>
      <c r="T61" s="117">
        <v>108.45</v>
      </c>
      <c r="U61" s="117">
        <v>108.45</v>
      </c>
      <c r="V61" s="117">
        <v>113.6</v>
      </c>
      <c r="W61" s="117">
        <v>114.7</v>
      </c>
      <c r="X61" s="117">
        <f>W61*1.05</f>
        <v>120.435</v>
      </c>
      <c r="Y61" s="117">
        <f>X61*1.05</f>
        <v>126.45675000000001</v>
      </c>
      <c r="Z61" s="171"/>
    </row>
    <row r="62" spans="1:26" ht="27.75" customHeight="1">
      <c r="A62" s="61" t="s">
        <v>346</v>
      </c>
      <c r="B62" s="100" t="s">
        <v>217</v>
      </c>
      <c r="C62" s="58"/>
      <c r="D62" s="145"/>
      <c r="E62" s="122"/>
      <c r="F62" s="122"/>
      <c r="G62" s="176"/>
      <c r="H62" s="153"/>
      <c r="I62" s="177"/>
      <c r="J62" s="146"/>
      <c r="K62" s="178"/>
      <c r="L62" s="177"/>
      <c r="M62" s="177"/>
      <c r="N62" s="146"/>
      <c r="O62" s="146"/>
      <c r="P62" s="146"/>
      <c r="Q62" s="151"/>
      <c r="R62" s="122"/>
      <c r="S62" s="122"/>
      <c r="T62" s="117"/>
      <c r="U62" s="117"/>
      <c r="V62" s="117"/>
      <c r="W62" s="117">
        <v>1374.5</v>
      </c>
      <c r="X62" s="117"/>
      <c r="Y62" s="117"/>
      <c r="Z62" s="171"/>
    </row>
    <row r="63" spans="1:26" ht="171">
      <c r="A63" s="4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22"/>
      <c r="P63" s="122"/>
      <c r="Q63" s="122"/>
      <c r="R63" s="122"/>
      <c r="S63" s="122"/>
      <c r="T63" s="117"/>
      <c r="U63" s="117">
        <f>U65</f>
        <v>0</v>
      </c>
      <c r="V63" s="117"/>
      <c r="W63" s="117"/>
      <c r="X63" s="117"/>
      <c r="Y63" s="117"/>
      <c r="Z63" s="171"/>
    </row>
    <row r="64" spans="1:26" ht="156" customHeight="1">
      <c r="A64" s="4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431</v>
      </c>
      <c r="P64" s="122"/>
      <c r="Q64" s="151" t="s">
        <v>253</v>
      </c>
      <c r="R64" s="122"/>
      <c r="S64" s="122"/>
      <c r="T64" s="117"/>
      <c r="U64" s="117"/>
      <c r="V64" s="117"/>
      <c r="W64" s="117"/>
      <c r="X64" s="117"/>
      <c r="Y64" s="117"/>
      <c r="Z64" s="171"/>
    </row>
    <row r="65" spans="1:26" ht="142.5" hidden="1">
      <c r="A65" s="8" t="s">
        <v>395</v>
      </c>
      <c r="B65" s="102" t="s">
        <v>266</v>
      </c>
      <c r="C65" s="63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22"/>
      <c r="O65" s="146" t="s">
        <v>262</v>
      </c>
      <c r="P65" s="146"/>
      <c r="Q65" s="151" t="s">
        <v>386</v>
      </c>
      <c r="R65" s="122"/>
      <c r="S65" s="122"/>
      <c r="T65" s="117"/>
      <c r="U65" s="117"/>
      <c r="V65" s="117"/>
      <c r="W65" s="117"/>
      <c r="X65" s="117"/>
      <c r="Y65" s="117"/>
      <c r="Z65" s="171"/>
    </row>
    <row r="66" spans="1:26" ht="26.25" customHeight="1">
      <c r="A66" s="60"/>
      <c r="B66" s="99" t="s">
        <v>208</v>
      </c>
      <c r="C66" s="59"/>
      <c r="D66" s="145"/>
      <c r="E66" s="122"/>
      <c r="F66" s="122"/>
      <c r="G66" s="146"/>
      <c r="H66" s="146"/>
      <c r="I66" s="146"/>
      <c r="J66" s="146"/>
      <c r="K66" s="146"/>
      <c r="L66" s="146"/>
      <c r="M66" s="146"/>
      <c r="N66" s="122"/>
      <c r="O66" s="122"/>
      <c r="P66" s="122" t="s">
        <v>209</v>
      </c>
      <c r="Q66" s="166"/>
      <c r="R66" s="122"/>
      <c r="S66" s="122"/>
      <c r="T66" s="117">
        <f aca="true" t="shared" si="5" ref="T66:Y66">SUM(T8,T55,T60,T63)</f>
        <v>2864.646</v>
      </c>
      <c r="U66" s="117">
        <f t="shared" si="5"/>
        <v>2680.2137599999996</v>
      </c>
      <c r="V66" s="117">
        <f t="shared" si="5"/>
        <v>3375.7000000000003</v>
      </c>
      <c r="W66" s="117">
        <f t="shared" si="5"/>
        <v>4634.1</v>
      </c>
      <c r="X66" s="117">
        <f t="shared" si="5"/>
        <v>2827.221</v>
      </c>
      <c r="Y66" s="117">
        <f t="shared" si="5"/>
        <v>2968.25157</v>
      </c>
      <c r="Z66" s="171"/>
    </row>
    <row r="67" spans="1:26" ht="15" hidden="1">
      <c r="A67" s="17"/>
      <c r="B67" s="134"/>
      <c r="C67" s="7"/>
      <c r="D67" s="145"/>
      <c r="E67" s="122"/>
      <c r="F67" s="122"/>
      <c r="G67" s="185"/>
      <c r="H67" s="186"/>
      <c r="I67" s="186"/>
      <c r="J67" s="186"/>
      <c r="K67" s="186"/>
      <c r="L67" s="186"/>
      <c r="M67" s="186"/>
      <c r="N67" s="122"/>
      <c r="O67" s="122"/>
      <c r="P67" s="122"/>
      <c r="Q67" s="122"/>
      <c r="R67" s="122"/>
      <c r="S67" s="122"/>
      <c r="T67" s="122"/>
      <c r="U67" s="122"/>
      <c r="V67" s="123"/>
      <c r="W67" s="123"/>
      <c r="X67" s="123"/>
      <c r="Y67" s="123"/>
      <c r="Z67" s="104"/>
    </row>
    <row r="68" spans="1:26" ht="15" hidden="1">
      <c r="A68" s="9"/>
      <c r="B68" s="103"/>
      <c r="C68" s="9"/>
      <c r="D68" s="188"/>
      <c r="E68" s="104"/>
      <c r="F68" s="104"/>
      <c r="G68" s="107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22"/>
      <c r="U68" s="104"/>
      <c r="V68" s="122"/>
      <c r="W68" s="104"/>
      <c r="X68" s="104"/>
      <c r="Y68" s="104"/>
      <c r="Z68" s="104"/>
    </row>
    <row r="69" spans="1:26" ht="15" hidden="1">
      <c r="A69" s="9"/>
      <c r="B69" s="106"/>
      <c r="C69" s="9"/>
      <c r="D69" s="187"/>
      <c r="E69" s="104"/>
      <c r="F69" s="104"/>
      <c r="G69" s="122"/>
      <c r="H69" s="122"/>
      <c r="I69" s="122"/>
      <c r="J69" s="122"/>
      <c r="K69" s="122"/>
      <c r="L69" s="122"/>
      <c r="M69" s="122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4.25" hidden="1">
      <c r="A70" s="9"/>
      <c r="B70" s="107"/>
      <c r="C70" s="9"/>
      <c r="D70" s="187"/>
      <c r="E70" s="104"/>
      <c r="F70" s="104"/>
      <c r="G70" s="107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7" ht="33" customHeight="1">
      <c r="A71" s="9"/>
      <c r="B71" s="231" t="s">
        <v>450</v>
      </c>
      <c r="C71" s="9"/>
      <c r="D71" s="188">
        <v>1003</v>
      </c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24"/>
      <c r="U71" s="124"/>
      <c r="V71" s="124">
        <v>510</v>
      </c>
      <c r="W71" s="124"/>
      <c r="X71" s="124"/>
      <c r="Y71" s="124"/>
      <c r="Z71" s="124"/>
      <c r="AA71" s="51"/>
    </row>
    <row r="72" spans="1:27" ht="15">
      <c r="A72" s="9"/>
      <c r="B72" s="105" t="s">
        <v>278</v>
      </c>
      <c r="C72" s="9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6" ref="T72:Y72">T66+T67+T68+T69+T70+T71</f>
        <v>2864.646</v>
      </c>
      <c r="U72" s="125">
        <f t="shared" si="6"/>
        <v>2680.2137599999996</v>
      </c>
      <c r="V72" s="125">
        <f t="shared" si="6"/>
        <v>3885.7000000000003</v>
      </c>
      <c r="W72" s="125">
        <f t="shared" si="6"/>
        <v>4634.1</v>
      </c>
      <c r="X72" s="125">
        <f t="shared" si="6"/>
        <v>2827.221</v>
      </c>
      <c r="Y72" s="125">
        <f t="shared" si="6"/>
        <v>2968.25157</v>
      </c>
      <c r="Z72" s="125"/>
      <c r="AA72" s="53"/>
    </row>
    <row r="73" spans="1:25" ht="14.25" customHeight="1" hidden="1">
      <c r="A73" s="9"/>
      <c r="B73" s="13"/>
      <c r="C73" s="9"/>
      <c r="D73" s="10"/>
      <c r="E73" s="9"/>
      <c r="F73" s="9"/>
      <c r="G73" s="1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26"/>
      <c r="U73" s="9"/>
      <c r="V73" s="9"/>
      <c r="W73" s="9"/>
      <c r="X73" s="9"/>
      <c r="Y73" s="9"/>
    </row>
    <row r="74" spans="1:25" ht="12" customHeight="1" hidden="1">
      <c r="A74" s="328"/>
      <c r="B74" s="329"/>
      <c r="C74" s="330"/>
      <c r="D74" s="18"/>
      <c r="E74" s="19"/>
      <c r="F74" s="19"/>
      <c r="G74" s="38"/>
      <c r="H74" s="39"/>
      <c r="I74" s="39"/>
      <c r="J74" s="39"/>
      <c r="K74" s="39"/>
      <c r="L74" s="39"/>
      <c r="M74" s="39"/>
      <c r="N74" s="19"/>
      <c r="O74" s="19"/>
      <c r="P74" s="19"/>
      <c r="Q74" s="14"/>
      <c r="R74" s="14"/>
      <c r="S74" s="14"/>
      <c r="T74" s="25"/>
      <c r="U74" s="25"/>
      <c r="V74" s="25"/>
      <c r="W74" s="25"/>
      <c r="X74" s="25"/>
      <c r="Y74" s="14"/>
    </row>
    <row r="75" spans="7:13" ht="14.25" customHeight="1">
      <c r="G75" s="37"/>
      <c r="H75" s="34"/>
      <c r="I75" s="34"/>
      <c r="J75" s="34"/>
      <c r="K75" s="34"/>
      <c r="L75" s="34"/>
      <c r="M75" s="34"/>
    </row>
    <row r="77" spans="2:26" ht="15">
      <c r="B77" s="87"/>
      <c r="C77" s="87"/>
      <c r="D77" s="87"/>
      <c r="E77" s="87"/>
      <c r="F77" s="87"/>
      <c r="G77" s="88"/>
      <c r="H77" s="87"/>
      <c r="I77" s="87"/>
      <c r="J77" s="87"/>
      <c r="K77" s="87"/>
      <c r="L77" s="87"/>
      <c r="M77" s="87"/>
      <c r="N77" s="87"/>
      <c r="O77" s="87"/>
      <c r="P77" s="87"/>
      <c r="Q77" s="321" t="s">
        <v>210</v>
      </c>
      <c r="R77" s="321"/>
      <c r="S77" s="321"/>
      <c r="T77" s="321"/>
      <c r="U77" s="321"/>
      <c r="V77" s="87"/>
      <c r="W77" s="87"/>
      <c r="X77" s="87" t="s">
        <v>209</v>
      </c>
      <c r="Y77" s="87"/>
      <c r="Z77" s="87"/>
    </row>
    <row r="78" spans="1:26" ht="15">
      <c r="A78" s="11"/>
      <c r="B78" s="321" t="s">
        <v>243</v>
      </c>
      <c r="C78" s="321"/>
      <c r="D78" s="321"/>
      <c r="E78" s="87"/>
      <c r="F78" s="87"/>
      <c r="G78" s="88" t="s">
        <v>297</v>
      </c>
      <c r="H78" s="87"/>
      <c r="I78" s="87"/>
      <c r="J78" s="87"/>
      <c r="K78" s="87"/>
      <c r="L78" s="87"/>
      <c r="M78" s="87"/>
      <c r="N78" s="87"/>
      <c r="O78" s="87"/>
      <c r="P78" s="87"/>
      <c r="Q78" s="95" t="s">
        <v>212</v>
      </c>
      <c r="R78" s="95"/>
      <c r="S78" s="95"/>
      <c r="T78" s="95"/>
      <c r="U78" s="95"/>
      <c r="V78" s="87"/>
      <c r="W78" s="87"/>
      <c r="X78" s="90"/>
      <c r="Y78" s="332" t="s">
        <v>288</v>
      </c>
      <c r="Z78" s="332"/>
    </row>
    <row r="79" spans="7:21" ht="12.75">
      <c r="G79" s="29"/>
      <c r="H79" s="11"/>
      <c r="I79" s="11"/>
      <c r="J79" s="11"/>
      <c r="K79" s="11"/>
      <c r="L79" s="11"/>
      <c r="M79" s="11"/>
      <c r="Q79" s="23"/>
      <c r="R79" s="23"/>
      <c r="S79" s="23"/>
      <c r="T79" s="23"/>
      <c r="U79" s="23"/>
    </row>
    <row r="80" spans="7:13" ht="12.75">
      <c r="G80" s="29"/>
      <c r="I80" s="11"/>
      <c r="J80" s="11"/>
      <c r="K80" s="11"/>
      <c r="L80" s="11"/>
      <c r="M80" s="11"/>
    </row>
  </sheetData>
  <sheetProtection/>
  <mergeCells count="31">
    <mergeCell ref="H35:H36"/>
    <mergeCell ref="I35:I36"/>
    <mergeCell ref="B78:D78"/>
    <mergeCell ref="A74:C74"/>
    <mergeCell ref="G35:G36"/>
    <mergeCell ref="R3:Y3"/>
    <mergeCell ref="W4:W5"/>
    <mergeCell ref="J4:M4"/>
    <mergeCell ref="R4:R5"/>
    <mergeCell ref="S4:U4"/>
    <mergeCell ref="Y78:Z78"/>
    <mergeCell ref="Q77:U77"/>
    <mergeCell ref="A2:Y2"/>
    <mergeCell ref="A3:C5"/>
    <mergeCell ref="D3:D5"/>
    <mergeCell ref="E3:Q3"/>
    <mergeCell ref="E4:E5"/>
    <mergeCell ref="Z3:Z5"/>
    <mergeCell ref="X4:Y4"/>
    <mergeCell ref="F4:I4"/>
    <mergeCell ref="V4:V5"/>
    <mergeCell ref="N4:Q4"/>
    <mergeCell ref="C23:C24"/>
    <mergeCell ref="A21:A22"/>
    <mergeCell ref="B21:B22"/>
    <mergeCell ref="B23:B24"/>
    <mergeCell ref="A9:A11"/>
    <mergeCell ref="C21:C22"/>
    <mergeCell ref="C9:C11"/>
    <mergeCell ref="B9:B11"/>
    <mergeCell ref="A23:A24"/>
  </mergeCells>
  <printOptions/>
  <pageMargins left="0.3937007874015748" right="0.3937007874015748" top="0.6" bottom="0.3937007874015748" header="0.5118110236220472" footer="0.5118110236220472"/>
  <pageSetup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="60" zoomScaleNormal="60" zoomScaleSheetLayoutView="30" zoomScalePageLayoutView="0" workbookViewId="0" topLeftCell="A1">
      <pane xSplit="8" ySplit="8" topLeftCell="I9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8.25390625" style="15" customWidth="1"/>
    <col min="5" max="5" width="0.12890625" style="15" hidden="1" customWidth="1"/>
    <col min="6" max="6" width="9.125" style="15" hidden="1" customWidth="1"/>
    <col min="7" max="7" width="17.625" style="30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0.12890625" style="15" hidden="1" customWidth="1"/>
    <col min="15" max="15" width="23.875" style="15" customWidth="1"/>
    <col min="16" max="16" width="10.25390625" style="15" customWidth="1"/>
    <col min="17" max="17" width="12.375" style="15" customWidth="1"/>
    <col min="18" max="18" width="0.12890625" style="15" hidden="1" customWidth="1"/>
    <col min="19" max="19" width="9.125" style="15" hidden="1" customWidth="1"/>
    <col min="20" max="20" width="13.25390625" style="15" customWidth="1"/>
    <col min="21" max="21" width="12.25390625" style="15" customWidth="1"/>
    <col min="22" max="22" width="12.003906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12.75">
      <c r="A2" s="292" t="s">
        <v>432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31.5" customHeight="1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34.5" customHeight="1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91.5" customHeight="1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17">
        <f aca="true" t="shared" si="0" ref="T7:Y7">SUM(T8,T55,T60,T63)</f>
        <v>3478.756</v>
      </c>
      <c r="U7" s="117">
        <f t="shared" si="0"/>
        <v>3412.0359200000003</v>
      </c>
      <c r="V7" s="117">
        <f t="shared" si="0"/>
        <v>3919.4999999999995</v>
      </c>
      <c r="W7" s="117">
        <f t="shared" si="0"/>
        <v>3814.9</v>
      </c>
      <c r="X7" s="117">
        <f t="shared" si="0"/>
        <v>3494.295</v>
      </c>
      <c r="Y7" s="117">
        <f t="shared" si="0"/>
        <v>3669.00975</v>
      </c>
      <c r="Z7" s="104"/>
    </row>
    <row r="8" spans="1:26" ht="99.75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117">
        <f aca="true" t="shared" si="1" ref="T8:Y8">SUM(T9:T54)</f>
        <v>3070.468</v>
      </c>
      <c r="U8" s="117">
        <f t="shared" si="1"/>
        <v>3007.35888</v>
      </c>
      <c r="V8" s="117">
        <f t="shared" si="1"/>
        <v>3367.5</v>
      </c>
      <c r="W8" s="117">
        <f t="shared" si="1"/>
        <v>3588.4</v>
      </c>
      <c r="X8" s="117">
        <f t="shared" si="1"/>
        <v>3256.4700000000003</v>
      </c>
      <c r="Y8" s="117">
        <f t="shared" si="1"/>
        <v>3419.2935</v>
      </c>
      <c r="Z8" s="171"/>
    </row>
    <row r="9" spans="1:26" ht="156.75">
      <c r="A9" s="333" t="s">
        <v>38</v>
      </c>
      <c r="B9" s="353" t="s">
        <v>39</v>
      </c>
      <c r="C9" s="337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433</v>
      </c>
      <c r="P9" s="175" t="s">
        <v>369</v>
      </c>
      <c r="Q9" s="151" t="s">
        <v>385</v>
      </c>
      <c r="R9" s="122"/>
      <c r="S9" s="122"/>
      <c r="T9" s="117">
        <v>621.409</v>
      </c>
      <c r="U9" s="118">
        <v>611.1558</v>
      </c>
      <c r="V9" s="117">
        <v>705.2</v>
      </c>
      <c r="W9" s="117">
        <v>691.6</v>
      </c>
      <c r="X9" s="117">
        <f>W9*1.05</f>
        <v>726.1800000000001</v>
      </c>
      <c r="Y9" s="117">
        <f>X9*1.05</f>
        <v>762.4890000000001</v>
      </c>
      <c r="Z9" s="171"/>
    </row>
    <row r="10" spans="1:26" ht="156.75">
      <c r="A10" s="340"/>
      <c r="B10" s="354"/>
      <c r="C10" s="338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433</v>
      </c>
      <c r="P10" s="175" t="s">
        <v>369</v>
      </c>
      <c r="Q10" s="151" t="s">
        <v>385</v>
      </c>
      <c r="R10" s="122"/>
      <c r="S10" s="122"/>
      <c r="T10" s="117"/>
      <c r="U10" s="118"/>
      <c r="V10" s="117">
        <v>8.6</v>
      </c>
      <c r="W10" s="117">
        <v>10</v>
      </c>
      <c r="X10" s="117">
        <f>W10*1.05</f>
        <v>10.5</v>
      </c>
      <c r="Y10" s="117">
        <f>X10*1.05</f>
        <v>11.025</v>
      </c>
      <c r="Z10" s="171"/>
    </row>
    <row r="11" spans="1:26" ht="156" customHeight="1">
      <c r="A11" s="334"/>
      <c r="B11" s="355"/>
      <c r="C11" s="339"/>
      <c r="D11" s="145" t="s">
        <v>349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433</v>
      </c>
      <c r="P11" s="175" t="s">
        <v>369</v>
      </c>
      <c r="Q11" s="151" t="s">
        <v>385</v>
      </c>
      <c r="R11" s="122"/>
      <c r="S11" s="122"/>
      <c r="T11" s="117">
        <v>5</v>
      </c>
      <c r="U11" s="118">
        <v>0</v>
      </c>
      <c r="V11" s="117"/>
      <c r="W11" s="117"/>
      <c r="X11" s="117"/>
      <c r="Y11" s="117"/>
      <c r="Z11" s="171"/>
    </row>
    <row r="12" spans="1:26" ht="31.5" customHeight="1" hidden="1">
      <c r="A12" s="4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17"/>
      <c r="U12" s="117"/>
      <c r="V12" s="117"/>
      <c r="W12" s="117"/>
      <c r="X12" s="117"/>
      <c r="Y12" s="117"/>
      <c r="Z12" s="171"/>
    </row>
    <row r="13" spans="1:26" ht="256.5" hidden="1">
      <c r="A13" s="4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17"/>
      <c r="U13" s="117"/>
      <c r="V13" s="117"/>
      <c r="W13" s="117"/>
      <c r="X13" s="117"/>
      <c r="Y13" s="117"/>
      <c r="Z13" s="171"/>
    </row>
    <row r="14" spans="1:26" ht="192.75" customHeight="1">
      <c r="A14" s="4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433</v>
      </c>
      <c r="P14" s="146" t="s">
        <v>380</v>
      </c>
      <c r="Q14" s="151" t="s">
        <v>385</v>
      </c>
      <c r="R14" s="122"/>
      <c r="S14" s="122"/>
      <c r="T14" s="117">
        <v>86.2</v>
      </c>
      <c r="U14" s="117">
        <v>86.2</v>
      </c>
      <c r="V14" s="117"/>
      <c r="W14" s="117"/>
      <c r="X14" s="117"/>
      <c r="Y14" s="117"/>
      <c r="Z14" s="171"/>
    </row>
    <row r="15" spans="1:26" ht="142.5" hidden="1">
      <c r="A15" s="4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17"/>
      <c r="U15" s="117"/>
      <c r="V15" s="117"/>
      <c r="W15" s="117"/>
      <c r="X15" s="117"/>
      <c r="Y15" s="117"/>
      <c r="Z15" s="171"/>
    </row>
    <row r="16" spans="1:26" ht="99.75" hidden="1">
      <c r="A16" s="4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17"/>
      <c r="U16" s="117"/>
      <c r="V16" s="117"/>
      <c r="W16" s="117"/>
      <c r="X16" s="117"/>
      <c r="Y16" s="117"/>
      <c r="Z16" s="171"/>
    </row>
    <row r="17" spans="1:26" ht="128.25" hidden="1">
      <c r="A17" s="4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17"/>
      <c r="U17" s="117"/>
      <c r="V17" s="117"/>
      <c r="W17" s="117"/>
      <c r="X17" s="117"/>
      <c r="Y17" s="117"/>
      <c r="Z17" s="171"/>
    </row>
    <row r="18" spans="1:26" ht="57" hidden="1">
      <c r="A18" s="4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17"/>
      <c r="U18" s="117"/>
      <c r="V18" s="117"/>
      <c r="W18" s="117"/>
      <c r="X18" s="117"/>
      <c r="Y18" s="117"/>
      <c r="Z18" s="171"/>
    </row>
    <row r="19" spans="1:26" ht="42.75" hidden="1">
      <c r="A19" s="4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17"/>
      <c r="U19" s="117"/>
      <c r="V19" s="117"/>
      <c r="W19" s="117"/>
      <c r="X19" s="117"/>
      <c r="Y19" s="117"/>
      <c r="Z19" s="171"/>
    </row>
    <row r="20" spans="1:26" ht="57" hidden="1">
      <c r="A20" s="4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17"/>
      <c r="U20" s="117"/>
      <c r="V20" s="117"/>
      <c r="W20" s="117"/>
      <c r="X20" s="117"/>
      <c r="Y20" s="117"/>
      <c r="Z20" s="171"/>
    </row>
    <row r="21" spans="1:26" ht="71.25" hidden="1">
      <c r="A21" s="333" t="s">
        <v>71</v>
      </c>
      <c r="B21" s="349" t="s">
        <v>72</v>
      </c>
      <c r="C21" s="337" t="s">
        <v>73</v>
      </c>
      <c r="D21" s="145" t="s">
        <v>74</v>
      </c>
      <c r="E21" s="122"/>
      <c r="F21" s="122"/>
      <c r="G21" s="146"/>
      <c r="H21" s="146"/>
      <c r="I21" s="146"/>
      <c r="J21" s="146"/>
      <c r="K21" s="146"/>
      <c r="L21" s="146"/>
      <c r="M21" s="146"/>
      <c r="N21" s="146"/>
      <c r="O21" s="146" t="s">
        <v>433</v>
      </c>
      <c r="P21" s="153" t="s">
        <v>367</v>
      </c>
      <c r="Q21" s="146"/>
      <c r="R21" s="122"/>
      <c r="S21" s="122"/>
      <c r="T21" s="117"/>
      <c r="U21" s="117"/>
      <c r="V21" s="117"/>
      <c r="W21" s="117"/>
      <c r="X21" s="117"/>
      <c r="Y21" s="117"/>
      <c r="Z21" s="171"/>
    </row>
    <row r="22" spans="1:26" ht="156.75">
      <c r="A22" s="334"/>
      <c r="B22" s="350"/>
      <c r="C22" s="339"/>
      <c r="D22" s="145" t="s">
        <v>276</v>
      </c>
      <c r="E22" s="122"/>
      <c r="F22" s="122"/>
      <c r="G22" s="176" t="s">
        <v>41</v>
      </c>
      <c r="H22" s="153" t="s">
        <v>75</v>
      </c>
      <c r="I22" s="177" t="s">
        <v>76</v>
      </c>
      <c r="J22" s="146"/>
      <c r="K22" s="178" t="s">
        <v>44</v>
      </c>
      <c r="L22" s="177" t="s">
        <v>77</v>
      </c>
      <c r="M22" s="177" t="s">
        <v>43</v>
      </c>
      <c r="N22" s="146"/>
      <c r="O22" s="146" t="s">
        <v>433</v>
      </c>
      <c r="P22" s="153" t="s">
        <v>366</v>
      </c>
      <c r="Q22" s="151" t="s">
        <v>385</v>
      </c>
      <c r="R22" s="122"/>
      <c r="S22" s="122"/>
      <c r="T22" s="117">
        <v>157.747</v>
      </c>
      <c r="U22" s="117">
        <v>157.74687</v>
      </c>
      <c r="V22" s="117"/>
      <c r="W22" s="117"/>
      <c r="X22" s="117"/>
      <c r="Y22" s="117"/>
      <c r="Z22" s="171"/>
    </row>
    <row r="23" spans="1:26" ht="42.75">
      <c r="A23" s="333" t="s">
        <v>78</v>
      </c>
      <c r="B23" s="349" t="s">
        <v>402</v>
      </c>
      <c r="C23" s="337" t="s">
        <v>79</v>
      </c>
      <c r="D23" s="145" t="s">
        <v>312</v>
      </c>
      <c r="E23" s="122"/>
      <c r="F23" s="122"/>
      <c r="G23" s="362" t="s">
        <v>41</v>
      </c>
      <c r="H23" s="364" t="s">
        <v>80</v>
      </c>
      <c r="I23" s="366" t="s">
        <v>76</v>
      </c>
      <c r="J23" s="146"/>
      <c r="K23" s="368" t="s">
        <v>44</v>
      </c>
      <c r="L23" s="366" t="s">
        <v>81</v>
      </c>
      <c r="M23" s="366" t="s">
        <v>43</v>
      </c>
      <c r="N23" s="146"/>
      <c r="O23" s="373" t="s">
        <v>433</v>
      </c>
      <c r="P23" s="153" t="s">
        <v>368</v>
      </c>
      <c r="Q23" s="154"/>
      <c r="R23" s="180"/>
      <c r="S23" s="122"/>
      <c r="T23" s="117"/>
      <c r="U23" s="117"/>
      <c r="V23" s="117"/>
      <c r="W23" s="117">
        <v>417</v>
      </c>
      <c r="X23" s="117"/>
      <c r="Y23" s="117"/>
      <c r="Z23" s="171"/>
    </row>
    <row r="24" spans="1:26" ht="155.25" customHeight="1">
      <c r="A24" s="334"/>
      <c r="B24" s="350"/>
      <c r="C24" s="339"/>
      <c r="D24" s="145" t="s">
        <v>363</v>
      </c>
      <c r="E24" s="122"/>
      <c r="F24" s="122"/>
      <c r="G24" s="363"/>
      <c r="H24" s="365"/>
      <c r="I24" s="367"/>
      <c r="J24" s="146"/>
      <c r="K24" s="369"/>
      <c r="L24" s="367"/>
      <c r="M24" s="367"/>
      <c r="N24" s="146"/>
      <c r="O24" s="374"/>
      <c r="P24" s="153" t="s">
        <v>368</v>
      </c>
      <c r="Q24" s="151" t="s">
        <v>385</v>
      </c>
      <c r="R24" s="180"/>
      <c r="S24" s="122"/>
      <c r="T24" s="120">
        <v>461</v>
      </c>
      <c r="U24" s="120">
        <v>461</v>
      </c>
      <c r="V24" s="120">
        <v>462.2</v>
      </c>
      <c r="W24" s="117">
        <v>0</v>
      </c>
      <c r="X24" s="117">
        <f>W24*1.05</f>
        <v>0</v>
      </c>
      <c r="Y24" s="117">
        <f>X24*1.05</f>
        <v>0</v>
      </c>
      <c r="Z24" s="171"/>
    </row>
    <row r="25" spans="1:26" ht="153.75" customHeight="1" hidden="1">
      <c r="A25" s="4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433</v>
      </c>
      <c r="P25" s="153" t="s">
        <v>370</v>
      </c>
      <c r="Q25" s="151" t="s">
        <v>385</v>
      </c>
      <c r="R25" s="122"/>
      <c r="S25" s="122"/>
      <c r="T25" s="104"/>
      <c r="U25" s="117"/>
      <c r="V25" s="104"/>
      <c r="W25" s="104"/>
      <c r="X25" s="104"/>
      <c r="Y25" s="104"/>
      <c r="Z25" s="171"/>
    </row>
    <row r="26" spans="1:26" ht="71.25" hidden="1">
      <c r="A26" s="4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17"/>
      <c r="U26" s="117"/>
      <c r="V26" s="117"/>
      <c r="W26" s="117"/>
      <c r="X26" s="117"/>
      <c r="Y26" s="117"/>
      <c r="Z26" s="171"/>
    </row>
    <row r="27" spans="1:26" ht="99.75" hidden="1">
      <c r="A27" s="4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17"/>
      <c r="U27" s="117"/>
      <c r="V27" s="117"/>
      <c r="W27" s="117"/>
      <c r="X27" s="117"/>
      <c r="Y27" s="117"/>
      <c r="Z27" s="171"/>
    </row>
    <row r="28" spans="1:26" ht="78" customHeight="1">
      <c r="A28" s="4" t="s">
        <v>93</v>
      </c>
      <c r="B28" s="100" t="s">
        <v>94</v>
      </c>
      <c r="C28" s="58" t="s">
        <v>95</v>
      </c>
      <c r="D28" s="145" t="s">
        <v>271</v>
      </c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 t="s">
        <v>433</v>
      </c>
      <c r="P28" s="153" t="s">
        <v>371</v>
      </c>
      <c r="Q28" s="151" t="s">
        <v>385</v>
      </c>
      <c r="R28" s="122"/>
      <c r="S28" s="122"/>
      <c r="T28" s="117"/>
      <c r="U28" s="117"/>
      <c r="V28" s="117">
        <v>71.4</v>
      </c>
      <c r="W28" s="117">
        <v>70</v>
      </c>
      <c r="X28" s="117"/>
      <c r="Y28" s="117"/>
      <c r="Z28" s="171"/>
    </row>
    <row r="29" spans="1:26" ht="195.75" customHeight="1">
      <c r="A29" s="4" t="s">
        <v>96</v>
      </c>
      <c r="B29" s="100" t="s">
        <v>97</v>
      </c>
      <c r="C29" s="58" t="s">
        <v>98</v>
      </c>
      <c r="D29" s="145" t="s">
        <v>99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433</v>
      </c>
      <c r="P29" s="153" t="s">
        <v>372</v>
      </c>
      <c r="Q29" s="151" t="s">
        <v>385</v>
      </c>
      <c r="R29" s="122"/>
      <c r="S29" s="122"/>
      <c r="T29" s="117">
        <v>57.4</v>
      </c>
      <c r="U29" s="117">
        <v>49.2</v>
      </c>
      <c r="V29" s="117"/>
      <c r="W29" s="117">
        <f>V29*1.05</f>
        <v>0</v>
      </c>
      <c r="X29" s="117">
        <f>W29*1.05</f>
        <v>0</v>
      </c>
      <c r="Y29" s="117">
        <f>X29*1.05</f>
        <v>0</v>
      </c>
      <c r="Z29" s="171"/>
    </row>
    <row r="30" spans="1:26" ht="71.25" hidden="1">
      <c r="A30" s="4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117"/>
      <c r="U30" s="117"/>
      <c r="V30" s="117"/>
      <c r="W30" s="117"/>
      <c r="X30" s="117"/>
      <c r="Y30" s="117"/>
      <c r="Z30" s="171"/>
    </row>
    <row r="31" spans="1:26" ht="185.25">
      <c r="A31" s="4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433</v>
      </c>
      <c r="P31" s="153" t="s">
        <v>373</v>
      </c>
      <c r="Q31" s="151" t="s">
        <v>385</v>
      </c>
      <c r="R31" s="122"/>
      <c r="S31" s="122"/>
      <c r="T31" s="117">
        <v>292.455</v>
      </c>
      <c r="U31" s="117">
        <v>287.25828</v>
      </c>
      <c r="V31" s="117">
        <v>299.1</v>
      </c>
      <c r="W31" s="117">
        <v>312</v>
      </c>
      <c r="X31" s="117">
        <f>W31*1.05</f>
        <v>327.6</v>
      </c>
      <c r="Y31" s="117">
        <f>X31*1.05</f>
        <v>343.98</v>
      </c>
      <c r="Z31" s="171"/>
    </row>
    <row r="32" spans="1:26" ht="156.75">
      <c r="A32" s="4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433</v>
      </c>
      <c r="P32" s="153" t="s">
        <v>374</v>
      </c>
      <c r="Q32" s="151" t="s">
        <v>385</v>
      </c>
      <c r="R32" s="122"/>
      <c r="S32" s="122"/>
      <c r="T32" s="117">
        <v>1167.124</v>
      </c>
      <c r="U32" s="117">
        <v>1149.79193</v>
      </c>
      <c r="V32" s="117">
        <v>1487.9</v>
      </c>
      <c r="W32" s="117">
        <v>1580.7</v>
      </c>
      <c r="X32" s="117">
        <f>W32*1.05</f>
        <v>1659.7350000000001</v>
      </c>
      <c r="Y32" s="117">
        <f>X32*1.05</f>
        <v>1742.7217500000002</v>
      </c>
      <c r="Z32" s="171"/>
    </row>
    <row r="33" spans="1:26" ht="0.75" customHeight="1">
      <c r="A33" s="4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433</v>
      </c>
      <c r="P33" s="153" t="s">
        <v>375</v>
      </c>
      <c r="Q33" s="151" t="s">
        <v>385</v>
      </c>
      <c r="R33" s="122"/>
      <c r="S33" s="122"/>
      <c r="T33" s="171"/>
      <c r="U33" s="171"/>
      <c r="V33" s="171"/>
      <c r="W33" s="171"/>
      <c r="X33" s="117"/>
      <c r="Y33" s="117"/>
      <c r="Z33" s="171"/>
    </row>
    <row r="34" spans="1:26" ht="114" hidden="1">
      <c r="A34" s="4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104"/>
      <c r="U34" s="104"/>
      <c r="V34" s="104"/>
      <c r="W34" s="104"/>
      <c r="X34" s="104"/>
      <c r="Y34" s="104"/>
      <c r="Z34" s="171"/>
    </row>
    <row r="35" spans="1:26" ht="153.75" customHeight="1">
      <c r="A35" s="54" t="s">
        <v>128</v>
      </c>
      <c r="B35" s="101" t="s">
        <v>129</v>
      </c>
      <c r="C35" s="57" t="s">
        <v>130</v>
      </c>
      <c r="D35" s="145" t="s">
        <v>318</v>
      </c>
      <c r="E35" s="122"/>
      <c r="F35" s="122"/>
      <c r="G35" s="172" t="s">
        <v>41</v>
      </c>
      <c r="H35" s="148" t="s">
        <v>131</v>
      </c>
      <c r="I35" s="331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433</v>
      </c>
      <c r="P35" s="153" t="s">
        <v>376</v>
      </c>
      <c r="Q35" s="151" t="s">
        <v>385</v>
      </c>
      <c r="R35" s="122"/>
      <c r="S35" s="122"/>
      <c r="T35" s="117">
        <v>1.718</v>
      </c>
      <c r="U35" s="117">
        <v>1.718</v>
      </c>
      <c r="V35" s="117">
        <v>3.2</v>
      </c>
      <c r="W35" s="117">
        <v>12.4</v>
      </c>
      <c r="X35" s="117">
        <f>W35*1.05</f>
        <v>13.020000000000001</v>
      </c>
      <c r="Y35" s="117">
        <f>X35*1.05</f>
        <v>13.671000000000001</v>
      </c>
      <c r="Z35" s="171"/>
    </row>
    <row r="36" spans="1:26" ht="85.5" hidden="1">
      <c r="A36" s="4" t="s">
        <v>132</v>
      </c>
      <c r="B36" s="100" t="s">
        <v>133</v>
      </c>
      <c r="C36" s="58" t="s">
        <v>134</v>
      </c>
      <c r="D36" s="145"/>
      <c r="E36" s="122"/>
      <c r="F36" s="122"/>
      <c r="G36" s="172"/>
      <c r="H36" s="148"/>
      <c r="I36" s="331"/>
      <c r="J36" s="146"/>
      <c r="K36" s="178" t="s">
        <v>135</v>
      </c>
      <c r="L36" s="177" t="s">
        <v>136</v>
      </c>
      <c r="M36" s="177" t="s">
        <v>137</v>
      </c>
      <c r="N36" s="146"/>
      <c r="O36" s="146"/>
      <c r="P36" s="146"/>
      <c r="Q36" s="146"/>
      <c r="R36" s="122"/>
      <c r="S36" s="122"/>
      <c r="T36" s="117"/>
      <c r="U36" s="117"/>
      <c r="V36" s="117"/>
      <c r="W36" s="117"/>
      <c r="X36" s="117"/>
      <c r="Y36" s="117"/>
      <c r="Z36" s="171"/>
    </row>
    <row r="37" spans="1:26" ht="85.5" hidden="1">
      <c r="A37" s="4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17"/>
      <c r="U37" s="117"/>
      <c r="V37" s="117"/>
      <c r="W37" s="117"/>
      <c r="X37" s="117"/>
      <c r="Y37" s="117"/>
      <c r="Z37" s="171"/>
    </row>
    <row r="38" spans="1:26" ht="28.5" hidden="1">
      <c r="A38" s="4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17"/>
      <c r="U38" s="117"/>
      <c r="V38" s="117"/>
      <c r="W38" s="117"/>
      <c r="X38" s="117"/>
      <c r="Y38" s="117"/>
      <c r="Z38" s="171"/>
    </row>
    <row r="39" spans="1:26" ht="28.5" hidden="1">
      <c r="A39" s="4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17"/>
      <c r="U39" s="117"/>
      <c r="V39" s="117"/>
      <c r="W39" s="117"/>
      <c r="X39" s="117"/>
      <c r="Y39" s="117"/>
      <c r="Z39" s="171"/>
    </row>
    <row r="40" spans="1:26" ht="156.75">
      <c r="A40" s="4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433</v>
      </c>
      <c r="P40" s="153" t="s">
        <v>377</v>
      </c>
      <c r="Q40" s="151" t="s">
        <v>385</v>
      </c>
      <c r="R40" s="122"/>
      <c r="S40" s="122"/>
      <c r="T40" s="117">
        <v>38.417</v>
      </c>
      <c r="U40" s="117">
        <v>38.417</v>
      </c>
      <c r="V40" s="117">
        <v>56.9</v>
      </c>
      <c r="W40" s="117">
        <v>245</v>
      </c>
      <c r="X40" s="117">
        <f aca="true" t="shared" si="2" ref="X40:Y42">W40*1.05</f>
        <v>257.25</v>
      </c>
      <c r="Y40" s="117">
        <f t="shared" si="2"/>
        <v>270.1125</v>
      </c>
      <c r="Z40" s="171"/>
    </row>
    <row r="41" spans="1:26" ht="324" customHeight="1">
      <c r="A41" s="4" t="s">
        <v>153</v>
      </c>
      <c r="B41" s="100" t="s">
        <v>393</v>
      </c>
      <c r="C41" s="58" t="s">
        <v>154</v>
      </c>
      <c r="D41" s="145" t="s">
        <v>244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433</v>
      </c>
      <c r="P41" s="153" t="s">
        <v>378</v>
      </c>
      <c r="Q41" s="151" t="s">
        <v>385</v>
      </c>
      <c r="R41" s="122"/>
      <c r="S41" s="122"/>
      <c r="T41" s="117">
        <v>20.407</v>
      </c>
      <c r="U41" s="117">
        <v>3.3</v>
      </c>
      <c r="V41" s="117">
        <v>88</v>
      </c>
      <c r="W41" s="117">
        <v>49.7</v>
      </c>
      <c r="X41" s="117">
        <f t="shared" si="2"/>
        <v>52.185</v>
      </c>
      <c r="Y41" s="117">
        <f t="shared" si="2"/>
        <v>54.794250000000005</v>
      </c>
      <c r="Z41" s="171"/>
    </row>
    <row r="42" spans="1:26" ht="169.5" customHeight="1">
      <c r="A42" s="4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433</v>
      </c>
      <c r="P42" s="153" t="s">
        <v>379</v>
      </c>
      <c r="Q42" s="151" t="s">
        <v>385</v>
      </c>
      <c r="R42" s="122"/>
      <c r="S42" s="122"/>
      <c r="T42" s="117">
        <v>161.591</v>
      </c>
      <c r="U42" s="117">
        <v>161.571</v>
      </c>
      <c r="V42" s="117">
        <v>185</v>
      </c>
      <c r="W42" s="117">
        <v>200</v>
      </c>
      <c r="X42" s="117">
        <f t="shared" si="2"/>
        <v>210</v>
      </c>
      <c r="Y42" s="117">
        <f t="shared" si="2"/>
        <v>220.5</v>
      </c>
      <c r="Z42" s="171"/>
    </row>
    <row r="43" spans="1:26" ht="37.5" customHeight="1" hidden="1">
      <c r="A43" s="4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17"/>
      <c r="U43" s="117"/>
      <c r="V43" s="117"/>
      <c r="W43" s="117"/>
      <c r="X43" s="117"/>
      <c r="Y43" s="117"/>
      <c r="Z43" s="171"/>
    </row>
    <row r="44" spans="1:26" ht="111" customHeight="1" hidden="1">
      <c r="A44" s="4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17"/>
      <c r="U44" s="117"/>
      <c r="V44" s="117"/>
      <c r="W44" s="117"/>
      <c r="X44" s="117"/>
      <c r="Y44" s="117"/>
      <c r="Z44" s="171"/>
    </row>
    <row r="45" spans="1:26" ht="85.5" hidden="1">
      <c r="A45" s="4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17"/>
      <c r="U45" s="117"/>
      <c r="V45" s="117"/>
      <c r="W45" s="117"/>
      <c r="X45" s="117"/>
      <c r="Y45" s="117"/>
      <c r="Z45" s="171"/>
    </row>
    <row r="46" spans="1:26" ht="85.5" hidden="1">
      <c r="A46" s="4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17"/>
      <c r="U46" s="117"/>
      <c r="V46" s="117"/>
      <c r="W46" s="117"/>
      <c r="X46" s="117"/>
      <c r="Y46" s="117"/>
      <c r="Z46" s="171"/>
    </row>
    <row r="47" spans="1:26" ht="57" hidden="1">
      <c r="A47" s="4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17"/>
      <c r="U47" s="117"/>
      <c r="V47" s="117"/>
      <c r="W47" s="117"/>
      <c r="X47" s="117"/>
      <c r="Y47" s="117"/>
      <c r="Z47" s="171"/>
    </row>
    <row r="48" spans="1:26" ht="71.25" hidden="1">
      <c r="A48" s="4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17"/>
      <c r="U48" s="117"/>
      <c r="V48" s="117"/>
      <c r="W48" s="117"/>
      <c r="X48" s="117"/>
      <c r="Y48" s="117"/>
      <c r="Z48" s="171"/>
    </row>
    <row r="49" spans="1:26" ht="61.5" customHeight="1" hidden="1">
      <c r="A49" s="4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17"/>
      <c r="U49" s="117"/>
      <c r="V49" s="117"/>
      <c r="W49" s="117"/>
      <c r="X49" s="117"/>
      <c r="Y49" s="117"/>
      <c r="Z49" s="171"/>
    </row>
    <row r="50" spans="1:26" ht="156.75" hidden="1">
      <c r="A50" s="4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/>
      <c r="P50" s="146"/>
      <c r="Q50" s="151"/>
      <c r="R50" s="122"/>
      <c r="S50" s="122"/>
      <c r="T50" s="117"/>
      <c r="U50" s="117"/>
      <c r="V50" s="117"/>
      <c r="W50" s="117"/>
      <c r="X50" s="117"/>
      <c r="Y50" s="117"/>
      <c r="Z50" s="171"/>
    </row>
    <row r="51" spans="1:26" ht="42.75" hidden="1">
      <c r="A51" s="4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17"/>
      <c r="U51" s="117"/>
      <c r="V51" s="117"/>
      <c r="W51" s="117"/>
      <c r="X51" s="117"/>
      <c r="Y51" s="117"/>
      <c r="Z51" s="171"/>
    </row>
    <row r="52" spans="1:26" ht="99.75" hidden="1">
      <c r="A52" s="4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17"/>
      <c r="U52" s="117"/>
      <c r="V52" s="117"/>
      <c r="W52" s="117"/>
      <c r="X52" s="117"/>
      <c r="Y52" s="117"/>
      <c r="Z52" s="171"/>
    </row>
    <row r="53" spans="1:26" ht="28.5" hidden="1">
      <c r="A53" s="4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17"/>
      <c r="U53" s="117"/>
      <c r="V53" s="117"/>
      <c r="W53" s="117"/>
      <c r="X53" s="117"/>
      <c r="Y53" s="117"/>
      <c r="Z53" s="171"/>
    </row>
    <row r="54" spans="1:26" ht="57" hidden="1">
      <c r="A54" s="4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17"/>
      <c r="U54" s="117"/>
      <c r="V54" s="117"/>
      <c r="W54" s="117"/>
      <c r="X54" s="117"/>
      <c r="Y54" s="117"/>
      <c r="Z54" s="171"/>
    </row>
    <row r="55" spans="1:26" ht="128.25">
      <c r="A55" s="60" t="s">
        <v>197</v>
      </c>
      <c r="B55" s="100" t="s">
        <v>198</v>
      </c>
      <c r="C55" s="58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17">
        <f aca="true" t="shared" si="3" ref="T55:Y55">SUM(T56:T59)</f>
        <v>190</v>
      </c>
      <c r="U55" s="117">
        <f t="shared" si="3"/>
        <v>190</v>
      </c>
      <c r="V55" s="117">
        <f t="shared" si="3"/>
        <v>132.7</v>
      </c>
      <c r="W55" s="117">
        <f t="shared" si="3"/>
        <v>0</v>
      </c>
      <c r="X55" s="117">
        <f t="shared" si="3"/>
        <v>0</v>
      </c>
      <c r="Y55" s="117">
        <f t="shared" si="3"/>
        <v>0</v>
      </c>
      <c r="Z55" s="171"/>
    </row>
    <row r="56" spans="1:26" ht="154.5" customHeight="1">
      <c r="A56" s="8" t="s">
        <v>403</v>
      </c>
      <c r="B56" s="100" t="s">
        <v>200</v>
      </c>
      <c r="C56" s="58" t="s">
        <v>272</v>
      </c>
      <c r="D56" s="145" t="s">
        <v>245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433</v>
      </c>
      <c r="P56" s="153" t="s">
        <v>370</v>
      </c>
      <c r="Q56" s="151" t="s">
        <v>385</v>
      </c>
      <c r="R56" s="122"/>
      <c r="S56" s="122"/>
      <c r="T56" s="117">
        <v>190</v>
      </c>
      <c r="U56" s="117">
        <v>190</v>
      </c>
      <c r="V56" s="117">
        <v>132.7</v>
      </c>
      <c r="W56" s="117"/>
      <c r="X56" s="117"/>
      <c r="Y56" s="117"/>
      <c r="Z56" s="171"/>
    </row>
    <row r="57" spans="1:26" ht="71.25" hidden="1">
      <c r="A57" s="8" t="s">
        <v>398</v>
      </c>
      <c r="B57" s="100" t="s">
        <v>109</v>
      </c>
      <c r="C57" s="58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117"/>
      <c r="U57" s="117"/>
      <c r="V57" s="117"/>
      <c r="W57" s="117"/>
      <c r="X57" s="117"/>
      <c r="Y57" s="117"/>
      <c r="Z57" s="171"/>
    </row>
    <row r="58" spans="1:26" ht="66.75" customHeight="1" hidden="1">
      <c r="A58" s="8" t="s">
        <v>399</v>
      </c>
      <c r="B58" s="100" t="s">
        <v>117</v>
      </c>
      <c r="C58" s="58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 t="s">
        <v>433</v>
      </c>
      <c r="P58" s="153" t="s">
        <v>381</v>
      </c>
      <c r="Q58" s="151" t="s">
        <v>385</v>
      </c>
      <c r="R58" s="122"/>
      <c r="S58" s="122"/>
      <c r="T58" s="117"/>
      <c r="U58" s="117"/>
      <c r="V58" s="117"/>
      <c r="W58" s="117"/>
      <c r="X58" s="117"/>
      <c r="Y58" s="117"/>
      <c r="Z58" s="171"/>
    </row>
    <row r="59" spans="1:26" ht="85.5" hidden="1">
      <c r="A59" s="4"/>
      <c r="B59" s="100" t="s">
        <v>404</v>
      </c>
      <c r="C59" s="58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117"/>
      <c r="U59" s="117"/>
      <c r="V59" s="117"/>
      <c r="W59" s="117"/>
      <c r="X59" s="117"/>
      <c r="Y59" s="117"/>
      <c r="Z59" s="171"/>
    </row>
    <row r="60" spans="1:26" ht="114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17">
        <f aca="true" t="shared" si="4" ref="T60:Y60">SUM(T61:T62)</f>
        <v>108.45</v>
      </c>
      <c r="U60" s="117">
        <f t="shared" si="4"/>
        <v>108.45</v>
      </c>
      <c r="V60" s="117">
        <f t="shared" si="4"/>
        <v>113.6</v>
      </c>
      <c r="W60" s="117">
        <f t="shared" si="4"/>
        <v>114.7</v>
      </c>
      <c r="X60" s="117">
        <f t="shared" si="4"/>
        <v>120.435</v>
      </c>
      <c r="Y60" s="117">
        <f t="shared" si="4"/>
        <v>126.45675000000001</v>
      </c>
      <c r="Z60" s="171"/>
    </row>
    <row r="61" spans="1:26" ht="152.25" customHeight="1">
      <c r="A61" s="61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434</v>
      </c>
      <c r="P61" s="146"/>
      <c r="Q61" s="151" t="s">
        <v>386</v>
      </c>
      <c r="R61" s="122"/>
      <c r="S61" s="122"/>
      <c r="T61" s="117">
        <v>108.45</v>
      </c>
      <c r="U61" s="117">
        <v>108.45</v>
      </c>
      <c r="V61" s="117">
        <v>113.6</v>
      </c>
      <c r="W61" s="117">
        <v>114.7</v>
      </c>
      <c r="X61" s="117">
        <f>W61*1.05</f>
        <v>120.435</v>
      </c>
      <c r="Y61" s="117">
        <f>X61*1.05</f>
        <v>126.45675000000001</v>
      </c>
      <c r="Z61" s="171" t="s">
        <v>209</v>
      </c>
    </row>
    <row r="62" spans="1:26" ht="85.5" hidden="1">
      <c r="A62" s="61" t="s">
        <v>346</v>
      </c>
      <c r="B62" s="100" t="s">
        <v>217</v>
      </c>
      <c r="C62" s="58"/>
      <c r="D62" s="145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 t="s">
        <v>263</v>
      </c>
      <c r="P62" s="146"/>
      <c r="Q62" s="151" t="s">
        <v>253</v>
      </c>
      <c r="R62" s="122"/>
      <c r="S62" s="122"/>
      <c r="T62" s="117"/>
      <c r="U62" s="117"/>
      <c r="V62" s="117"/>
      <c r="W62" s="117"/>
      <c r="X62" s="117"/>
      <c r="Y62" s="117"/>
      <c r="Z62" s="171"/>
    </row>
    <row r="63" spans="1:26" ht="171">
      <c r="A63" s="4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22"/>
      <c r="P63" s="122"/>
      <c r="Q63" s="122"/>
      <c r="R63" s="122"/>
      <c r="S63" s="122"/>
      <c r="T63" s="117">
        <f aca="true" t="shared" si="5" ref="T63:Y63">T64</f>
        <v>109.838</v>
      </c>
      <c r="U63" s="117">
        <f t="shared" si="5"/>
        <v>106.22704</v>
      </c>
      <c r="V63" s="117">
        <f t="shared" si="5"/>
        <v>305.7</v>
      </c>
      <c r="W63" s="117">
        <f>W64</f>
        <v>111.8</v>
      </c>
      <c r="X63" s="117">
        <f t="shared" si="5"/>
        <v>117.39</v>
      </c>
      <c r="Y63" s="117">
        <f t="shared" si="5"/>
        <v>123.2595</v>
      </c>
      <c r="Z63" s="171"/>
    </row>
    <row r="64" spans="1:26" ht="152.25" customHeight="1">
      <c r="A64" s="4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434</v>
      </c>
      <c r="P64" s="122"/>
      <c r="Q64" s="151" t="s">
        <v>253</v>
      </c>
      <c r="R64" s="104"/>
      <c r="S64" s="104"/>
      <c r="T64" s="117">
        <v>109.838</v>
      </c>
      <c r="U64" s="117">
        <v>106.22704</v>
      </c>
      <c r="V64" s="117">
        <v>305.7</v>
      </c>
      <c r="W64" s="117">
        <v>111.8</v>
      </c>
      <c r="X64" s="117">
        <f>W64*1.05</f>
        <v>117.39</v>
      </c>
      <c r="Y64" s="117">
        <f>X64*1.05</f>
        <v>123.2595</v>
      </c>
      <c r="Z64" s="171"/>
    </row>
    <row r="65" spans="1:26" ht="117" customHeight="1" hidden="1">
      <c r="A65" s="8" t="s">
        <v>395</v>
      </c>
      <c r="B65" s="102" t="s">
        <v>266</v>
      </c>
      <c r="C65" s="63" t="s">
        <v>267</v>
      </c>
      <c r="D65" s="184" t="s">
        <v>268</v>
      </c>
      <c r="E65" s="104"/>
      <c r="F65" s="104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04"/>
      <c r="O65" s="146" t="s">
        <v>262</v>
      </c>
      <c r="P65" s="146"/>
      <c r="Q65" s="151" t="s">
        <v>253</v>
      </c>
      <c r="R65" s="104"/>
      <c r="S65" s="104"/>
      <c r="T65" s="117"/>
      <c r="U65" s="117"/>
      <c r="V65" s="117"/>
      <c r="W65" s="117"/>
      <c r="X65" s="117"/>
      <c r="Y65" s="117"/>
      <c r="Z65" s="171"/>
    </row>
    <row r="66" spans="1:26" ht="28.5">
      <c r="A66" s="60"/>
      <c r="B66" s="99" t="s">
        <v>208</v>
      </c>
      <c r="C66" s="59"/>
      <c r="D66" s="145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 t="s">
        <v>209</v>
      </c>
      <c r="Q66" s="166"/>
      <c r="R66" s="122"/>
      <c r="S66" s="122"/>
      <c r="T66" s="117">
        <f aca="true" t="shared" si="6" ref="T66:Y66">SUM(T8,T55,T60,T63)</f>
        <v>3478.756</v>
      </c>
      <c r="U66" s="117">
        <f t="shared" si="6"/>
        <v>3412.0359200000003</v>
      </c>
      <c r="V66" s="117">
        <f t="shared" si="6"/>
        <v>3919.4999999999995</v>
      </c>
      <c r="W66" s="117">
        <f t="shared" si="6"/>
        <v>3814.9</v>
      </c>
      <c r="X66" s="117">
        <f t="shared" si="6"/>
        <v>3494.295</v>
      </c>
      <c r="Y66" s="117">
        <f t="shared" si="6"/>
        <v>3669.00975</v>
      </c>
      <c r="Z66" s="171"/>
    </row>
    <row r="67" spans="1:26" ht="30.75" customHeight="1">
      <c r="A67" s="17"/>
      <c r="B67" s="231" t="s">
        <v>319</v>
      </c>
      <c r="C67" s="9"/>
      <c r="D67" s="184" t="s">
        <v>111</v>
      </c>
      <c r="E67" s="104"/>
      <c r="F67" s="104"/>
      <c r="G67" s="107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>
        <v>39.28</v>
      </c>
      <c r="U67" s="104">
        <v>39.28</v>
      </c>
      <c r="V67" s="122"/>
      <c r="W67" s="122"/>
      <c r="X67" s="123"/>
      <c r="Y67" s="191"/>
      <c r="Z67" s="104"/>
    </row>
    <row r="68" spans="1:26" s="11" customFormat="1" ht="14.25" hidden="1">
      <c r="A68" s="9"/>
      <c r="B68" s="262"/>
      <c r="C68" s="9"/>
      <c r="D68" s="188"/>
      <c r="E68" s="104"/>
      <c r="F68" s="104"/>
      <c r="G68" s="107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92"/>
      <c r="Z68" s="104"/>
    </row>
    <row r="69" spans="1:26" s="11" customFormat="1" ht="16.5" customHeight="1">
      <c r="A69" s="9"/>
      <c r="B69" s="231" t="s">
        <v>314</v>
      </c>
      <c r="C69" s="9"/>
      <c r="D69" s="187" t="s">
        <v>111</v>
      </c>
      <c r="E69" s="104"/>
      <c r="F69" s="104"/>
      <c r="G69" s="107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71">
        <v>1979.86435</v>
      </c>
      <c r="U69" s="171">
        <v>1979.86435</v>
      </c>
      <c r="V69" s="104"/>
      <c r="W69" s="104"/>
      <c r="X69" s="192"/>
      <c r="Y69" s="193"/>
      <c r="Z69" s="104"/>
    </row>
    <row r="70" spans="1:26" ht="14.25" hidden="1">
      <c r="A70" s="9"/>
      <c r="B70" s="281"/>
      <c r="D70" s="194"/>
      <c r="E70" s="96"/>
      <c r="F70" s="96"/>
      <c r="G70" s="1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196"/>
      <c r="W70" s="196"/>
      <c r="X70" s="193"/>
      <c r="Y70" s="104"/>
      <c r="Z70" s="104"/>
    </row>
    <row r="71" spans="1:27" ht="63.75">
      <c r="A71" s="9"/>
      <c r="B71" s="231" t="s">
        <v>452</v>
      </c>
      <c r="C71" s="9"/>
      <c r="D71" s="188">
        <v>1003</v>
      </c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17">
        <v>884.82</v>
      </c>
      <c r="U71" s="117">
        <v>884.82</v>
      </c>
      <c r="V71" s="279">
        <v>0</v>
      </c>
      <c r="W71" s="117">
        <f>V71*1.05</f>
        <v>0</v>
      </c>
      <c r="X71" s="117">
        <f>W71*1.05</f>
        <v>0</v>
      </c>
      <c r="Y71" s="117">
        <f>X71*1.05</f>
        <v>0</v>
      </c>
      <c r="Z71" s="124"/>
      <c r="AA71" s="51"/>
    </row>
    <row r="72" spans="1:27" ht="15">
      <c r="A72" s="9"/>
      <c r="B72" s="105" t="s">
        <v>278</v>
      </c>
      <c r="C72" s="9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7" ref="T72:Y72">T66+T67+T68+T69+T70+T71</f>
        <v>6382.72035</v>
      </c>
      <c r="U72" s="125">
        <f t="shared" si="7"/>
        <v>6316.0002700000005</v>
      </c>
      <c r="V72" s="125">
        <f t="shared" si="7"/>
        <v>3919.4999999999995</v>
      </c>
      <c r="W72" s="125">
        <f t="shared" si="7"/>
        <v>3814.9</v>
      </c>
      <c r="X72" s="125">
        <f t="shared" si="7"/>
        <v>3494.295</v>
      </c>
      <c r="Y72" s="125">
        <f t="shared" si="7"/>
        <v>3669.00975</v>
      </c>
      <c r="Z72" s="125"/>
      <c r="AA72" s="53"/>
    </row>
    <row r="73" ht="14.25" customHeight="1"/>
    <row r="74" spans="2:26" ht="15">
      <c r="B74" s="87"/>
      <c r="C74" s="87"/>
      <c r="D74" s="87"/>
      <c r="E74" s="87"/>
      <c r="F74" s="87"/>
      <c r="G74" s="88"/>
      <c r="H74" s="87"/>
      <c r="I74" s="87"/>
      <c r="J74" s="87"/>
      <c r="K74" s="87"/>
      <c r="L74" s="87"/>
      <c r="M74" s="87"/>
      <c r="N74" s="87"/>
      <c r="O74" s="87"/>
      <c r="P74" s="87"/>
      <c r="Q74" s="89" t="s">
        <v>210</v>
      </c>
      <c r="R74" s="89"/>
      <c r="S74" s="89"/>
      <c r="T74" s="89"/>
      <c r="U74" s="89"/>
      <c r="V74" s="87"/>
      <c r="W74" s="87"/>
      <c r="X74" s="87" t="s">
        <v>209</v>
      </c>
      <c r="Y74" s="87"/>
      <c r="Z74" s="87"/>
    </row>
    <row r="75" spans="2:26" ht="15">
      <c r="B75" s="321" t="s">
        <v>246</v>
      </c>
      <c r="C75" s="321"/>
      <c r="D75" s="321"/>
      <c r="E75" s="87"/>
      <c r="F75" s="87"/>
      <c r="G75" s="342" t="s">
        <v>298</v>
      </c>
      <c r="H75" s="342"/>
      <c r="I75" s="87"/>
      <c r="J75" s="87"/>
      <c r="K75" s="87"/>
      <c r="L75" s="87"/>
      <c r="M75" s="87"/>
      <c r="N75" s="87"/>
      <c r="O75" s="87"/>
      <c r="P75" s="87"/>
      <c r="Q75" s="89" t="s">
        <v>212</v>
      </c>
      <c r="R75" s="89"/>
      <c r="S75" s="89"/>
      <c r="T75" s="89"/>
      <c r="U75" s="89"/>
      <c r="V75" s="87"/>
      <c r="W75" s="87"/>
      <c r="X75" s="90"/>
      <c r="Y75" s="332" t="s">
        <v>288</v>
      </c>
      <c r="Z75" s="332"/>
    </row>
  </sheetData>
  <sheetProtection/>
  <mergeCells count="35">
    <mergeCell ref="M23:M24"/>
    <mergeCell ref="O23:O24"/>
    <mergeCell ref="Y75:Z75"/>
    <mergeCell ref="Z3:Z5"/>
    <mergeCell ref="X4:Y4"/>
    <mergeCell ref="B75:D75"/>
    <mergeCell ref="V4:V5"/>
    <mergeCell ref="N4:Q4"/>
    <mergeCell ref="J4:M4"/>
    <mergeCell ref="C23:C24"/>
    <mergeCell ref="B9:B11"/>
    <mergeCell ref="S4:U4"/>
    <mergeCell ref="C9:C11"/>
    <mergeCell ref="C21:C22"/>
    <mergeCell ref="G23:G24"/>
    <mergeCell ref="I35:I36"/>
    <mergeCell ref="R4:R5"/>
    <mergeCell ref="A21:A22"/>
    <mergeCell ref="B21:B22"/>
    <mergeCell ref="A23:A24"/>
    <mergeCell ref="B23:B24"/>
    <mergeCell ref="H23:H24"/>
    <mergeCell ref="I23:I24"/>
    <mergeCell ref="K23:K24"/>
    <mergeCell ref="L23:L24"/>
    <mergeCell ref="A9:A11"/>
    <mergeCell ref="G75:H75"/>
    <mergeCell ref="A2:Y2"/>
    <mergeCell ref="A3:C5"/>
    <mergeCell ref="D3:D5"/>
    <mergeCell ref="E3:Q3"/>
    <mergeCell ref="E4:E5"/>
    <mergeCell ref="F4:I4"/>
    <mergeCell ref="W4:W5"/>
    <mergeCell ref="R3:Y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="60" zoomScaleNormal="60" zoomScaleSheetLayoutView="20" zoomScalePageLayoutView="0" workbookViewId="0" topLeftCell="A1">
      <pane xSplit="8" ySplit="8" topLeftCell="I9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9.00390625" style="15" customWidth="1"/>
    <col min="5" max="5" width="0.12890625" style="15" hidden="1" customWidth="1"/>
    <col min="6" max="6" width="9.125" style="15" hidden="1" customWidth="1"/>
    <col min="7" max="7" width="17.625" style="30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24.625" style="15" customWidth="1"/>
    <col min="16" max="16" width="8.625" style="15" customWidth="1"/>
    <col min="17" max="17" width="12.375" style="15" customWidth="1"/>
    <col min="18" max="18" width="9.125" style="15" hidden="1" customWidth="1"/>
    <col min="19" max="19" width="0.12890625" style="15" hidden="1" customWidth="1"/>
    <col min="20" max="20" width="13.625" style="15" customWidth="1"/>
    <col min="21" max="21" width="10.875" style="15" customWidth="1"/>
    <col min="22" max="23" width="12.25390625" style="15" customWidth="1"/>
    <col min="24" max="24" width="12.125" style="15" customWidth="1"/>
    <col min="25" max="25" width="14.125" style="15" customWidth="1"/>
    <col min="26" max="26" width="8.0039062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12.75">
      <c r="A2" s="292" t="s">
        <v>435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21.75" customHeight="1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36" customHeight="1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79.5" customHeight="1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17">
        <f aca="true" t="shared" si="0" ref="T7:Y7">SUM(T8,T55,T60,T63)</f>
        <v>5137.711</v>
      </c>
      <c r="U7" s="117">
        <f t="shared" si="0"/>
        <v>5050.32873</v>
      </c>
      <c r="V7" s="117">
        <f t="shared" si="0"/>
        <v>3695.7000000000003</v>
      </c>
      <c r="W7" s="117">
        <f t="shared" si="0"/>
        <v>5187.8</v>
      </c>
      <c r="X7" s="117">
        <f t="shared" si="0"/>
        <v>4857.93</v>
      </c>
      <c r="Y7" s="117">
        <f t="shared" si="0"/>
        <v>5100.826500000001</v>
      </c>
      <c r="Z7" s="104"/>
    </row>
    <row r="8" spans="1:26" ht="99.75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117">
        <f aca="true" t="shared" si="1" ref="T8:Y8">SUM(T9:T54)</f>
        <v>3356.8610000000003</v>
      </c>
      <c r="U8" s="117">
        <f t="shared" si="1"/>
        <v>3269.4787300000003</v>
      </c>
      <c r="V8" s="117">
        <f t="shared" si="1"/>
        <v>3535.5000000000005</v>
      </c>
      <c r="W8" s="117">
        <f t="shared" si="1"/>
        <v>3564.9</v>
      </c>
      <c r="X8" s="117">
        <f t="shared" si="1"/>
        <v>3294.2700000000004</v>
      </c>
      <c r="Y8" s="117">
        <f t="shared" si="1"/>
        <v>3458.9835000000003</v>
      </c>
      <c r="Z8" s="171"/>
    </row>
    <row r="9" spans="1:26" ht="156.75">
      <c r="A9" s="333" t="s">
        <v>38</v>
      </c>
      <c r="B9" s="353" t="s">
        <v>39</v>
      </c>
      <c r="C9" s="337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436</v>
      </c>
      <c r="P9" s="175" t="s">
        <v>369</v>
      </c>
      <c r="Q9" s="154" t="s">
        <v>385</v>
      </c>
      <c r="R9" s="122"/>
      <c r="S9" s="122"/>
      <c r="T9" s="117">
        <v>650.611</v>
      </c>
      <c r="U9" s="118">
        <v>643.6178</v>
      </c>
      <c r="V9" s="117">
        <v>741</v>
      </c>
      <c r="W9" s="117">
        <v>736.4</v>
      </c>
      <c r="X9" s="117">
        <f>W9*1.05</f>
        <v>773.22</v>
      </c>
      <c r="Y9" s="117">
        <f>X9*1.05</f>
        <v>811.8810000000001</v>
      </c>
      <c r="Z9" s="171"/>
    </row>
    <row r="10" spans="1:26" ht="156.75">
      <c r="A10" s="340"/>
      <c r="B10" s="354"/>
      <c r="C10" s="338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436</v>
      </c>
      <c r="P10" s="175" t="s">
        <v>369</v>
      </c>
      <c r="Q10" s="154" t="s">
        <v>385</v>
      </c>
      <c r="R10" s="122"/>
      <c r="S10" s="122"/>
      <c r="T10" s="117"/>
      <c r="U10" s="118"/>
      <c r="V10" s="117">
        <v>0.3</v>
      </c>
      <c r="W10" s="117">
        <v>6.3</v>
      </c>
      <c r="X10" s="117">
        <f>W10*1.05</f>
        <v>6.615</v>
      </c>
      <c r="Y10" s="117">
        <f>X10*1.05</f>
        <v>6.94575</v>
      </c>
      <c r="Z10" s="171"/>
    </row>
    <row r="11" spans="1:26" ht="156.75">
      <c r="A11" s="334"/>
      <c r="B11" s="355"/>
      <c r="C11" s="339"/>
      <c r="D11" s="145" t="s">
        <v>349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436</v>
      </c>
      <c r="P11" s="175" t="s">
        <v>369</v>
      </c>
      <c r="Q11" s="154" t="s">
        <v>385</v>
      </c>
      <c r="R11" s="122"/>
      <c r="S11" s="122"/>
      <c r="T11" s="117">
        <v>5.4</v>
      </c>
      <c r="U11" s="118">
        <v>0</v>
      </c>
      <c r="V11" s="117"/>
      <c r="W11" s="117"/>
      <c r="X11" s="117"/>
      <c r="Y11" s="117"/>
      <c r="Z11" s="171"/>
    </row>
    <row r="12" spans="1:26" ht="32.25" customHeight="1">
      <c r="A12" s="4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77"/>
      <c r="N12" s="146"/>
      <c r="O12" s="146"/>
      <c r="P12" s="146"/>
      <c r="Q12" s="146"/>
      <c r="R12" s="122"/>
      <c r="S12" s="122"/>
      <c r="T12" s="117"/>
      <c r="U12" s="117"/>
      <c r="V12" s="117"/>
      <c r="W12" s="117"/>
      <c r="X12" s="117"/>
      <c r="Y12" s="117"/>
      <c r="Z12" s="171"/>
    </row>
    <row r="13" spans="1:26" ht="256.5" hidden="1">
      <c r="A13" s="4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17"/>
      <c r="U13" s="117"/>
      <c r="V13" s="117"/>
      <c r="W13" s="117"/>
      <c r="X13" s="117"/>
      <c r="Y13" s="117"/>
      <c r="Z13" s="171"/>
    </row>
    <row r="14" spans="1:26" ht="228.75" customHeight="1">
      <c r="A14" s="4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436</v>
      </c>
      <c r="P14" s="146" t="s">
        <v>380</v>
      </c>
      <c r="Q14" s="154" t="s">
        <v>385</v>
      </c>
      <c r="R14" s="122"/>
      <c r="S14" s="122"/>
      <c r="T14" s="117">
        <v>75.55</v>
      </c>
      <c r="U14" s="117">
        <v>75.55</v>
      </c>
      <c r="V14" s="117"/>
      <c r="W14" s="117"/>
      <c r="X14" s="117"/>
      <c r="Y14" s="117"/>
      <c r="Z14" s="171"/>
    </row>
    <row r="15" spans="1:26" ht="135.75" customHeight="1" hidden="1">
      <c r="A15" s="4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17"/>
      <c r="U15" s="117"/>
      <c r="V15" s="117"/>
      <c r="W15" s="117"/>
      <c r="X15" s="117"/>
      <c r="Y15" s="117"/>
      <c r="Z15" s="171"/>
    </row>
    <row r="16" spans="1:26" ht="99.75" hidden="1">
      <c r="A16" s="4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17"/>
      <c r="U16" s="117"/>
      <c r="V16" s="117"/>
      <c r="W16" s="117"/>
      <c r="X16" s="117"/>
      <c r="Y16" s="117"/>
      <c r="Z16" s="171"/>
    </row>
    <row r="17" spans="1:26" ht="128.25" hidden="1">
      <c r="A17" s="4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17"/>
      <c r="U17" s="117"/>
      <c r="V17" s="117"/>
      <c r="W17" s="117"/>
      <c r="X17" s="117"/>
      <c r="Y17" s="117"/>
      <c r="Z17" s="171"/>
    </row>
    <row r="18" spans="1:26" ht="55.5" customHeight="1" hidden="1">
      <c r="A18" s="4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17"/>
      <c r="U18" s="117"/>
      <c r="V18" s="117"/>
      <c r="W18" s="117"/>
      <c r="X18" s="117"/>
      <c r="Y18" s="117"/>
      <c r="Z18" s="171"/>
    </row>
    <row r="19" spans="1:26" ht="42.75" hidden="1">
      <c r="A19" s="4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17"/>
      <c r="U19" s="117"/>
      <c r="V19" s="117"/>
      <c r="W19" s="117"/>
      <c r="X19" s="117"/>
      <c r="Y19" s="117"/>
      <c r="Z19" s="171"/>
    </row>
    <row r="20" spans="1:26" ht="57" hidden="1">
      <c r="A20" s="4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17"/>
      <c r="U20" s="117"/>
      <c r="V20" s="117"/>
      <c r="W20" s="117"/>
      <c r="X20" s="117"/>
      <c r="Y20" s="117"/>
      <c r="Z20" s="171"/>
    </row>
    <row r="21" spans="1:26" ht="71.25" hidden="1">
      <c r="A21" s="333" t="s">
        <v>71</v>
      </c>
      <c r="B21" s="349" t="s">
        <v>72</v>
      </c>
      <c r="C21" s="337" t="s">
        <v>73</v>
      </c>
      <c r="D21" s="145" t="s">
        <v>74</v>
      </c>
      <c r="E21" s="122"/>
      <c r="F21" s="122"/>
      <c r="G21" s="146"/>
      <c r="H21" s="146"/>
      <c r="I21" s="146"/>
      <c r="J21" s="146"/>
      <c r="K21" s="146"/>
      <c r="L21" s="146"/>
      <c r="M21" s="146"/>
      <c r="N21" s="146"/>
      <c r="O21" s="146" t="s">
        <v>436</v>
      </c>
      <c r="P21" s="189" t="s">
        <v>367</v>
      </c>
      <c r="Q21" s="146"/>
      <c r="R21" s="122"/>
      <c r="S21" s="122"/>
      <c r="T21" s="117"/>
      <c r="U21" s="117"/>
      <c r="V21" s="117"/>
      <c r="W21" s="117"/>
      <c r="X21" s="117"/>
      <c r="Y21" s="117"/>
      <c r="Z21" s="171"/>
    </row>
    <row r="22" spans="1:26" ht="156.75">
      <c r="A22" s="334"/>
      <c r="B22" s="350"/>
      <c r="C22" s="339"/>
      <c r="D22" s="145" t="s">
        <v>276</v>
      </c>
      <c r="E22" s="122"/>
      <c r="F22" s="122"/>
      <c r="G22" s="176" t="s">
        <v>41</v>
      </c>
      <c r="H22" s="153" t="s">
        <v>75</v>
      </c>
      <c r="I22" s="177" t="s">
        <v>76</v>
      </c>
      <c r="J22" s="146"/>
      <c r="K22" s="178" t="s">
        <v>44</v>
      </c>
      <c r="L22" s="177" t="s">
        <v>77</v>
      </c>
      <c r="M22" s="177" t="s">
        <v>43</v>
      </c>
      <c r="N22" s="146"/>
      <c r="O22" s="146" t="s">
        <v>436</v>
      </c>
      <c r="P22" s="189" t="s">
        <v>366</v>
      </c>
      <c r="Q22" s="154" t="s">
        <v>385</v>
      </c>
      <c r="R22" s="122"/>
      <c r="S22" s="122"/>
      <c r="T22" s="117">
        <v>317.255</v>
      </c>
      <c r="U22" s="117">
        <v>317.255</v>
      </c>
      <c r="V22" s="117">
        <v>17.4</v>
      </c>
      <c r="W22" s="117">
        <v>0</v>
      </c>
      <c r="X22" s="117">
        <f>W22*1.05</f>
        <v>0</v>
      </c>
      <c r="Y22" s="117">
        <f>X22*1.05</f>
        <v>0</v>
      </c>
      <c r="Z22" s="171"/>
    </row>
    <row r="23" spans="1:26" ht="156.75">
      <c r="A23" s="333" t="s">
        <v>78</v>
      </c>
      <c r="B23" s="349" t="s">
        <v>402</v>
      </c>
      <c r="C23" s="337" t="s">
        <v>79</v>
      </c>
      <c r="D23" s="145" t="s">
        <v>312</v>
      </c>
      <c r="E23" s="122"/>
      <c r="F23" s="122"/>
      <c r="G23" s="176" t="s">
        <v>41</v>
      </c>
      <c r="H23" s="148" t="s">
        <v>80</v>
      </c>
      <c r="I23" s="177" t="s">
        <v>76</v>
      </c>
      <c r="J23" s="146"/>
      <c r="K23" s="178" t="s">
        <v>44</v>
      </c>
      <c r="L23" s="177" t="s">
        <v>81</v>
      </c>
      <c r="M23" s="177" t="s">
        <v>43</v>
      </c>
      <c r="N23" s="146"/>
      <c r="O23" s="179" t="s">
        <v>264</v>
      </c>
      <c r="P23" s="189" t="s">
        <v>368</v>
      </c>
      <c r="Q23" s="154" t="s">
        <v>253</v>
      </c>
      <c r="R23" s="180"/>
      <c r="S23" s="122"/>
      <c r="T23" s="120">
        <v>50</v>
      </c>
      <c r="U23" s="120">
        <v>49.316</v>
      </c>
      <c r="V23" s="120"/>
      <c r="W23" s="117">
        <v>416.8</v>
      </c>
      <c r="X23" s="117"/>
      <c r="Y23" s="117"/>
      <c r="Z23" s="171"/>
    </row>
    <row r="24" spans="1:26" ht="151.5" customHeight="1">
      <c r="A24" s="334"/>
      <c r="B24" s="350"/>
      <c r="C24" s="339"/>
      <c r="D24" s="145" t="s">
        <v>150</v>
      </c>
      <c r="E24" s="122"/>
      <c r="F24" s="122"/>
      <c r="G24" s="176" t="s">
        <v>41</v>
      </c>
      <c r="H24" s="148"/>
      <c r="I24" s="177" t="s">
        <v>76</v>
      </c>
      <c r="J24" s="146"/>
      <c r="K24" s="178" t="s">
        <v>44</v>
      </c>
      <c r="L24" s="177" t="s">
        <v>321</v>
      </c>
      <c r="M24" s="177" t="s">
        <v>43</v>
      </c>
      <c r="N24" s="146"/>
      <c r="O24" s="146" t="s">
        <v>436</v>
      </c>
      <c r="P24" s="189" t="s">
        <v>368</v>
      </c>
      <c r="Q24" s="154" t="s">
        <v>385</v>
      </c>
      <c r="R24" s="180"/>
      <c r="S24" s="122"/>
      <c r="T24" s="120">
        <v>469.4</v>
      </c>
      <c r="U24" s="190">
        <v>469.4</v>
      </c>
      <c r="V24" s="120">
        <v>470.6</v>
      </c>
      <c r="W24" s="117">
        <v>0</v>
      </c>
      <c r="X24" s="117">
        <f>W24*1.05</f>
        <v>0</v>
      </c>
      <c r="Y24" s="117">
        <f>X24*1.05</f>
        <v>0</v>
      </c>
      <c r="Z24" s="171"/>
    </row>
    <row r="25" spans="1:26" ht="159.75" customHeight="1" hidden="1">
      <c r="A25" s="4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436</v>
      </c>
      <c r="P25" s="189" t="s">
        <v>370</v>
      </c>
      <c r="Q25" s="154" t="s">
        <v>385</v>
      </c>
      <c r="R25" s="122"/>
      <c r="S25" s="122"/>
      <c r="T25" s="104"/>
      <c r="U25" s="117"/>
      <c r="V25" s="104"/>
      <c r="W25" s="104"/>
      <c r="X25" s="104"/>
      <c r="Y25" s="104"/>
      <c r="Z25" s="171"/>
    </row>
    <row r="26" spans="1:26" ht="71.25" hidden="1">
      <c r="A26" s="4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89"/>
      <c r="Q26" s="146"/>
      <c r="R26" s="122"/>
      <c r="S26" s="122"/>
      <c r="T26" s="117"/>
      <c r="U26" s="117"/>
      <c r="V26" s="117"/>
      <c r="W26" s="117"/>
      <c r="X26" s="117"/>
      <c r="Y26" s="117"/>
      <c r="Z26" s="171"/>
    </row>
    <row r="27" spans="1:26" ht="99.75" hidden="1">
      <c r="A27" s="4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89"/>
      <c r="Q27" s="146"/>
      <c r="R27" s="122"/>
      <c r="S27" s="122"/>
      <c r="T27" s="117"/>
      <c r="U27" s="117"/>
      <c r="V27" s="117"/>
      <c r="W27" s="117"/>
      <c r="X27" s="117"/>
      <c r="Y27" s="117"/>
      <c r="Z27" s="171"/>
    </row>
    <row r="28" spans="1:26" ht="71.25">
      <c r="A28" s="4" t="s">
        <v>93</v>
      </c>
      <c r="B28" s="100" t="s">
        <v>94</v>
      </c>
      <c r="C28" s="58" t="s">
        <v>95</v>
      </c>
      <c r="D28" s="145" t="s">
        <v>271</v>
      </c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 t="s">
        <v>436</v>
      </c>
      <c r="P28" s="189" t="s">
        <v>371</v>
      </c>
      <c r="Q28" s="154" t="s">
        <v>385</v>
      </c>
      <c r="R28" s="122"/>
      <c r="S28" s="122"/>
      <c r="T28" s="117"/>
      <c r="U28" s="117"/>
      <c r="V28" s="117">
        <v>10.7</v>
      </c>
      <c r="W28" s="117">
        <v>10.7</v>
      </c>
      <c r="X28" s="117"/>
      <c r="Y28" s="117"/>
      <c r="Z28" s="171"/>
    </row>
    <row r="29" spans="1:26" ht="197.25" customHeight="1">
      <c r="A29" s="4" t="s">
        <v>96</v>
      </c>
      <c r="B29" s="100" t="s">
        <v>97</v>
      </c>
      <c r="C29" s="58" t="s">
        <v>98</v>
      </c>
      <c r="D29" s="145" t="s">
        <v>99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436</v>
      </c>
      <c r="P29" s="189" t="s">
        <v>372</v>
      </c>
      <c r="Q29" s="154" t="s">
        <v>385</v>
      </c>
      <c r="R29" s="122"/>
      <c r="S29" s="122"/>
      <c r="T29" s="117"/>
      <c r="U29" s="117"/>
      <c r="V29" s="117"/>
      <c r="W29" s="117">
        <f>V29*1.05</f>
        <v>0</v>
      </c>
      <c r="X29" s="117">
        <f>W29*1.05</f>
        <v>0</v>
      </c>
      <c r="Y29" s="117">
        <f>X29*1.05</f>
        <v>0</v>
      </c>
      <c r="Z29" s="171"/>
    </row>
    <row r="30" spans="1:26" ht="71.25" hidden="1">
      <c r="A30" s="4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117"/>
      <c r="U30" s="117"/>
      <c r="V30" s="117"/>
      <c r="W30" s="117"/>
      <c r="X30" s="117"/>
      <c r="Y30" s="117"/>
      <c r="Z30" s="171"/>
    </row>
    <row r="31" spans="1:26" ht="185.25">
      <c r="A31" s="4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436</v>
      </c>
      <c r="P31" s="189" t="s">
        <v>373</v>
      </c>
      <c r="Q31" s="154" t="s">
        <v>385</v>
      </c>
      <c r="R31" s="122"/>
      <c r="S31" s="122"/>
      <c r="T31" s="117">
        <v>199.128</v>
      </c>
      <c r="U31" s="117">
        <v>186.21365</v>
      </c>
      <c r="V31" s="117">
        <v>285.9</v>
      </c>
      <c r="W31" s="117">
        <v>305.1</v>
      </c>
      <c r="X31" s="117">
        <f aca="true" t="shared" si="2" ref="X31:Y33">W31*1.05</f>
        <v>320.355</v>
      </c>
      <c r="Y31" s="117">
        <f t="shared" si="2"/>
        <v>336.37275000000005</v>
      </c>
      <c r="Z31" s="171"/>
    </row>
    <row r="32" spans="1:26" ht="156.75">
      <c r="A32" s="4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436</v>
      </c>
      <c r="P32" s="189" t="s">
        <v>374</v>
      </c>
      <c r="Q32" s="154" t="s">
        <v>385</v>
      </c>
      <c r="R32" s="122"/>
      <c r="S32" s="122"/>
      <c r="T32" s="117">
        <v>1162.115</v>
      </c>
      <c r="U32" s="117">
        <v>1140.30066</v>
      </c>
      <c r="V32" s="117">
        <v>1444.9</v>
      </c>
      <c r="W32" s="117">
        <v>1386.9</v>
      </c>
      <c r="X32" s="117">
        <f t="shared" si="2"/>
        <v>1456.2450000000001</v>
      </c>
      <c r="Y32" s="117">
        <f t="shared" si="2"/>
        <v>1529.0572500000003</v>
      </c>
      <c r="Z32" s="171"/>
    </row>
    <row r="33" spans="1:26" ht="168" customHeight="1">
      <c r="A33" s="4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436</v>
      </c>
      <c r="P33" s="189" t="s">
        <v>375</v>
      </c>
      <c r="Q33" s="154" t="s">
        <v>385</v>
      </c>
      <c r="R33" s="122"/>
      <c r="S33" s="122"/>
      <c r="T33" s="117">
        <v>155.8</v>
      </c>
      <c r="U33" s="117">
        <v>153.56782</v>
      </c>
      <c r="V33" s="117">
        <v>201</v>
      </c>
      <c r="W33" s="117">
        <v>227</v>
      </c>
      <c r="X33" s="117">
        <f t="shared" si="2"/>
        <v>238.35000000000002</v>
      </c>
      <c r="Y33" s="117">
        <f t="shared" si="2"/>
        <v>250.26750000000004</v>
      </c>
      <c r="Z33" s="171"/>
    </row>
    <row r="34" spans="1:26" ht="114" hidden="1">
      <c r="A34" s="4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117"/>
      <c r="U34" s="117"/>
      <c r="V34" s="117"/>
      <c r="W34" s="117"/>
      <c r="X34" s="117"/>
      <c r="Y34" s="117"/>
      <c r="Z34" s="171"/>
    </row>
    <row r="35" spans="1:26" ht="156.75">
      <c r="A35" s="54" t="s">
        <v>128</v>
      </c>
      <c r="B35" s="101" t="s">
        <v>129</v>
      </c>
      <c r="C35" s="57" t="s">
        <v>130</v>
      </c>
      <c r="D35" s="145" t="s">
        <v>318</v>
      </c>
      <c r="E35" s="122"/>
      <c r="F35" s="122"/>
      <c r="G35" s="172" t="s">
        <v>41</v>
      </c>
      <c r="H35" s="148" t="s">
        <v>131</v>
      </c>
      <c r="I35" s="331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436</v>
      </c>
      <c r="P35" s="189" t="s">
        <v>376</v>
      </c>
      <c r="Q35" s="154" t="s">
        <v>385</v>
      </c>
      <c r="R35" s="122"/>
      <c r="S35" s="122"/>
      <c r="T35" s="117">
        <v>10</v>
      </c>
      <c r="U35" s="117">
        <v>9.94</v>
      </c>
      <c r="V35" s="117">
        <v>13</v>
      </c>
      <c r="W35" s="117">
        <v>13</v>
      </c>
      <c r="X35" s="117">
        <f>W35*1.05</f>
        <v>13.65</v>
      </c>
      <c r="Y35" s="117">
        <f>X35*1.05</f>
        <v>14.332500000000001</v>
      </c>
      <c r="Z35" s="171"/>
    </row>
    <row r="36" spans="1:26" ht="79.5" customHeight="1" hidden="1">
      <c r="A36" s="4" t="s">
        <v>132</v>
      </c>
      <c r="B36" s="100" t="s">
        <v>133</v>
      </c>
      <c r="C36" s="58" t="s">
        <v>134</v>
      </c>
      <c r="D36" s="145"/>
      <c r="E36" s="122"/>
      <c r="F36" s="122"/>
      <c r="G36" s="172"/>
      <c r="H36" s="148"/>
      <c r="I36" s="331"/>
      <c r="J36" s="146"/>
      <c r="K36" s="178" t="s">
        <v>135</v>
      </c>
      <c r="L36" s="177" t="s">
        <v>136</v>
      </c>
      <c r="M36" s="177" t="s">
        <v>137</v>
      </c>
      <c r="N36" s="146"/>
      <c r="O36" s="146"/>
      <c r="P36" s="146"/>
      <c r="Q36" s="146"/>
      <c r="R36" s="122"/>
      <c r="S36" s="122"/>
      <c r="T36" s="117"/>
      <c r="U36" s="117"/>
      <c r="V36" s="117"/>
      <c r="W36" s="117"/>
      <c r="X36" s="117"/>
      <c r="Y36" s="117"/>
      <c r="Z36" s="171"/>
    </row>
    <row r="37" spans="1:26" ht="85.5" hidden="1">
      <c r="A37" s="4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17"/>
      <c r="U37" s="117"/>
      <c r="V37" s="117"/>
      <c r="W37" s="117"/>
      <c r="X37" s="117"/>
      <c r="Y37" s="117"/>
      <c r="Z37" s="171"/>
    </row>
    <row r="38" spans="1:26" ht="28.5" hidden="1">
      <c r="A38" s="4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17"/>
      <c r="U38" s="117"/>
      <c r="V38" s="117"/>
      <c r="W38" s="117"/>
      <c r="X38" s="117"/>
      <c r="Y38" s="117"/>
      <c r="Z38" s="171"/>
    </row>
    <row r="39" spans="1:26" ht="28.5" hidden="1">
      <c r="A39" s="4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17"/>
      <c r="U39" s="117"/>
      <c r="V39" s="117"/>
      <c r="W39" s="117"/>
      <c r="X39" s="117"/>
      <c r="Y39" s="117"/>
      <c r="Z39" s="171"/>
    </row>
    <row r="40" spans="1:26" ht="171.75" customHeight="1">
      <c r="A40" s="4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436</v>
      </c>
      <c r="P40" s="189" t="s">
        <v>377</v>
      </c>
      <c r="Q40" s="154" t="s">
        <v>385</v>
      </c>
      <c r="R40" s="122"/>
      <c r="S40" s="122"/>
      <c r="T40" s="117">
        <v>26.159</v>
      </c>
      <c r="U40" s="117">
        <v>26.159</v>
      </c>
      <c r="V40" s="117">
        <v>43.3</v>
      </c>
      <c r="W40" s="117">
        <v>163</v>
      </c>
      <c r="X40" s="117">
        <f aca="true" t="shared" si="3" ref="X40:Y42">W40*1.05</f>
        <v>171.15</v>
      </c>
      <c r="Y40" s="117">
        <f t="shared" si="3"/>
        <v>179.7075</v>
      </c>
      <c r="Z40" s="171"/>
    </row>
    <row r="41" spans="1:26" ht="356.25">
      <c r="A41" s="4" t="s">
        <v>153</v>
      </c>
      <c r="B41" s="100" t="s">
        <v>393</v>
      </c>
      <c r="C41" s="58" t="s">
        <v>154</v>
      </c>
      <c r="D41" s="145" t="s">
        <v>244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264</v>
      </c>
      <c r="P41" s="189" t="s">
        <v>378</v>
      </c>
      <c r="Q41" s="154" t="s">
        <v>385</v>
      </c>
      <c r="R41" s="122"/>
      <c r="S41" s="122"/>
      <c r="T41" s="120">
        <v>43</v>
      </c>
      <c r="U41" s="117">
        <v>16</v>
      </c>
      <c r="V41" s="120">
        <v>88.1</v>
      </c>
      <c r="W41" s="117">
        <v>109.7</v>
      </c>
      <c r="X41" s="117">
        <f t="shared" si="3"/>
        <v>115.185</v>
      </c>
      <c r="Y41" s="117">
        <f t="shared" si="3"/>
        <v>120.94425000000001</v>
      </c>
      <c r="Z41" s="171"/>
    </row>
    <row r="42" spans="1:26" ht="212.25" customHeight="1">
      <c r="A42" s="4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436</v>
      </c>
      <c r="P42" s="189" t="s">
        <v>379</v>
      </c>
      <c r="Q42" s="154" t="s">
        <v>385</v>
      </c>
      <c r="R42" s="122"/>
      <c r="S42" s="122"/>
      <c r="T42" s="117">
        <v>192.443</v>
      </c>
      <c r="U42" s="117">
        <v>182.1588</v>
      </c>
      <c r="V42" s="117">
        <v>219.3</v>
      </c>
      <c r="W42" s="117">
        <v>190</v>
      </c>
      <c r="X42" s="117">
        <f t="shared" si="3"/>
        <v>199.5</v>
      </c>
      <c r="Y42" s="117">
        <f t="shared" si="3"/>
        <v>209.47500000000002</v>
      </c>
      <c r="Z42" s="171"/>
    </row>
    <row r="43" spans="1:26" ht="28.5" hidden="1">
      <c r="A43" s="4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17"/>
      <c r="U43" s="117"/>
      <c r="V43" s="117"/>
      <c r="W43" s="117"/>
      <c r="X43" s="117"/>
      <c r="Y43" s="117"/>
      <c r="Z43" s="171"/>
    </row>
    <row r="44" spans="1:26" ht="99.75" hidden="1">
      <c r="A44" s="4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17"/>
      <c r="U44" s="117"/>
      <c r="V44" s="117"/>
      <c r="W44" s="117"/>
      <c r="X44" s="117"/>
      <c r="Y44" s="117"/>
      <c r="Z44" s="171"/>
    </row>
    <row r="45" spans="1:26" ht="85.5" hidden="1">
      <c r="A45" s="4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17"/>
      <c r="U45" s="117"/>
      <c r="V45" s="117"/>
      <c r="W45" s="117"/>
      <c r="X45" s="117"/>
      <c r="Y45" s="117"/>
      <c r="Z45" s="171"/>
    </row>
    <row r="46" spans="1:26" ht="96" customHeight="1" hidden="1">
      <c r="A46" s="4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17"/>
      <c r="U46" s="117"/>
      <c r="V46" s="117"/>
      <c r="W46" s="117"/>
      <c r="X46" s="117"/>
      <c r="Y46" s="117"/>
      <c r="Z46" s="171"/>
    </row>
    <row r="47" spans="1:26" ht="57" hidden="1">
      <c r="A47" s="4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17"/>
      <c r="U47" s="117"/>
      <c r="V47" s="117"/>
      <c r="W47" s="117"/>
      <c r="X47" s="117"/>
      <c r="Y47" s="117"/>
      <c r="Z47" s="171"/>
    </row>
    <row r="48" spans="1:26" ht="71.25" hidden="1">
      <c r="A48" s="4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17"/>
      <c r="U48" s="117"/>
      <c r="V48" s="117"/>
      <c r="W48" s="117"/>
      <c r="X48" s="117"/>
      <c r="Y48" s="117"/>
      <c r="Z48" s="171"/>
    </row>
    <row r="49" spans="1:26" ht="71.25" hidden="1">
      <c r="A49" s="4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17"/>
      <c r="U49" s="117"/>
      <c r="V49" s="117"/>
      <c r="W49" s="117"/>
      <c r="X49" s="117"/>
      <c r="Y49" s="117"/>
      <c r="Z49" s="171"/>
    </row>
    <row r="50" spans="1:26" ht="165.75" customHeight="1" hidden="1">
      <c r="A50" s="4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/>
      <c r="P50" s="146"/>
      <c r="Q50" s="151"/>
      <c r="R50" s="122"/>
      <c r="S50" s="122"/>
      <c r="T50" s="117"/>
      <c r="U50" s="117"/>
      <c r="V50" s="117"/>
      <c r="W50" s="117"/>
      <c r="X50" s="117"/>
      <c r="Y50" s="117"/>
      <c r="Z50" s="171"/>
    </row>
    <row r="51" spans="1:26" ht="42.75" hidden="1">
      <c r="A51" s="4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17"/>
      <c r="U51" s="117"/>
      <c r="V51" s="117"/>
      <c r="W51" s="117"/>
      <c r="X51" s="117"/>
      <c r="Y51" s="117"/>
      <c r="Z51" s="171"/>
    </row>
    <row r="52" spans="1:26" ht="99.75" hidden="1">
      <c r="A52" s="4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17"/>
      <c r="U52" s="117"/>
      <c r="V52" s="117"/>
      <c r="W52" s="117"/>
      <c r="X52" s="117"/>
      <c r="Y52" s="117"/>
      <c r="Z52" s="171"/>
    </row>
    <row r="53" spans="1:26" ht="28.5" hidden="1">
      <c r="A53" s="4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17"/>
      <c r="U53" s="117"/>
      <c r="V53" s="117"/>
      <c r="W53" s="117"/>
      <c r="X53" s="117"/>
      <c r="Y53" s="117"/>
      <c r="Z53" s="171"/>
    </row>
    <row r="54" spans="1:26" ht="57" hidden="1">
      <c r="A54" s="4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17"/>
      <c r="U54" s="117"/>
      <c r="V54" s="117"/>
      <c r="W54" s="117"/>
      <c r="X54" s="117"/>
      <c r="Y54" s="117"/>
      <c r="Z54" s="171"/>
    </row>
    <row r="55" spans="1:26" ht="128.25">
      <c r="A55" s="60" t="s">
        <v>197</v>
      </c>
      <c r="B55" s="100" t="s">
        <v>198</v>
      </c>
      <c r="C55" s="58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17">
        <f aca="true" t="shared" si="4" ref="T55:Y55">SUM(T56:T59)</f>
        <v>152.2</v>
      </c>
      <c r="U55" s="117">
        <f t="shared" si="4"/>
        <v>152.2</v>
      </c>
      <c r="V55" s="117">
        <f t="shared" si="4"/>
        <v>46.6</v>
      </c>
      <c r="W55" s="117">
        <f t="shared" si="4"/>
        <v>133.7</v>
      </c>
      <c r="X55" s="117">
        <f t="shared" si="4"/>
        <v>0</v>
      </c>
      <c r="Y55" s="117">
        <f t="shared" si="4"/>
        <v>0</v>
      </c>
      <c r="Z55" s="171"/>
    </row>
    <row r="56" spans="1:26" ht="154.5" customHeight="1">
      <c r="A56" s="8" t="s">
        <v>403</v>
      </c>
      <c r="B56" s="100" t="s">
        <v>200</v>
      </c>
      <c r="C56" s="58" t="s">
        <v>272</v>
      </c>
      <c r="D56" s="145" t="s">
        <v>233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436</v>
      </c>
      <c r="P56" s="189" t="s">
        <v>370</v>
      </c>
      <c r="Q56" s="154" t="s">
        <v>385</v>
      </c>
      <c r="R56" s="122"/>
      <c r="S56" s="122"/>
      <c r="T56" s="117">
        <v>152.2</v>
      </c>
      <c r="U56" s="117">
        <v>152.2</v>
      </c>
      <c r="V56" s="117">
        <v>46.6</v>
      </c>
      <c r="W56" s="117">
        <v>133.7</v>
      </c>
      <c r="X56" s="117"/>
      <c r="Y56" s="117"/>
      <c r="Z56" s="171"/>
    </row>
    <row r="57" spans="1:26" ht="71.25" hidden="1">
      <c r="A57" s="8" t="s">
        <v>398</v>
      </c>
      <c r="B57" s="100" t="s">
        <v>109</v>
      </c>
      <c r="C57" s="58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117"/>
      <c r="U57" s="117"/>
      <c r="V57" s="117"/>
      <c r="W57" s="117"/>
      <c r="X57" s="117"/>
      <c r="Y57" s="117"/>
      <c r="Z57" s="171"/>
    </row>
    <row r="58" spans="1:26" ht="68.25" customHeight="1">
      <c r="A58" s="8" t="s">
        <v>399</v>
      </c>
      <c r="B58" s="100" t="s">
        <v>117</v>
      </c>
      <c r="C58" s="58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 t="s">
        <v>436</v>
      </c>
      <c r="P58" s="189" t="s">
        <v>381</v>
      </c>
      <c r="Q58" s="154" t="s">
        <v>385</v>
      </c>
      <c r="R58" s="122"/>
      <c r="S58" s="122"/>
      <c r="T58" s="117"/>
      <c r="U58" s="117"/>
      <c r="V58" s="117"/>
      <c r="W58" s="117"/>
      <c r="X58" s="117"/>
      <c r="Y58" s="117"/>
      <c r="Z58" s="171"/>
    </row>
    <row r="59" spans="1:26" ht="85.5" hidden="1">
      <c r="A59" s="4"/>
      <c r="B59" s="100" t="s">
        <v>404</v>
      </c>
      <c r="C59" s="58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117"/>
      <c r="U59" s="117"/>
      <c r="V59" s="117"/>
      <c r="W59" s="117"/>
      <c r="X59" s="117"/>
      <c r="Y59" s="117"/>
      <c r="Z59" s="171"/>
    </row>
    <row r="60" spans="1:26" ht="114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17">
        <f aca="true" t="shared" si="5" ref="T60:Y60">SUM(T61:T62)</f>
        <v>1628.65</v>
      </c>
      <c r="U60" s="117">
        <f t="shared" si="5"/>
        <v>1628.65</v>
      </c>
      <c r="V60" s="117">
        <f t="shared" si="5"/>
        <v>113.6</v>
      </c>
      <c r="W60" s="117">
        <f t="shared" si="5"/>
        <v>1489.2</v>
      </c>
      <c r="X60" s="117">
        <f t="shared" si="5"/>
        <v>1563.66</v>
      </c>
      <c r="Y60" s="117">
        <f t="shared" si="5"/>
        <v>1641.8430000000003</v>
      </c>
      <c r="Z60" s="171"/>
    </row>
    <row r="61" spans="1:26" ht="156.75">
      <c r="A61" s="61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437</v>
      </c>
      <c r="P61" s="146"/>
      <c r="Q61" s="154" t="s">
        <v>386</v>
      </c>
      <c r="R61" s="122"/>
      <c r="S61" s="122"/>
      <c r="T61" s="117">
        <v>108.45</v>
      </c>
      <c r="U61" s="117">
        <v>108.45</v>
      </c>
      <c r="V61" s="117">
        <v>113.6</v>
      </c>
      <c r="W61" s="117">
        <v>114.7</v>
      </c>
      <c r="X61" s="117">
        <f>W61*1.05</f>
        <v>120.435</v>
      </c>
      <c r="Y61" s="117">
        <f>X61*1.05</f>
        <v>126.45675000000001</v>
      </c>
      <c r="Z61" s="171"/>
    </row>
    <row r="62" spans="1:26" ht="85.5">
      <c r="A62" s="61" t="s">
        <v>346</v>
      </c>
      <c r="B62" s="100" t="s">
        <v>217</v>
      </c>
      <c r="C62" s="58"/>
      <c r="D62" s="145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 t="s">
        <v>303</v>
      </c>
      <c r="P62" s="146"/>
      <c r="Q62" s="151" t="s">
        <v>253</v>
      </c>
      <c r="R62" s="122"/>
      <c r="S62" s="122"/>
      <c r="T62" s="117">
        <v>1520.2</v>
      </c>
      <c r="U62" s="117">
        <v>1520.2</v>
      </c>
      <c r="V62" s="117">
        <v>0</v>
      </c>
      <c r="W62" s="117">
        <v>1374.5</v>
      </c>
      <c r="X62" s="117">
        <f>W62*1.05</f>
        <v>1443.2250000000001</v>
      </c>
      <c r="Y62" s="117">
        <f>X62*1.05</f>
        <v>1515.3862500000002</v>
      </c>
      <c r="Z62" s="171"/>
    </row>
    <row r="63" spans="1:26" ht="171">
      <c r="A63" s="4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22"/>
      <c r="P63" s="122"/>
      <c r="Q63" s="122"/>
      <c r="R63" s="122"/>
      <c r="S63" s="122"/>
      <c r="T63" s="117"/>
      <c r="U63" s="117">
        <f>SUM(U65)</f>
        <v>0</v>
      </c>
      <c r="V63" s="117"/>
      <c r="W63" s="117"/>
      <c r="X63" s="117"/>
      <c r="Y63" s="117"/>
      <c r="Z63" s="171"/>
    </row>
    <row r="64" spans="1:26" ht="153" customHeight="1">
      <c r="A64" s="4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437</v>
      </c>
      <c r="P64" s="122"/>
      <c r="Q64" s="151" t="s">
        <v>253</v>
      </c>
      <c r="R64" s="122"/>
      <c r="S64" s="122"/>
      <c r="T64" s="117"/>
      <c r="U64" s="117"/>
      <c r="V64" s="117"/>
      <c r="W64" s="117"/>
      <c r="X64" s="117"/>
      <c r="Y64" s="117"/>
      <c r="Z64" s="171"/>
    </row>
    <row r="65" spans="1:26" ht="156.75" hidden="1">
      <c r="A65" s="8" t="s">
        <v>395</v>
      </c>
      <c r="B65" s="102" t="s">
        <v>266</v>
      </c>
      <c r="C65" s="63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22"/>
      <c r="O65" s="146" t="s">
        <v>264</v>
      </c>
      <c r="P65" s="146"/>
      <c r="Q65" s="154" t="s">
        <v>386</v>
      </c>
      <c r="R65" s="122"/>
      <c r="S65" s="122"/>
      <c r="T65" s="117"/>
      <c r="U65" s="117"/>
      <c r="V65" s="117"/>
      <c r="W65" s="117"/>
      <c r="X65" s="117"/>
      <c r="Y65" s="117"/>
      <c r="Z65" s="171"/>
    </row>
    <row r="66" spans="1:26" ht="28.5">
      <c r="A66" s="60"/>
      <c r="B66" s="99" t="s">
        <v>208</v>
      </c>
      <c r="C66" s="59"/>
      <c r="D66" s="145"/>
      <c r="E66" s="122"/>
      <c r="F66" s="122"/>
      <c r="G66" s="146"/>
      <c r="H66" s="146"/>
      <c r="I66" s="146"/>
      <c r="J66" s="146"/>
      <c r="K66" s="146"/>
      <c r="L66" s="146"/>
      <c r="M66" s="146"/>
      <c r="N66" s="122"/>
      <c r="O66" s="122"/>
      <c r="P66" s="122" t="s">
        <v>209</v>
      </c>
      <c r="Q66" s="166"/>
      <c r="R66" s="122"/>
      <c r="S66" s="122"/>
      <c r="T66" s="121">
        <f aca="true" t="shared" si="6" ref="T66:Y66">SUM(T8,T55,T60,T63)</f>
        <v>5137.711</v>
      </c>
      <c r="U66" s="121">
        <f t="shared" si="6"/>
        <v>5050.32873</v>
      </c>
      <c r="V66" s="121">
        <f t="shared" si="6"/>
        <v>3695.7000000000003</v>
      </c>
      <c r="W66" s="121">
        <f t="shared" si="6"/>
        <v>5187.8</v>
      </c>
      <c r="X66" s="121">
        <f t="shared" si="6"/>
        <v>4857.93</v>
      </c>
      <c r="Y66" s="121">
        <f t="shared" si="6"/>
        <v>5100.826500000001</v>
      </c>
      <c r="Z66" s="171"/>
    </row>
    <row r="67" spans="1:26" ht="25.5">
      <c r="A67" s="17"/>
      <c r="B67" s="231" t="s">
        <v>319</v>
      </c>
      <c r="C67" s="9"/>
      <c r="D67" s="184" t="s">
        <v>111</v>
      </c>
      <c r="E67" s="104"/>
      <c r="F67" s="104"/>
      <c r="G67" s="107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71">
        <v>42.109</v>
      </c>
      <c r="U67" s="171">
        <v>42.109</v>
      </c>
      <c r="V67" s="117"/>
      <c r="W67" s="117"/>
      <c r="X67" s="117"/>
      <c r="Y67" s="117"/>
      <c r="Z67" s="171"/>
    </row>
    <row r="68" spans="1:26" ht="27" customHeight="1">
      <c r="A68" s="9"/>
      <c r="B68" s="231" t="s">
        <v>315</v>
      </c>
      <c r="C68" s="9"/>
      <c r="D68" s="188">
        <v>1003</v>
      </c>
      <c r="E68" s="104"/>
      <c r="F68" s="104"/>
      <c r="G68" s="107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17">
        <v>900.574</v>
      </c>
      <c r="U68" s="117">
        <v>900.574</v>
      </c>
      <c r="V68" s="117"/>
      <c r="W68" s="117">
        <f>V68*1.05</f>
        <v>0</v>
      </c>
      <c r="X68" s="117">
        <f>W68*1.05</f>
        <v>0</v>
      </c>
      <c r="Y68" s="117">
        <f>X68*1.05</f>
        <v>0</v>
      </c>
      <c r="Z68" s="171"/>
    </row>
    <row r="69" spans="1:26" ht="14.25" hidden="1">
      <c r="A69" s="9"/>
      <c r="B69" s="231"/>
      <c r="C69" s="9"/>
      <c r="D69" s="187"/>
      <c r="E69" s="104"/>
      <c r="F69" s="104"/>
      <c r="G69" s="122"/>
      <c r="H69" s="122"/>
      <c r="I69" s="122"/>
      <c r="J69" s="122"/>
      <c r="K69" s="122"/>
      <c r="L69" s="122"/>
      <c r="M69" s="122"/>
      <c r="N69" s="104"/>
      <c r="O69" s="104"/>
      <c r="P69" s="104"/>
      <c r="Q69" s="104"/>
      <c r="R69" s="104"/>
      <c r="S69" s="104"/>
      <c r="T69" s="171"/>
      <c r="U69" s="171"/>
      <c r="V69" s="171"/>
      <c r="W69" s="171"/>
      <c r="X69" s="171"/>
      <c r="Y69" s="171"/>
      <c r="Z69" s="171"/>
    </row>
    <row r="70" spans="1:26" s="11" customFormat="1" ht="25.5">
      <c r="A70" s="9"/>
      <c r="B70" s="231" t="s">
        <v>450</v>
      </c>
      <c r="C70" s="9"/>
      <c r="D70" s="188"/>
      <c r="E70" s="104"/>
      <c r="F70" s="104"/>
      <c r="G70" s="107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17"/>
      <c r="U70" s="117"/>
      <c r="V70" s="117">
        <v>679.9</v>
      </c>
      <c r="W70" s="117"/>
      <c r="X70" s="117"/>
      <c r="Y70" s="117"/>
      <c r="Z70" s="124"/>
    </row>
    <row r="71" spans="1:26" s="11" customFormat="1" ht="63.75">
      <c r="A71" s="9"/>
      <c r="B71" s="231" t="s">
        <v>452</v>
      </c>
      <c r="C71" s="9"/>
      <c r="D71" s="187" t="s">
        <v>84</v>
      </c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71">
        <v>458.1</v>
      </c>
      <c r="U71" s="171">
        <v>458.1</v>
      </c>
      <c r="V71" s="171">
        <v>776.5</v>
      </c>
      <c r="W71" s="171"/>
      <c r="X71" s="171"/>
      <c r="Y71" s="171"/>
      <c r="Z71" s="171"/>
    </row>
    <row r="72" spans="1:27" ht="15">
      <c r="A72" s="9"/>
      <c r="B72" s="105" t="s">
        <v>278</v>
      </c>
      <c r="C72" s="9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7" ref="T72:Y72">T66+T67+T68+T69+T70+T71</f>
        <v>6538.494000000001</v>
      </c>
      <c r="U72" s="125">
        <f t="shared" si="7"/>
        <v>6451.1117300000005</v>
      </c>
      <c r="V72" s="125">
        <f t="shared" si="7"/>
        <v>5152.1</v>
      </c>
      <c r="W72" s="125">
        <f t="shared" si="7"/>
        <v>5187.8</v>
      </c>
      <c r="X72" s="125">
        <f t="shared" si="7"/>
        <v>4857.93</v>
      </c>
      <c r="Y72" s="125">
        <f t="shared" si="7"/>
        <v>5100.826500000001</v>
      </c>
      <c r="Z72" s="125"/>
      <c r="AA72" s="53"/>
    </row>
    <row r="73" ht="14.25" customHeight="1"/>
    <row r="74" spans="1:26" ht="15">
      <c r="A74" s="11"/>
      <c r="B74" s="87"/>
      <c r="C74" s="87"/>
      <c r="D74" s="87"/>
      <c r="E74" s="87"/>
      <c r="F74" s="87"/>
      <c r="G74" s="88"/>
      <c r="H74" s="87"/>
      <c r="I74" s="87"/>
      <c r="J74" s="87"/>
      <c r="K74" s="87"/>
      <c r="L74" s="87"/>
      <c r="M74" s="87"/>
      <c r="N74" s="87"/>
      <c r="O74" s="87"/>
      <c r="P74" s="87"/>
      <c r="Q74" s="89" t="s">
        <v>210</v>
      </c>
      <c r="R74" s="89"/>
      <c r="S74" s="89"/>
      <c r="T74" s="89"/>
      <c r="U74" s="89"/>
      <c r="V74" s="87"/>
      <c r="W74" s="87"/>
      <c r="X74" s="87" t="s">
        <v>209</v>
      </c>
      <c r="Y74" s="87"/>
      <c r="Z74" s="87"/>
    </row>
    <row r="75" spans="1:26" ht="17.25" customHeight="1">
      <c r="A75" s="11"/>
      <c r="B75" s="321" t="s">
        <v>247</v>
      </c>
      <c r="C75" s="321"/>
      <c r="D75" s="321"/>
      <c r="E75" s="87"/>
      <c r="F75" s="87"/>
      <c r="G75" s="88"/>
      <c r="H75" s="133" t="s">
        <v>299</v>
      </c>
      <c r="I75" s="87"/>
      <c r="J75" s="87"/>
      <c r="K75" s="87"/>
      <c r="L75" s="87"/>
      <c r="M75" s="87"/>
      <c r="N75" s="87"/>
      <c r="O75" s="87"/>
      <c r="P75" s="87"/>
      <c r="Q75" s="89" t="s">
        <v>212</v>
      </c>
      <c r="R75" s="89"/>
      <c r="S75" s="89"/>
      <c r="T75" s="89"/>
      <c r="U75" s="89"/>
      <c r="V75" s="87"/>
      <c r="W75" s="87"/>
      <c r="X75" s="90"/>
      <c r="Y75" s="332" t="s">
        <v>288</v>
      </c>
      <c r="Z75" s="332"/>
    </row>
    <row r="76" spans="7:13" ht="12.75">
      <c r="G76" s="29"/>
      <c r="I76" s="11"/>
      <c r="J76" s="11"/>
      <c r="K76" s="11"/>
      <c r="L76" s="11"/>
      <c r="M76" s="11"/>
    </row>
  </sheetData>
  <sheetProtection/>
  <mergeCells count="27">
    <mergeCell ref="B75:D75"/>
    <mergeCell ref="A2:Y2"/>
    <mergeCell ref="A3:C5"/>
    <mergeCell ref="D3:D5"/>
    <mergeCell ref="E3:Q3"/>
    <mergeCell ref="E4:E5"/>
    <mergeCell ref="X4:Y4"/>
    <mergeCell ref="F4:I4"/>
    <mergeCell ref="V4:V5"/>
    <mergeCell ref="N4:Q4"/>
    <mergeCell ref="Y75:Z75"/>
    <mergeCell ref="C23:C24"/>
    <mergeCell ref="A9:A11"/>
    <mergeCell ref="B9:B11"/>
    <mergeCell ref="C9:C11"/>
    <mergeCell ref="A23:A24"/>
    <mergeCell ref="B23:B24"/>
    <mergeCell ref="A21:A22"/>
    <mergeCell ref="B21:B22"/>
    <mergeCell ref="C21:C22"/>
    <mergeCell ref="Z3:Z5"/>
    <mergeCell ref="S4:U4"/>
    <mergeCell ref="I35:I36"/>
    <mergeCell ref="W4:W5"/>
    <mergeCell ref="J4:M4"/>
    <mergeCell ref="R4:R5"/>
    <mergeCell ref="R3:Y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zoomScale="60" zoomScaleNormal="60" zoomScaleSheetLayoutView="30" zoomScalePageLayoutView="0" workbookViewId="0" topLeftCell="A1">
      <pane xSplit="8" ySplit="8" topLeftCell="I9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7.625" style="30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9.87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27.25390625" style="15" customWidth="1"/>
    <col min="16" max="16" width="8.625" style="15" customWidth="1"/>
    <col min="17" max="17" width="12.375" style="15" customWidth="1"/>
    <col min="18" max="18" width="9.125" style="15" hidden="1" customWidth="1"/>
    <col min="19" max="19" width="0.12890625" style="15" hidden="1" customWidth="1"/>
    <col min="20" max="20" width="13.875" style="15" customWidth="1"/>
    <col min="21" max="21" width="11.25390625" style="15" customWidth="1"/>
    <col min="22" max="22" width="12.375" style="15" customWidth="1"/>
    <col min="23" max="23" width="12.25390625" style="15" customWidth="1"/>
    <col min="24" max="25" width="13.125" style="15" customWidth="1"/>
    <col min="26" max="26" width="6.87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12.75">
      <c r="A2" s="292" t="s">
        <v>440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31.5" customHeight="1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44.25" customHeight="1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76.5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17">
        <f aca="true" t="shared" si="0" ref="T7:Y7">SUM(T8,T55,T60,T63)</f>
        <v>2390.739</v>
      </c>
      <c r="U7" s="117">
        <f t="shared" si="0"/>
        <v>2033.24638</v>
      </c>
      <c r="V7" s="117">
        <f t="shared" si="0"/>
        <v>3066</v>
      </c>
      <c r="W7" s="117">
        <f t="shared" si="0"/>
        <v>2675.5</v>
      </c>
      <c r="X7" s="117">
        <f t="shared" si="0"/>
        <v>2266.4249999999997</v>
      </c>
      <c r="Y7" s="117">
        <f t="shared" si="0"/>
        <v>2379.74625</v>
      </c>
      <c r="Z7" s="104"/>
    </row>
    <row r="8" spans="1:26" ht="87" customHeight="1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117">
        <f aca="true" t="shared" si="1" ref="T8:Y8">SUM(T9:T54)</f>
        <v>2232.719</v>
      </c>
      <c r="U8" s="117">
        <f t="shared" si="1"/>
        <v>1875.22638</v>
      </c>
      <c r="V8" s="117">
        <f t="shared" si="1"/>
        <v>2879.9</v>
      </c>
      <c r="W8" s="117">
        <f t="shared" si="1"/>
        <v>2492.6</v>
      </c>
      <c r="X8" s="117">
        <f t="shared" si="1"/>
        <v>2208.5699999999997</v>
      </c>
      <c r="Y8" s="117">
        <f t="shared" si="1"/>
        <v>2318.9985</v>
      </c>
      <c r="Z8" s="171"/>
    </row>
    <row r="9" spans="1:26" ht="156.75">
      <c r="A9" s="333" t="s">
        <v>38</v>
      </c>
      <c r="B9" s="353" t="s">
        <v>39</v>
      </c>
      <c r="C9" s="337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438</v>
      </c>
      <c r="P9" s="175" t="s">
        <v>369</v>
      </c>
      <c r="Q9" s="151" t="s">
        <v>385</v>
      </c>
      <c r="R9" s="122"/>
      <c r="S9" s="122"/>
      <c r="T9" s="117">
        <v>531.079</v>
      </c>
      <c r="U9" s="118">
        <v>479.6064</v>
      </c>
      <c r="V9" s="117">
        <v>770.8</v>
      </c>
      <c r="W9" s="117">
        <v>740.1</v>
      </c>
      <c r="X9" s="117">
        <f>W9*1.05</f>
        <v>777.105</v>
      </c>
      <c r="Y9" s="117">
        <f>X9*1.05</f>
        <v>815.9602500000001</v>
      </c>
      <c r="Z9" s="171"/>
    </row>
    <row r="10" spans="1:26" ht="156.75">
      <c r="A10" s="340"/>
      <c r="B10" s="354"/>
      <c r="C10" s="338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438</v>
      </c>
      <c r="P10" s="175" t="s">
        <v>369</v>
      </c>
      <c r="Q10" s="151" t="s">
        <v>385</v>
      </c>
      <c r="R10" s="122"/>
      <c r="S10" s="122"/>
      <c r="T10" s="117"/>
      <c r="U10" s="118"/>
      <c r="V10" s="117">
        <v>8.6</v>
      </c>
      <c r="W10" s="117">
        <v>10</v>
      </c>
      <c r="X10" s="117">
        <f>W10*1.05</f>
        <v>10.5</v>
      </c>
      <c r="Y10" s="117">
        <f>X10*1.05</f>
        <v>11.025</v>
      </c>
      <c r="Z10" s="171"/>
    </row>
    <row r="11" spans="1:26" ht="151.5" customHeight="1">
      <c r="A11" s="334"/>
      <c r="B11" s="355"/>
      <c r="C11" s="339"/>
      <c r="D11" s="145" t="s">
        <v>279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438</v>
      </c>
      <c r="P11" s="175" t="s">
        <v>369</v>
      </c>
      <c r="Q11" s="151" t="s">
        <v>385</v>
      </c>
      <c r="R11" s="122"/>
      <c r="S11" s="122"/>
      <c r="T11" s="117">
        <v>25</v>
      </c>
      <c r="U11" s="118">
        <v>0</v>
      </c>
      <c r="V11" s="117"/>
      <c r="W11" s="117"/>
      <c r="X11" s="117"/>
      <c r="Y11" s="117"/>
      <c r="Z11" s="171"/>
    </row>
    <row r="12" spans="1:26" ht="45" customHeight="1" hidden="1">
      <c r="A12" s="4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17"/>
      <c r="U12" s="117"/>
      <c r="V12" s="117"/>
      <c r="W12" s="117"/>
      <c r="X12" s="117"/>
      <c r="Y12" s="117"/>
      <c r="Z12" s="171"/>
    </row>
    <row r="13" spans="1:26" ht="256.5" hidden="1">
      <c r="A13" s="4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17"/>
      <c r="U13" s="117"/>
      <c r="V13" s="117"/>
      <c r="W13" s="117"/>
      <c r="X13" s="117"/>
      <c r="Y13" s="117"/>
      <c r="Z13" s="171"/>
    </row>
    <row r="14" spans="1:26" ht="227.25" customHeight="1">
      <c r="A14" s="4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438</v>
      </c>
      <c r="P14" s="146" t="s">
        <v>380</v>
      </c>
      <c r="Q14" s="151" t="s">
        <v>385</v>
      </c>
      <c r="R14" s="122"/>
      <c r="S14" s="122"/>
      <c r="T14" s="117">
        <v>36.24</v>
      </c>
      <c r="U14" s="117">
        <v>36.24</v>
      </c>
      <c r="V14" s="117"/>
      <c r="W14" s="117"/>
      <c r="X14" s="117"/>
      <c r="Y14" s="117"/>
      <c r="Z14" s="171"/>
    </row>
    <row r="15" spans="1:26" ht="142.5" hidden="1">
      <c r="A15" s="4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17"/>
      <c r="U15" s="117"/>
      <c r="V15" s="117"/>
      <c r="W15" s="117"/>
      <c r="X15" s="117"/>
      <c r="Y15" s="117"/>
      <c r="Z15" s="171"/>
    </row>
    <row r="16" spans="1:26" ht="99.75" hidden="1">
      <c r="A16" s="4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17"/>
      <c r="U16" s="117"/>
      <c r="V16" s="117"/>
      <c r="W16" s="117"/>
      <c r="X16" s="117"/>
      <c r="Y16" s="117"/>
      <c r="Z16" s="171"/>
    </row>
    <row r="17" spans="1:26" ht="128.25" hidden="1">
      <c r="A17" s="4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17"/>
      <c r="U17" s="117"/>
      <c r="V17" s="117"/>
      <c r="W17" s="117"/>
      <c r="X17" s="117"/>
      <c r="Y17" s="117"/>
      <c r="Z17" s="171"/>
    </row>
    <row r="18" spans="1:26" ht="57" hidden="1">
      <c r="A18" s="4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17"/>
      <c r="U18" s="117"/>
      <c r="V18" s="117"/>
      <c r="W18" s="117"/>
      <c r="X18" s="117"/>
      <c r="Y18" s="117"/>
      <c r="Z18" s="171"/>
    </row>
    <row r="19" spans="1:26" ht="42.75" hidden="1">
      <c r="A19" s="4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17"/>
      <c r="U19" s="117"/>
      <c r="V19" s="117"/>
      <c r="W19" s="117"/>
      <c r="X19" s="117"/>
      <c r="Y19" s="117"/>
      <c r="Z19" s="171"/>
    </row>
    <row r="20" spans="1:26" ht="57" hidden="1">
      <c r="A20" s="4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17"/>
      <c r="U20" s="117"/>
      <c r="V20" s="117"/>
      <c r="W20" s="117"/>
      <c r="X20" s="117"/>
      <c r="Y20" s="117"/>
      <c r="Z20" s="171"/>
    </row>
    <row r="21" spans="1:26" ht="156.75">
      <c r="A21" s="333" t="s">
        <v>71</v>
      </c>
      <c r="B21" s="349" t="s">
        <v>72</v>
      </c>
      <c r="C21" s="337" t="s">
        <v>73</v>
      </c>
      <c r="D21" s="145" t="s">
        <v>74</v>
      </c>
      <c r="E21" s="122"/>
      <c r="F21" s="122"/>
      <c r="G21" s="176" t="s">
        <v>41</v>
      </c>
      <c r="H21" s="153" t="s">
        <v>75</v>
      </c>
      <c r="I21" s="177" t="s">
        <v>76</v>
      </c>
      <c r="J21" s="146"/>
      <c r="K21" s="178" t="s">
        <v>44</v>
      </c>
      <c r="L21" s="177" t="s">
        <v>77</v>
      </c>
      <c r="M21" s="177" t="s">
        <v>43</v>
      </c>
      <c r="N21" s="146"/>
      <c r="O21" s="146" t="s">
        <v>438</v>
      </c>
      <c r="P21" s="153" t="s">
        <v>367</v>
      </c>
      <c r="Q21" s="151" t="s">
        <v>253</v>
      </c>
      <c r="R21" s="122"/>
      <c r="S21" s="122"/>
      <c r="T21" s="117"/>
      <c r="U21" s="117"/>
      <c r="V21" s="117"/>
      <c r="W21" s="117">
        <v>100</v>
      </c>
      <c r="X21" s="117"/>
      <c r="Y21" s="117"/>
      <c r="Z21" s="171"/>
    </row>
    <row r="22" spans="1:26" ht="57">
      <c r="A22" s="334"/>
      <c r="B22" s="350"/>
      <c r="C22" s="339"/>
      <c r="D22" s="145" t="s">
        <v>276</v>
      </c>
      <c r="E22" s="122"/>
      <c r="F22" s="122"/>
      <c r="G22" s="176"/>
      <c r="H22" s="153"/>
      <c r="I22" s="177"/>
      <c r="J22" s="146"/>
      <c r="K22" s="178"/>
      <c r="L22" s="177"/>
      <c r="M22" s="177"/>
      <c r="N22" s="146"/>
      <c r="O22" s="146" t="s">
        <v>438</v>
      </c>
      <c r="P22" s="153" t="s">
        <v>366</v>
      </c>
      <c r="Q22" s="151" t="s">
        <v>385</v>
      </c>
      <c r="R22" s="122"/>
      <c r="S22" s="122"/>
      <c r="T22" s="117">
        <v>60.774</v>
      </c>
      <c r="U22" s="117">
        <v>60.774</v>
      </c>
      <c r="V22" s="117"/>
      <c r="W22" s="117"/>
      <c r="X22" s="117"/>
      <c r="Y22" s="117"/>
      <c r="Z22" s="171"/>
    </row>
    <row r="23" spans="1:26" ht="42.75">
      <c r="A23" s="333" t="s">
        <v>78</v>
      </c>
      <c r="B23" s="349" t="s">
        <v>402</v>
      </c>
      <c r="C23" s="337" t="s">
        <v>79</v>
      </c>
      <c r="D23" s="145" t="s">
        <v>312</v>
      </c>
      <c r="E23" s="122"/>
      <c r="F23" s="122"/>
      <c r="G23" s="176"/>
      <c r="H23" s="153"/>
      <c r="I23" s="177"/>
      <c r="J23" s="146"/>
      <c r="K23" s="178"/>
      <c r="L23" s="177"/>
      <c r="M23" s="177"/>
      <c r="N23" s="146"/>
      <c r="O23" s="179"/>
      <c r="P23" s="153" t="s">
        <v>368</v>
      </c>
      <c r="Q23" s="154"/>
      <c r="R23" s="180"/>
      <c r="S23" s="122"/>
      <c r="T23" s="117"/>
      <c r="U23" s="117"/>
      <c r="V23" s="117"/>
      <c r="W23" s="117">
        <v>279.2</v>
      </c>
      <c r="X23" s="117"/>
      <c r="Y23" s="117"/>
      <c r="Z23" s="171"/>
    </row>
    <row r="24" spans="1:26" ht="150.75" customHeight="1">
      <c r="A24" s="334"/>
      <c r="B24" s="350"/>
      <c r="C24" s="339"/>
      <c r="D24" s="145" t="s">
        <v>355</v>
      </c>
      <c r="E24" s="122"/>
      <c r="F24" s="122"/>
      <c r="G24" s="176" t="s">
        <v>41</v>
      </c>
      <c r="H24" s="153" t="s">
        <v>80</v>
      </c>
      <c r="I24" s="177" t="s">
        <v>76</v>
      </c>
      <c r="J24" s="146"/>
      <c r="K24" s="178" t="s">
        <v>44</v>
      </c>
      <c r="L24" s="177" t="s">
        <v>81</v>
      </c>
      <c r="M24" s="177" t="s">
        <v>43</v>
      </c>
      <c r="N24" s="146"/>
      <c r="O24" s="146" t="s">
        <v>438</v>
      </c>
      <c r="P24" s="153" t="s">
        <v>368</v>
      </c>
      <c r="Q24" s="151" t="s">
        <v>385</v>
      </c>
      <c r="R24" s="180"/>
      <c r="S24" s="122"/>
      <c r="T24" s="117">
        <v>331.6</v>
      </c>
      <c r="U24" s="120">
        <v>331.6</v>
      </c>
      <c r="V24" s="117">
        <v>332.6</v>
      </c>
      <c r="W24" s="117">
        <v>0</v>
      </c>
      <c r="X24" s="117">
        <f>W24*1.05</f>
        <v>0</v>
      </c>
      <c r="Y24" s="117">
        <f>X24*1.05</f>
        <v>0</v>
      </c>
      <c r="Z24" s="171"/>
    </row>
    <row r="25" spans="1:26" ht="151.5" customHeight="1" hidden="1">
      <c r="A25" s="4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438</v>
      </c>
      <c r="P25" s="153" t="s">
        <v>370</v>
      </c>
      <c r="Q25" s="151" t="s">
        <v>385</v>
      </c>
      <c r="R25" s="122"/>
      <c r="S25" s="122"/>
      <c r="T25" s="117"/>
      <c r="U25" s="117"/>
      <c r="V25" s="117"/>
      <c r="W25" s="117"/>
      <c r="X25" s="117"/>
      <c r="Y25" s="117"/>
      <c r="Z25" s="171"/>
    </row>
    <row r="26" spans="1:26" ht="71.25" hidden="1">
      <c r="A26" s="4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17"/>
      <c r="U26" s="117"/>
      <c r="V26" s="117"/>
      <c r="W26" s="117"/>
      <c r="X26" s="117"/>
      <c r="Y26" s="117"/>
      <c r="Z26" s="171"/>
    </row>
    <row r="27" spans="1:26" ht="99.75" hidden="1">
      <c r="A27" s="4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17"/>
      <c r="U27" s="117"/>
      <c r="V27" s="117"/>
      <c r="W27" s="117"/>
      <c r="X27" s="117"/>
      <c r="Y27" s="117"/>
      <c r="Z27" s="171"/>
    </row>
    <row r="28" spans="1:26" ht="57">
      <c r="A28" s="4" t="s">
        <v>93</v>
      </c>
      <c r="B28" s="100" t="s">
        <v>94</v>
      </c>
      <c r="C28" s="58" t="s">
        <v>95</v>
      </c>
      <c r="D28" s="145"/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 t="s">
        <v>438</v>
      </c>
      <c r="P28" s="153" t="s">
        <v>371</v>
      </c>
      <c r="Q28" s="151" t="s">
        <v>385</v>
      </c>
      <c r="R28" s="122"/>
      <c r="S28" s="122"/>
      <c r="T28" s="117"/>
      <c r="U28" s="117"/>
      <c r="V28" s="117">
        <v>12.4</v>
      </c>
      <c r="W28" s="117">
        <v>10</v>
      </c>
      <c r="X28" s="117"/>
      <c r="Y28" s="117"/>
      <c r="Z28" s="171"/>
    </row>
    <row r="29" spans="1:26" ht="188.25" customHeight="1">
      <c r="A29" s="4" t="s">
        <v>96</v>
      </c>
      <c r="B29" s="100" t="s">
        <v>97</v>
      </c>
      <c r="C29" s="58" t="s">
        <v>98</v>
      </c>
      <c r="D29" s="145" t="s">
        <v>99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438</v>
      </c>
      <c r="P29" s="153" t="s">
        <v>372</v>
      </c>
      <c r="Q29" s="151" t="s">
        <v>385</v>
      </c>
      <c r="R29" s="122"/>
      <c r="S29" s="122"/>
      <c r="T29" s="117">
        <v>63.65</v>
      </c>
      <c r="U29" s="117">
        <v>15.89825</v>
      </c>
      <c r="V29" s="117">
        <v>10</v>
      </c>
      <c r="W29" s="117">
        <v>0</v>
      </c>
      <c r="X29" s="117">
        <f>W29*1.05</f>
        <v>0</v>
      </c>
      <c r="Y29" s="117">
        <f>X29*1.05</f>
        <v>0</v>
      </c>
      <c r="Z29" s="171"/>
    </row>
    <row r="30" spans="1:26" ht="71.25" hidden="1">
      <c r="A30" s="4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117"/>
      <c r="U30" s="117"/>
      <c r="V30" s="117"/>
      <c r="W30" s="117"/>
      <c r="X30" s="117"/>
      <c r="Y30" s="117"/>
      <c r="Z30" s="171"/>
    </row>
    <row r="31" spans="1:26" ht="168" customHeight="1">
      <c r="A31" s="4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438</v>
      </c>
      <c r="P31" s="153" t="s">
        <v>373</v>
      </c>
      <c r="Q31" s="151" t="s">
        <v>385</v>
      </c>
      <c r="R31" s="122"/>
      <c r="S31" s="122"/>
      <c r="T31" s="117">
        <v>114.583</v>
      </c>
      <c r="U31" s="117">
        <v>110.92813</v>
      </c>
      <c r="V31" s="117">
        <v>130.6</v>
      </c>
      <c r="W31" s="117">
        <v>139.9</v>
      </c>
      <c r="X31" s="117">
        <f aca="true" t="shared" si="2" ref="X31:Y33">W31*1.05</f>
        <v>146.895</v>
      </c>
      <c r="Y31" s="117">
        <f t="shared" si="2"/>
        <v>154.23975000000002</v>
      </c>
      <c r="Z31" s="171"/>
    </row>
    <row r="32" spans="1:26" ht="156.75">
      <c r="A32" s="4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438</v>
      </c>
      <c r="P32" s="153" t="s">
        <v>374</v>
      </c>
      <c r="Q32" s="151" t="s">
        <v>385</v>
      </c>
      <c r="R32" s="122"/>
      <c r="S32" s="122"/>
      <c r="T32" s="117">
        <v>540.897</v>
      </c>
      <c r="U32" s="117">
        <v>444.9229</v>
      </c>
      <c r="V32" s="117">
        <v>948.4</v>
      </c>
      <c r="W32" s="117">
        <v>642.6</v>
      </c>
      <c r="X32" s="117">
        <f t="shared" si="2"/>
        <v>674.73</v>
      </c>
      <c r="Y32" s="117">
        <f t="shared" si="2"/>
        <v>708.4665</v>
      </c>
      <c r="Z32" s="171"/>
    </row>
    <row r="33" spans="1:26" ht="165" customHeight="1">
      <c r="A33" s="4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438</v>
      </c>
      <c r="P33" s="153" t="s">
        <v>375</v>
      </c>
      <c r="Q33" s="151" t="s">
        <v>385</v>
      </c>
      <c r="R33" s="122"/>
      <c r="S33" s="122"/>
      <c r="T33" s="117">
        <v>44.27</v>
      </c>
      <c r="U33" s="117">
        <v>39.87768</v>
      </c>
      <c r="V33" s="117">
        <v>105.3</v>
      </c>
      <c r="W33" s="117">
        <v>116</v>
      </c>
      <c r="X33" s="117">
        <f t="shared" si="2"/>
        <v>121.80000000000001</v>
      </c>
      <c r="Y33" s="117">
        <f t="shared" si="2"/>
        <v>127.89000000000001</v>
      </c>
      <c r="Z33" s="171"/>
    </row>
    <row r="34" spans="1:26" ht="114" hidden="1">
      <c r="A34" s="4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104"/>
      <c r="U34" s="104"/>
      <c r="V34" s="104"/>
      <c r="W34" s="104"/>
      <c r="X34" s="104"/>
      <c r="Y34" s="104"/>
      <c r="Z34" s="171"/>
    </row>
    <row r="35" spans="1:26" ht="154.5" customHeight="1">
      <c r="A35" s="54" t="s">
        <v>128</v>
      </c>
      <c r="B35" s="101" t="s">
        <v>129</v>
      </c>
      <c r="C35" s="57" t="s">
        <v>130</v>
      </c>
      <c r="D35" s="145" t="s">
        <v>318</v>
      </c>
      <c r="E35" s="122"/>
      <c r="F35" s="122"/>
      <c r="G35" s="172" t="s">
        <v>41</v>
      </c>
      <c r="H35" s="148" t="s">
        <v>131</v>
      </c>
      <c r="I35" s="173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438</v>
      </c>
      <c r="P35" s="153" t="s">
        <v>376</v>
      </c>
      <c r="Q35" s="151" t="s">
        <v>385</v>
      </c>
      <c r="R35" s="122"/>
      <c r="S35" s="122"/>
      <c r="T35" s="117">
        <v>9</v>
      </c>
      <c r="U35" s="117">
        <v>7.722</v>
      </c>
      <c r="V35" s="117">
        <v>9</v>
      </c>
      <c r="W35" s="117">
        <v>9</v>
      </c>
      <c r="X35" s="117">
        <f>W35*1.05</f>
        <v>9.450000000000001</v>
      </c>
      <c r="Y35" s="117">
        <f>X35*1.05</f>
        <v>9.922500000000001</v>
      </c>
      <c r="Z35" s="171"/>
    </row>
    <row r="36" spans="1:26" ht="85.5" hidden="1">
      <c r="A36" s="4" t="s">
        <v>132</v>
      </c>
      <c r="B36" s="100" t="s">
        <v>133</v>
      </c>
      <c r="C36" s="58" t="s">
        <v>134</v>
      </c>
      <c r="D36" s="145"/>
      <c r="E36" s="122"/>
      <c r="F36" s="122"/>
      <c r="G36" s="172"/>
      <c r="H36" s="148"/>
      <c r="I36" s="173"/>
      <c r="J36" s="146"/>
      <c r="K36" s="178" t="s">
        <v>135</v>
      </c>
      <c r="L36" s="177" t="s">
        <v>136</v>
      </c>
      <c r="M36" s="177" t="s">
        <v>137</v>
      </c>
      <c r="N36" s="146"/>
      <c r="O36" s="146"/>
      <c r="P36" s="146"/>
      <c r="Q36" s="146"/>
      <c r="R36" s="122"/>
      <c r="S36" s="122"/>
      <c r="T36" s="117"/>
      <c r="U36" s="117"/>
      <c r="V36" s="117"/>
      <c r="W36" s="117"/>
      <c r="X36" s="117"/>
      <c r="Y36" s="117"/>
      <c r="Z36" s="171"/>
    </row>
    <row r="37" spans="1:26" ht="85.5" hidden="1">
      <c r="A37" s="4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17"/>
      <c r="U37" s="117"/>
      <c r="V37" s="117"/>
      <c r="W37" s="117"/>
      <c r="X37" s="117"/>
      <c r="Y37" s="117"/>
      <c r="Z37" s="171"/>
    </row>
    <row r="38" spans="1:26" ht="28.5" hidden="1">
      <c r="A38" s="4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17"/>
      <c r="U38" s="117"/>
      <c r="V38" s="117"/>
      <c r="W38" s="117"/>
      <c r="X38" s="117"/>
      <c r="Y38" s="117"/>
      <c r="Z38" s="171"/>
    </row>
    <row r="39" spans="1:26" ht="28.5" hidden="1">
      <c r="A39" s="4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17"/>
      <c r="U39" s="117"/>
      <c r="V39" s="117"/>
      <c r="W39" s="117"/>
      <c r="X39" s="117"/>
      <c r="Y39" s="117"/>
      <c r="Z39" s="171"/>
    </row>
    <row r="40" spans="1:26" ht="149.25" customHeight="1">
      <c r="A40" s="4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438</v>
      </c>
      <c r="P40" s="153" t="s">
        <v>377</v>
      </c>
      <c r="Q40" s="151" t="s">
        <v>385</v>
      </c>
      <c r="R40" s="122"/>
      <c r="S40" s="122"/>
      <c r="T40" s="117">
        <v>215.926</v>
      </c>
      <c r="U40" s="117">
        <v>215.26906</v>
      </c>
      <c r="V40" s="117">
        <v>192.3</v>
      </c>
      <c r="W40" s="117">
        <v>251.6</v>
      </c>
      <c r="X40" s="117">
        <f aca="true" t="shared" si="3" ref="X40:Y42">W40*1.05</f>
        <v>264.18</v>
      </c>
      <c r="Y40" s="117">
        <f t="shared" si="3"/>
        <v>277.389</v>
      </c>
      <c r="Z40" s="171"/>
    </row>
    <row r="41" spans="1:26" ht="320.25" customHeight="1">
      <c r="A41" s="4" t="s">
        <v>153</v>
      </c>
      <c r="B41" s="100" t="s">
        <v>393</v>
      </c>
      <c r="C41" s="58" t="s">
        <v>154</v>
      </c>
      <c r="D41" s="145" t="s">
        <v>248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438</v>
      </c>
      <c r="P41" s="153" t="s">
        <v>378</v>
      </c>
      <c r="Q41" s="151" t="s">
        <v>385</v>
      </c>
      <c r="R41" s="122"/>
      <c r="S41" s="122"/>
      <c r="T41" s="117">
        <v>122.7</v>
      </c>
      <c r="U41" s="117">
        <v>4.18183</v>
      </c>
      <c r="V41" s="117">
        <v>195.7</v>
      </c>
      <c r="W41" s="117">
        <v>50</v>
      </c>
      <c r="X41" s="117">
        <f t="shared" si="3"/>
        <v>52.5</v>
      </c>
      <c r="Y41" s="117">
        <f t="shared" si="3"/>
        <v>55.125</v>
      </c>
      <c r="Z41" s="171"/>
    </row>
    <row r="42" spans="1:26" ht="177.75" customHeight="1">
      <c r="A42" s="4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438</v>
      </c>
      <c r="P42" s="153" t="s">
        <v>379</v>
      </c>
      <c r="Q42" s="151" t="s">
        <v>385</v>
      </c>
      <c r="R42" s="122"/>
      <c r="S42" s="122"/>
      <c r="T42" s="117">
        <v>137</v>
      </c>
      <c r="U42" s="117">
        <v>128.20613</v>
      </c>
      <c r="V42" s="117">
        <v>164.2</v>
      </c>
      <c r="W42" s="117">
        <v>144.2</v>
      </c>
      <c r="X42" s="117">
        <f t="shared" si="3"/>
        <v>151.41</v>
      </c>
      <c r="Y42" s="117">
        <f t="shared" si="3"/>
        <v>158.9805</v>
      </c>
      <c r="Z42" s="171"/>
    </row>
    <row r="43" spans="1:26" ht="71.25" customHeight="1" hidden="1">
      <c r="A43" s="4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17"/>
      <c r="U43" s="117"/>
      <c r="V43" s="117"/>
      <c r="W43" s="117"/>
      <c r="X43" s="117"/>
      <c r="Y43" s="117"/>
      <c r="Z43" s="171"/>
    </row>
    <row r="44" spans="1:26" ht="99.75" hidden="1">
      <c r="A44" s="4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17"/>
      <c r="U44" s="117"/>
      <c r="V44" s="117"/>
      <c r="W44" s="117"/>
      <c r="X44" s="117"/>
      <c r="Y44" s="117"/>
      <c r="Z44" s="171"/>
    </row>
    <row r="45" spans="1:26" ht="85.5" hidden="1">
      <c r="A45" s="4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17"/>
      <c r="U45" s="117"/>
      <c r="V45" s="117"/>
      <c r="W45" s="117"/>
      <c r="X45" s="117"/>
      <c r="Y45" s="117"/>
      <c r="Z45" s="171"/>
    </row>
    <row r="46" spans="1:26" ht="85.5" hidden="1">
      <c r="A46" s="4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17"/>
      <c r="U46" s="117"/>
      <c r="V46" s="117"/>
      <c r="W46" s="117"/>
      <c r="X46" s="117"/>
      <c r="Y46" s="117"/>
      <c r="Z46" s="171"/>
    </row>
    <row r="47" spans="1:26" ht="57" hidden="1">
      <c r="A47" s="4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17"/>
      <c r="U47" s="117"/>
      <c r="V47" s="117"/>
      <c r="W47" s="117"/>
      <c r="X47" s="117"/>
      <c r="Y47" s="117"/>
      <c r="Z47" s="171"/>
    </row>
    <row r="48" spans="1:26" ht="71.25" hidden="1">
      <c r="A48" s="4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17"/>
      <c r="U48" s="117"/>
      <c r="V48" s="117"/>
      <c r="W48" s="117"/>
      <c r="X48" s="117"/>
      <c r="Y48" s="117"/>
      <c r="Z48" s="171"/>
    </row>
    <row r="49" spans="1:26" ht="71.25" hidden="1">
      <c r="A49" s="4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17"/>
      <c r="U49" s="117"/>
      <c r="V49" s="117"/>
      <c r="W49" s="117"/>
      <c r="X49" s="117"/>
      <c r="Y49" s="117"/>
      <c r="Z49" s="171"/>
    </row>
    <row r="50" spans="1:26" ht="158.25" customHeight="1" hidden="1">
      <c r="A50" s="4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 t="s">
        <v>439</v>
      </c>
      <c r="P50" s="146"/>
      <c r="Q50" s="151" t="s">
        <v>253</v>
      </c>
      <c r="R50" s="122"/>
      <c r="S50" s="122"/>
      <c r="T50" s="117"/>
      <c r="U50" s="117"/>
      <c r="V50" s="117"/>
      <c r="W50" s="117"/>
      <c r="X50" s="117"/>
      <c r="Y50" s="117"/>
      <c r="Z50" s="171"/>
    </row>
    <row r="51" spans="1:26" ht="42.75" hidden="1">
      <c r="A51" s="4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17"/>
      <c r="U51" s="117"/>
      <c r="V51" s="117"/>
      <c r="W51" s="117"/>
      <c r="X51" s="117"/>
      <c r="Y51" s="117"/>
      <c r="Z51" s="171"/>
    </row>
    <row r="52" spans="1:26" ht="99.75" hidden="1">
      <c r="A52" s="4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17"/>
      <c r="U52" s="117"/>
      <c r="V52" s="117"/>
      <c r="W52" s="117"/>
      <c r="X52" s="117"/>
      <c r="Y52" s="117"/>
      <c r="Z52" s="171"/>
    </row>
    <row r="53" spans="1:26" ht="28.5" hidden="1">
      <c r="A53" s="4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17"/>
      <c r="U53" s="117"/>
      <c r="V53" s="117"/>
      <c r="W53" s="117"/>
      <c r="X53" s="117"/>
      <c r="Y53" s="117"/>
      <c r="Z53" s="171"/>
    </row>
    <row r="54" spans="1:26" ht="57" hidden="1">
      <c r="A54" s="4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17"/>
      <c r="U54" s="117"/>
      <c r="V54" s="117"/>
      <c r="W54" s="117"/>
      <c r="X54" s="117"/>
      <c r="Y54" s="117"/>
      <c r="Z54" s="171"/>
    </row>
    <row r="55" spans="1:26" ht="98.25" customHeight="1">
      <c r="A55" s="60" t="s">
        <v>197</v>
      </c>
      <c r="B55" s="100" t="s">
        <v>198</v>
      </c>
      <c r="C55" s="58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17">
        <f aca="true" t="shared" si="4" ref="T55:Y55">SUM(T56:T59)</f>
        <v>103.3</v>
      </c>
      <c r="U55" s="117">
        <f t="shared" si="4"/>
        <v>103.3</v>
      </c>
      <c r="V55" s="117">
        <f t="shared" si="4"/>
        <v>131.5</v>
      </c>
      <c r="W55" s="117">
        <f t="shared" si="4"/>
        <v>127.8</v>
      </c>
      <c r="X55" s="117">
        <f t="shared" si="4"/>
        <v>0</v>
      </c>
      <c r="Y55" s="117">
        <f t="shared" si="4"/>
        <v>0</v>
      </c>
      <c r="Z55" s="171"/>
    </row>
    <row r="56" spans="1:26" ht="149.25" customHeight="1">
      <c r="A56" s="8" t="s">
        <v>403</v>
      </c>
      <c r="B56" s="100" t="s">
        <v>200</v>
      </c>
      <c r="C56" s="58" t="s">
        <v>272</v>
      </c>
      <c r="D56" s="145" t="s">
        <v>239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438</v>
      </c>
      <c r="P56" s="153" t="s">
        <v>370</v>
      </c>
      <c r="Q56" s="151" t="s">
        <v>385</v>
      </c>
      <c r="R56" s="122"/>
      <c r="S56" s="122"/>
      <c r="T56" s="120">
        <v>103.3</v>
      </c>
      <c r="U56" s="124">
        <v>103.3</v>
      </c>
      <c r="V56" s="120">
        <v>131.5</v>
      </c>
      <c r="W56" s="120">
        <v>127.8</v>
      </c>
      <c r="X56" s="117"/>
      <c r="Y56" s="117"/>
      <c r="Z56" s="171"/>
    </row>
    <row r="57" spans="1:26" ht="71.25" hidden="1">
      <c r="A57" s="8" t="s">
        <v>398</v>
      </c>
      <c r="B57" s="100" t="s">
        <v>109</v>
      </c>
      <c r="C57" s="58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120"/>
      <c r="U57" s="124"/>
      <c r="V57" s="120"/>
      <c r="W57" s="171"/>
      <c r="X57" s="117"/>
      <c r="Y57" s="117"/>
      <c r="Z57" s="171"/>
    </row>
    <row r="58" spans="1:26" ht="63.75" customHeight="1" hidden="1">
      <c r="A58" s="8" t="s">
        <v>399</v>
      </c>
      <c r="B58" s="100" t="s">
        <v>117</v>
      </c>
      <c r="C58" s="58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 t="s">
        <v>438</v>
      </c>
      <c r="P58" s="153" t="s">
        <v>381</v>
      </c>
      <c r="Q58" s="151" t="s">
        <v>385</v>
      </c>
      <c r="R58" s="122"/>
      <c r="S58" s="122"/>
      <c r="T58" s="120"/>
      <c r="U58" s="124"/>
      <c r="V58" s="120"/>
      <c r="W58" s="171"/>
      <c r="X58" s="117"/>
      <c r="Y58" s="117"/>
      <c r="Z58" s="171"/>
    </row>
    <row r="59" spans="1:26" ht="85.5" hidden="1">
      <c r="A59" s="4"/>
      <c r="B59" s="100" t="s">
        <v>404</v>
      </c>
      <c r="C59" s="58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120"/>
      <c r="U59" s="124"/>
      <c r="V59" s="120"/>
      <c r="W59" s="171"/>
      <c r="X59" s="117"/>
      <c r="Y59" s="117"/>
      <c r="Z59" s="171"/>
    </row>
    <row r="60" spans="1:26" ht="99" customHeight="1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17">
        <f aca="true" t="shared" si="5" ref="T60:Y60">SUM(T61:T62)</f>
        <v>54.72</v>
      </c>
      <c r="U60" s="117">
        <f t="shared" si="5"/>
        <v>54.72</v>
      </c>
      <c r="V60" s="117">
        <f t="shared" si="5"/>
        <v>54.6</v>
      </c>
      <c r="W60" s="117">
        <f t="shared" si="5"/>
        <v>55.1</v>
      </c>
      <c r="X60" s="117">
        <f t="shared" si="5"/>
        <v>57.855000000000004</v>
      </c>
      <c r="Y60" s="117">
        <f t="shared" si="5"/>
        <v>60.74775</v>
      </c>
      <c r="Z60" s="171"/>
    </row>
    <row r="61" spans="1:26" ht="156.75">
      <c r="A61" s="61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439</v>
      </c>
      <c r="P61" s="146"/>
      <c r="Q61" s="151" t="s">
        <v>386</v>
      </c>
      <c r="R61" s="122"/>
      <c r="S61" s="122"/>
      <c r="T61" s="117">
        <v>54.72</v>
      </c>
      <c r="U61" s="117">
        <v>54.72</v>
      </c>
      <c r="V61" s="117">
        <v>54.6</v>
      </c>
      <c r="W61" s="117">
        <v>55.1</v>
      </c>
      <c r="X61" s="117">
        <f>W61*1.05</f>
        <v>57.855000000000004</v>
      </c>
      <c r="Y61" s="117">
        <f>X61*1.05</f>
        <v>60.74775</v>
      </c>
      <c r="Z61" s="171"/>
    </row>
    <row r="62" spans="1:26" ht="14.25">
      <c r="A62" s="61" t="s">
        <v>346</v>
      </c>
      <c r="B62" s="100" t="s">
        <v>217</v>
      </c>
      <c r="C62" s="58"/>
      <c r="D62" s="145"/>
      <c r="E62" s="122"/>
      <c r="F62" s="122"/>
      <c r="G62" s="176"/>
      <c r="H62" s="153"/>
      <c r="I62" s="177"/>
      <c r="J62" s="146"/>
      <c r="K62" s="178"/>
      <c r="L62" s="177"/>
      <c r="M62" s="177"/>
      <c r="N62" s="146"/>
      <c r="O62" s="146"/>
      <c r="P62" s="146"/>
      <c r="Q62" s="151"/>
      <c r="R62" s="122"/>
      <c r="S62" s="122"/>
      <c r="T62" s="117"/>
      <c r="U62" s="117"/>
      <c r="V62" s="117"/>
      <c r="W62" s="117"/>
      <c r="X62" s="117"/>
      <c r="Y62" s="117"/>
      <c r="Z62" s="171"/>
    </row>
    <row r="63" spans="1:26" ht="143.25" customHeight="1">
      <c r="A63" s="4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22"/>
      <c r="P63" s="122"/>
      <c r="Q63" s="122"/>
      <c r="R63" s="122"/>
      <c r="S63" s="122"/>
      <c r="T63" s="117"/>
      <c r="U63" s="117">
        <f>SUM(U65)</f>
        <v>0</v>
      </c>
      <c r="V63" s="117"/>
      <c r="W63" s="117"/>
      <c r="X63" s="117"/>
      <c r="Y63" s="117"/>
      <c r="Z63" s="171"/>
    </row>
    <row r="64" spans="1:26" ht="153.75" customHeight="1">
      <c r="A64" s="4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439</v>
      </c>
      <c r="P64" s="122"/>
      <c r="Q64" s="151" t="s">
        <v>253</v>
      </c>
      <c r="R64" s="122"/>
      <c r="S64" s="122"/>
      <c r="T64" s="117"/>
      <c r="U64" s="117"/>
      <c r="V64" s="117"/>
      <c r="W64" s="117"/>
      <c r="X64" s="117"/>
      <c r="Y64" s="117"/>
      <c r="Z64" s="171"/>
    </row>
    <row r="65" spans="1:26" ht="102" customHeight="1" hidden="1">
      <c r="A65" s="8" t="s">
        <v>395</v>
      </c>
      <c r="B65" s="102" t="s">
        <v>266</v>
      </c>
      <c r="C65" s="63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22"/>
      <c r="O65" s="146" t="s">
        <v>265</v>
      </c>
      <c r="P65" s="146"/>
      <c r="Q65" s="151" t="s">
        <v>386</v>
      </c>
      <c r="R65" s="122"/>
      <c r="S65" s="122"/>
      <c r="T65" s="117"/>
      <c r="U65" s="117"/>
      <c r="V65" s="117"/>
      <c r="W65" s="117"/>
      <c r="X65" s="117"/>
      <c r="Y65" s="117"/>
      <c r="Z65" s="171"/>
    </row>
    <row r="66" spans="1:26" ht="33.75" customHeight="1">
      <c r="A66" s="60"/>
      <c r="B66" s="99" t="s">
        <v>208</v>
      </c>
      <c r="C66" s="59"/>
      <c r="D66" s="145"/>
      <c r="E66" s="122"/>
      <c r="F66" s="122"/>
      <c r="G66" s="146"/>
      <c r="H66" s="146"/>
      <c r="I66" s="146"/>
      <c r="J66" s="146"/>
      <c r="K66" s="146"/>
      <c r="L66" s="146"/>
      <c r="M66" s="146"/>
      <c r="N66" s="122"/>
      <c r="O66" s="122"/>
      <c r="P66" s="122" t="s">
        <v>209</v>
      </c>
      <c r="Q66" s="166"/>
      <c r="R66" s="122"/>
      <c r="S66" s="122"/>
      <c r="T66" s="121">
        <f aca="true" t="shared" si="6" ref="T66:Y66">SUM(T8,T55,T60,T63)</f>
        <v>2390.739</v>
      </c>
      <c r="U66" s="121">
        <f t="shared" si="6"/>
        <v>2033.24638</v>
      </c>
      <c r="V66" s="121">
        <f t="shared" si="6"/>
        <v>3066</v>
      </c>
      <c r="W66" s="121">
        <f t="shared" si="6"/>
        <v>2675.5</v>
      </c>
      <c r="X66" s="121">
        <f t="shared" si="6"/>
        <v>2266.4249999999997</v>
      </c>
      <c r="Y66" s="121">
        <f t="shared" si="6"/>
        <v>2379.74625</v>
      </c>
      <c r="Z66" s="171"/>
    </row>
    <row r="67" spans="1:26" ht="15" hidden="1">
      <c r="A67" s="17"/>
      <c r="B67" s="103"/>
      <c r="C67" s="7"/>
      <c r="D67" s="145"/>
      <c r="E67" s="122"/>
      <c r="F67" s="122"/>
      <c r="G67" s="185"/>
      <c r="H67" s="186"/>
      <c r="I67" s="186"/>
      <c r="J67" s="186"/>
      <c r="K67" s="186"/>
      <c r="L67" s="186"/>
      <c r="M67" s="186"/>
      <c r="N67" s="122"/>
      <c r="O67" s="122"/>
      <c r="P67" s="122"/>
      <c r="Q67" s="122"/>
      <c r="R67" s="122"/>
      <c r="S67" s="122"/>
      <c r="T67" s="122"/>
      <c r="U67" s="122"/>
      <c r="V67" s="122"/>
      <c r="W67" s="123"/>
      <c r="X67" s="123"/>
      <c r="Y67" s="123"/>
      <c r="Z67" s="104"/>
    </row>
    <row r="68" spans="1:26" ht="15" hidden="1">
      <c r="A68" s="9"/>
      <c r="B68" s="106"/>
      <c r="C68" s="9"/>
      <c r="D68" s="187"/>
      <c r="E68" s="104"/>
      <c r="F68" s="104"/>
      <c r="G68" s="107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s="11" customFormat="1" ht="14.25" hidden="1">
      <c r="A69" s="9"/>
      <c r="B69" s="107"/>
      <c r="C69" s="9"/>
      <c r="D69" s="187"/>
      <c r="E69" s="104"/>
      <c r="F69" s="104"/>
      <c r="G69" s="122"/>
      <c r="H69" s="122"/>
      <c r="I69" s="122"/>
      <c r="J69" s="122"/>
      <c r="K69" s="122"/>
      <c r="L69" s="122"/>
      <c r="M69" s="122"/>
      <c r="N69" s="104"/>
      <c r="O69" s="104"/>
      <c r="P69" s="104"/>
      <c r="Q69" s="104"/>
      <c r="R69" s="104"/>
      <c r="S69" s="104"/>
      <c r="T69" s="96"/>
      <c r="U69" s="104"/>
      <c r="V69" s="104"/>
      <c r="W69" s="104"/>
      <c r="X69" s="104"/>
      <c r="Y69" s="104"/>
      <c r="Z69" s="104"/>
    </row>
    <row r="70" spans="1:26" s="11" customFormat="1" ht="15" hidden="1">
      <c r="A70" s="9"/>
      <c r="B70" s="106"/>
      <c r="C70" s="9"/>
      <c r="D70" s="187"/>
      <c r="E70" s="104"/>
      <c r="F70" s="104"/>
      <c r="G70" s="107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7" ht="71.25" hidden="1">
      <c r="A71" s="9"/>
      <c r="B71" s="107" t="s">
        <v>401</v>
      </c>
      <c r="C71" s="9"/>
      <c r="D71" s="188">
        <v>1003</v>
      </c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24"/>
      <c r="U71" s="124"/>
      <c r="V71" s="124"/>
      <c r="W71" s="124"/>
      <c r="X71" s="124"/>
      <c r="Y71" s="124"/>
      <c r="Z71" s="124"/>
      <c r="AA71" s="51"/>
    </row>
    <row r="72" spans="1:27" ht="15" hidden="1">
      <c r="A72" s="9"/>
      <c r="B72" s="105" t="s">
        <v>278</v>
      </c>
      <c r="C72" s="9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7" ref="T72:Y72">T66+T67+T68+T69+T70+T71</f>
        <v>2390.739</v>
      </c>
      <c r="U72" s="125">
        <f t="shared" si="7"/>
        <v>2033.24638</v>
      </c>
      <c r="V72" s="125">
        <f t="shared" si="7"/>
        <v>3066</v>
      </c>
      <c r="W72" s="125">
        <f t="shared" si="7"/>
        <v>2675.5</v>
      </c>
      <c r="X72" s="125">
        <f t="shared" si="7"/>
        <v>2266.4249999999997</v>
      </c>
      <c r="Y72" s="125">
        <f t="shared" si="7"/>
        <v>2379.74625</v>
      </c>
      <c r="Z72" s="125"/>
      <c r="AA72" s="53"/>
    </row>
    <row r="74" spans="1:26" ht="15">
      <c r="A74" s="11"/>
      <c r="B74" s="87"/>
      <c r="C74" s="87"/>
      <c r="D74" s="87"/>
      <c r="E74" s="87"/>
      <c r="F74" s="87"/>
      <c r="G74" s="88"/>
      <c r="H74" s="87"/>
      <c r="I74" s="87"/>
      <c r="J74" s="87"/>
      <c r="K74" s="87"/>
      <c r="L74" s="87"/>
      <c r="M74" s="87"/>
      <c r="N74" s="87"/>
      <c r="O74" s="87"/>
      <c r="P74" s="87"/>
      <c r="Q74" s="89" t="s">
        <v>210</v>
      </c>
      <c r="R74" s="89"/>
      <c r="S74" s="89"/>
      <c r="T74" s="89"/>
      <c r="U74" s="89"/>
      <c r="V74" s="87"/>
      <c r="W74" s="87"/>
      <c r="X74" s="87" t="s">
        <v>209</v>
      </c>
      <c r="Y74" s="87"/>
      <c r="Z74" s="87"/>
    </row>
    <row r="75" spans="1:26" ht="14.25" customHeight="1">
      <c r="A75" s="11"/>
      <c r="B75" s="321" t="s">
        <v>249</v>
      </c>
      <c r="C75" s="321"/>
      <c r="D75" s="321"/>
      <c r="E75" s="87"/>
      <c r="F75" s="87"/>
      <c r="G75" s="88"/>
      <c r="H75" s="87" t="s">
        <v>300</v>
      </c>
      <c r="I75" s="87"/>
      <c r="J75" s="87"/>
      <c r="K75" s="87"/>
      <c r="L75" s="87"/>
      <c r="M75" s="87"/>
      <c r="N75" s="87"/>
      <c r="O75" s="87"/>
      <c r="P75" s="87"/>
      <c r="Q75" s="89" t="s">
        <v>212</v>
      </c>
      <c r="R75" s="89"/>
      <c r="S75" s="89"/>
      <c r="T75" s="89"/>
      <c r="U75" s="89"/>
      <c r="V75" s="87"/>
      <c r="W75" s="87"/>
      <c r="X75" s="90"/>
      <c r="Y75" s="332" t="s">
        <v>288</v>
      </c>
      <c r="Z75" s="332"/>
    </row>
    <row r="76" spans="7:13" ht="12.75">
      <c r="G76" s="29"/>
      <c r="H76" s="11"/>
      <c r="I76" s="11"/>
      <c r="J76" s="11"/>
      <c r="K76" s="11"/>
      <c r="L76" s="11"/>
      <c r="M76" s="11"/>
    </row>
    <row r="77" spans="7:13" ht="12.75">
      <c r="G77" s="29"/>
      <c r="I77" s="11"/>
      <c r="J77" s="11"/>
      <c r="K77" s="11"/>
      <c r="L77" s="11"/>
      <c r="M77" s="11"/>
    </row>
  </sheetData>
  <sheetProtection/>
  <mergeCells count="26">
    <mergeCell ref="F4:I4"/>
    <mergeCell ref="V4:V5"/>
    <mergeCell ref="N4:Q4"/>
    <mergeCell ref="R3:Y3"/>
    <mergeCell ref="S4:U4"/>
    <mergeCell ref="C9:C11"/>
    <mergeCell ref="Y75:Z75"/>
    <mergeCell ref="A2:Y2"/>
    <mergeCell ref="A3:C5"/>
    <mergeCell ref="D3:D5"/>
    <mergeCell ref="E3:Q3"/>
    <mergeCell ref="E4:E5"/>
    <mergeCell ref="W4:W5"/>
    <mergeCell ref="J4:M4"/>
    <mergeCell ref="Z3:Z5"/>
    <mergeCell ref="X4:Y4"/>
    <mergeCell ref="A23:A24"/>
    <mergeCell ref="B23:B24"/>
    <mergeCell ref="C23:C24"/>
    <mergeCell ref="B75:D75"/>
    <mergeCell ref="R4:R5"/>
    <mergeCell ref="A21:A22"/>
    <mergeCell ref="B21:B22"/>
    <mergeCell ref="C21:C22"/>
    <mergeCell ref="A9:A11"/>
    <mergeCell ref="B9:B1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0" r:id="rId1"/>
  <rowBreaks count="2" manualBreakCount="2">
    <brk id="32" max="25" man="1"/>
    <brk id="4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="60" zoomScaleNormal="60" zoomScaleSheetLayoutView="30" zoomScalePageLayoutView="0" workbookViewId="0" topLeftCell="A1">
      <pane xSplit="6" ySplit="6" topLeftCell="G63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71" customWidth="1"/>
    <col min="2" max="2" width="35.75390625" style="71" customWidth="1"/>
    <col min="3" max="3" width="8.875" style="71" customWidth="1"/>
    <col min="4" max="4" width="9.125" style="71" customWidth="1"/>
    <col min="5" max="5" width="0.12890625" style="15" hidden="1" customWidth="1"/>
    <col min="6" max="6" width="1.00390625" style="15" hidden="1" customWidth="1"/>
    <col min="7" max="7" width="21.125" style="30" customWidth="1"/>
    <col min="8" max="8" width="11.00390625" style="15" customWidth="1"/>
    <col min="9" max="9" width="13.25390625" style="15" customWidth="1"/>
    <col min="10" max="10" width="1.37890625" style="15" hidden="1" customWidth="1"/>
    <col min="11" max="11" width="21.00390625" style="15" customWidth="1"/>
    <col min="12" max="12" width="12.00390625" style="15" customWidth="1"/>
    <col min="13" max="13" width="13.625" style="15" customWidth="1"/>
    <col min="14" max="14" width="0.2421875" style="15" hidden="1" customWidth="1"/>
    <col min="15" max="15" width="19.00390625" style="15" customWidth="1"/>
    <col min="16" max="16" width="12.00390625" style="15" customWidth="1"/>
    <col min="17" max="17" width="13.625" style="15" customWidth="1"/>
    <col min="18" max="18" width="9.125" style="15" hidden="1" customWidth="1"/>
    <col min="19" max="19" width="1.00390625" style="15" hidden="1" customWidth="1"/>
    <col min="20" max="20" width="13.75390625" style="15" customWidth="1"/>
    <col min="21" max="21" width="12.875" style="15" customWidth="1"/>
    <col min="22" max="22" width="12.75390625" style="15" customWidth="1"/>
    <col min="23" max="23" width="13.75390625" style="15" customWidth="1"/>
    <col min="24" max="24" width="13.625" style="15" customWidth="1"/>
    <col min="25" max="25" width="14.125" style="15" customWidth="1"/>
    <col min="26" max="26" width="8.25390625" style="0" customWidth="1"/>
  </cols>
  <sheetData>
    <row r="1" spans="1:25" ht="19.5" customHeight="1">
      <c r="A1" s="65"/>
      <c r="B1" s="65"/>
      <c r="C1" s="65"/>
      <c r="D1" s="66"/>
      <c r="E1" s="1"/>
      <c r="F1" s="1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14" t="s">
        <v>209</v>
      </c>
      <c r="Y1" s="314"/>
    </row>
    <row r="2" spans="1:25" ht="12.75" customHeight="1">
      <c r="A2" s="315" t="s">
        <v>333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</row>
    <row r="3" spans="1:26" ht="31.5" customHeight="1">
      <c r="A3" s="282" t="s">
        <v>0</v>
      </c>
      <c r="B3" s="282"/>
      <c r="C3" s="282"/>
      <c r="D3" s="293" t="s">
        <v>1</v>
      </c>
      <c r="E3" s="282" t="s">
        <v>2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 t="s">
        <v>3</v>
      </c>
      <c r="S3" s="282"/>
      <c r="T3" s="282"/>
      <c r="U3" s="282"/>
      <c r="V3" s="282"/>
      <c r="W3" s="282"/>
      <c r="X3" s="282"/>
      <c r="Y3" s="282"/>
      <c r="Z3" s="282" t="s">
        <v>388</v>
      </c>
    </row>
    <row r="4" spans="1:26" ht="44.25" customHeight="1">
      <c r="A4" s="282"/>
      <c r="B4" s="282"/>
      <c r="C4" s="282"/>
      <c r="D4" s="293"/>
      <c r="E4" s="282"/>
      <c r="F4" s="282" t="s">
        <v>4</v>
      </c>
      <c r="G4" s="282"/>
      <c r="H4" s="282"/>
      <c r="I4" s="282"/>
      <c r="J4" s="300" t="s">
        <v>5</v>
      </c>
      <c r="K4" s="317"/>
      <c r="L4" s="317"/>
      <c r="M4" s="301"/>
      <c r="N4" s="282" t="s">
        <v>6</v>
      </c>
      <c r="O4" s="282"/>
      <c r="P4" s="282"/>
      <c r="Q4" s="282"/>
      <c r="R4" s="282"/>
      <c r="S4" s="56" t="s">
        <v>7</v>
      </c>
      <c r="T4" s="300" t="s">
        <v>329</v>
      </c>
      <c r="U4" s="301"/>
      <c r="V4" s="282" t="s">
        <v>324</v>
      </c>
      <c r="W4" s="282" t="s">
        <v>325</v>
      </c>
      <c r="X4" s="282" t="s">
        <v>8</v>
      </c>
      <c r="Y4" s="282"/>
      <c r="Z4" s="282"/>
    </row>
    <row r="5" spans="1:26" ht="98.25" customHeight="1">
      <c r="A5" s="282"/>
      <c r="B5" s="282"/>
      <c r="C5" s="282"/>
      <c r="D5" s="293"/>
      <c r="E5" s="282"/>
      <c r="F5" s="56"/>
      <c r="G5" s="56" t="s">
        <v>9</v>
      </c>
      <c r="H5" s="56" t="s">
        <v>10</v>
      </c>
      <c r="I5" s="56" t="s">
        <v>11</v>
      </c>
      <c r="J5" s="56"/>
      <c r="K5" s="56" t="s">
        <v>9</v>
      </c>
      <c r="L5" s="56" t="s">
        <v>10</v>
      </c>
      <c r="M5" s="56" t="s">
        <v>11</v>
      </c>
      <c r="N5" s="56"/>
      <c r="O5" s="56" t="s">
        <v>9</v>
      </c>
      <c r="P5" s="56" t="s">
        <v>10</v>
      </c>
      <c r="Q5" s="56" t="s">
        <v>11</v>
      </c>
      <c r="R5" s="282"/>
      <c r="S5" s="56"/>
      <c r="T5" s="56" t="s">
        <v>331</v>
      </c>
      <c r="U5" s="56" t="s">
        <v>323</v>
      </c>
      <c r="V5" s="282"/>
      <c r="W5" s="282"/>
      <c r="X5" s="56" t="s">
        <v>326</v>
      </c>
      <c r="Y5" s="56" t="s">
        <v>328</v>
      </c>
      <c r="Z5" s="282"/>
    </row>
    <row r="6" spans="1:26" ht="12.75">
      <c r="A6" s="56" t="s">
        <v>12</v>
      </c>
      <c r="B6" s="56" t="s">
        <v>13</v>
      </c>
      <c r="C6" s="56" t="s">
        <v>14</v>
      </c>
      <c r="D6" s="69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/>
      <c r="U6" s="2"/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30">
      <c r="A7" s="68" t="s">
        <v>32</v>
      </c>
      <c r="B7" s="135" t="s">
        <v>33</v>
      </c>
      <c r="C7" s="72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219">
        <f aca="true" t="shared" si="0" ref="T7:Y7">SUM(T8,T55,T60,T63)</f>
        <v>5298.4310000000005</v>
      </c>
      <c r="U7" s="219">
        <f t="shared" si="0"/>
        <v>5072.549869999999</v>
      </c>
      <c r="V7" s="219">
        <f t="shared" si="0"/>
        <v>5925.000000000001</v>
      </c>
      <c r="W7" s="219">
        <f t="shared" si="0"/>
        <v>5639.900000000001</v>
      </c>
      <c r="X7" s="219">
        <f t="shared" si="0"/>
        <v>4706.1</v>
      </c>
      <c r="Y7" s="219">
        <f t="shared" si="0"/>
        <v>4941.405000000001</v>
      </c>
      <c r="Z7" s="223"/>
    </row>
    <row r="8" spans="1:26" ht="95.25" customHeight="1">
      <c r="A8" s="68" t="s">
        <v>35</v>
      </c>
      <c r="B8" s="103" t="s">
        <v>36</v>
      </c>
      <c r="C8" s="73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219">
        <f aca="true" t="shared" si="1" ref="T8:Y8">SUM(T9:T54)</f>
        <v>4840.981000000001</v>
      </c>
      <c r="U8" s="219">
        <f t="shared" si="1"/>
        <v>4615.099869999999</v>
      </c>
      <c r="V8" s="219">
        <f t="shared" si="1"/>
        <v>5345.6</v>
      </c>
      <c r="W8" s="219">
        <f t="shared" si="1"/>
        <v>4990.1</v>
      </c>
      <c r="X8" s="219">
        <f t="shared" si="1"/>
        <v>4585.665</v>
      </c>
      <c r="Y8" s="219">
        <f t="shared" si="1"/>
        <v>4814.94825</v>
      </c>
      <c r="Z8" s="223"/>
    </row>
    <row r="9" spans="1:26" ht="109.5" customHeight="1">
      <c r="A9" s="296" t="s">
        <v>38</v>
      </c>
      <c r="B9" s="307" t="s">
        <v>39</v>
      </c>
      <c r="C9" s="310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235" t="s">
        <v>251</v>
      </c>
      <c r="J9" s="236"/>
      <c r="K9" s="237" t="s">
        <v>44</v>
      </c>
      <c r="L9" s="235" t="s">
        <v>45</v>
      </c>
      <c r="M9" s="235" t="s">
        <v>43</v>
      </c>
      <c r="N9" s="236"/>
      <c r="O9" s="236" t="s">
        <v>387</v>
      </c>
      <c r="P9" s="238" t="s">
        <v>369</v>
      </c>
      <c r="Q9" s="239" t="s">
        <v>385</v>
      </c>
      <c r="R9" s="122"/>
      <c r="S9" s="122"/>
      <c r="T9" s="117">
        <v>761.866</v>
      </c>
      <c r="U9" s="117">
        <v>702.89825</v>
      </c>
      <c r="V9" s="217">
        <v>1124</v>
      </c>
      <c r="W9" s="217">
        <v>988.2</v>
      </c>
      <c r="X9" s="217">
        <f>W9*1.05</f>
        <v>1037.6100000000001</v>
      </c>
      <c r="Y9" s="217">
        <f>X9*1.05</f>
        <v>1089.4905</v>
      </c>
      <c r="Z9" s="223"/>
    </row>
    <row r="10" spans="1:26" ht="105" customHeight="1">
      <c r="A10" s="297"/>
      <c r="B10" s="308"/>
      <c r="C10" s="311"/>
      <c r="D10" s="145" t="s">
        <v>316</v>
      </c>
      <c r="E10" s="122"/>
      <c r="F10" s="122"/>
      <c r="G10" s="172" t="s">
        <v>41</v>
      </c>
      <c r="H10" s="148" t="s">
        <v>42</v>
      </c>
      <c r="I10" s="235" t="s">
        <v>251</v>
      </c>
      <c r="J10" s="236"/>
      <c r="K10" s="237" t="s">
        <v>44</v>
      </c>
      <c r="L10" s="235" t="s">
        <v>45</v>
      </c>
      <c r="M10" s="235" t="s">
        <v>43</v>
      </c>
      <c r="N10" s="236"/>
      <c r="O10" s="236" t="s">
        <v>387</v>
      </c>
      <c r="P10" s="238" t="s">
        <v>369</v>
      </c>
      <c r="Q10" s="239" t="s">
        <v>385</v>
      </c>
      <c r="R10" s="122"/>
      <c r="S10" s="122"/>
      <c r="T10" s="117"/>
      <c r="U10" s="117"/>
      <c r="V10" s="117">
        <v>13.6</v>
      </c>
      <c r="W10" s="117">
        <v>15</v>
      </c>
      <c r="X10" s="217">
        <f>W10*1.05</f>
        <v>15.75</v>
      </c>
      <c r="Y10" s="217">
        <f>X10*1.05</f>
        <v>16.5375</v>
      </c>
      <c r="Z10" s="223"/>
    </row>
    <row r="11" spans="1:26" ht="112.5" customHeight="1">
      <c r="A11" s="298"/>
      <c r="B11" s="309"/>
      <c r="C11" s="312"/>
      <c r="D11" s="145" t="s">
        <v>279</v>
      </c>
      <c r="E11" s="122"/>
      <c r="F11" s="122"/>
      <c r="G11" s="172" t="s">
        <v>41</v>
      </c>
      <c r="H11" s="148" t="s">
        <v>42</v>
      </c>
      <c r="I11" s="235" t="s">
        <v>251</v>
      </c>
      <c r="J11" s="236"/>
      <c r="K11" s="237" t="s">
        <v>44</v>
      </c>
      <c r="L11" s="235" t="s">
        <v>45</v>
      </c>
      <c r="M11" s="235" t="s">
        <v>43</v>
      </c>
      <c r="N11" s="236"/>
      <c r="O11" s="236" t="s">
        <v>387</v>
      </c>
      <c r="P11" s="238" t="s">
        <v>369</v>
      </c>
      <c r="Q11" s="239" t="s">
        <v>385</v>
      </c>
      <c r="R11" s="122"/>
      <c r="S11" s="122"/>
      <c r="T11" s="117">
        <v>15</v>
      </c>
      <c r="U11" s="117">
        <v>0</v>
      </c>
      <c r="V11" s="117"/>
      <c r="W11" s="117"/>
      <c r="X11" s="217"/>
      <c r="Y11" s="217"/>
      <c r="Z11" s="223"/>
    </row>
    <row r="12" spans="1:26" ht="30" hidden="1">
      <c r="A12" s="68" t="s">
        <v>46</v>
      </c>
      <c r="B12" s="103" t="s">
        <v>47</v>
      </c>
      <c r="C12" s="73" t="s">
        <v>48</v>
      </c>
      <c r="D12" s="145"/>
      <c r="E12" s="122"/>
      <c r="F12" s="122"/>
      <c r="G12" s="146"/>
      <c r="H12" s="146"/>
      <c r="I12" s="236"/>
      <c r="J12" s="236"/>
      <c r="K12" s="236"/>
      <c r="L12" s="236"/>
      <c r="M12" s="236"/>
      <c r="N12" s="236"/>
      <c r="O12" s="236"/>
      <c r="P12" s="236"/>
      <c r="Q12" s="236"/>
      <c r="R12" s="122"/>
      <c r="S12" s="122"/>
      <c r="T12" s="217"/>
      <c r="U12" s="217"/>
      <c r="V12" s="217"/>
      <c r="W12" s="217"/>
      <c r="X12" s="217"/>
      <c r="Y12" s="217"/>
      <c r="Z12" s="223"/>
    </row>
    <row r="13" spans="1:26" ht="285" hidden="1">
      <c r="A13" s="68" t="s">
        <v>49</v>
      </c>
      <c r="B13" s="103" t="s">
        <v>389</v>
      </c>
      <c r="C13" s="73" t="s">
        <v>50</v>
      </c>
      <c r="D13" s="145"/>
      <c r="E13" s="122"/>
      <c r="F13" s="122"/>
      <c r="G13" s="146"/>
      <c r="H13" s="146"/>
      <c r="I13" s="236"/>
      <c r="J13" s="236"/>
      <c r="K13" s="236"/>
      <c r="L13" s="236"/>
      <c r="M13" s="236"/>
      <c r="N13" s="236"/>
      <c r="O13" s="236"/>
      <c r="P13" s="236"/>
      <c r="Q13" s="236"/>
      <c r="R13" s="122"/>
      <c r="S13" s="122"/>
      <c r="T13" s="217"/>
      <c r="U13" s="217"/>
      <c r="V13" s="217"/>
      <c r="W13" s="217"/>
      <c r="X13" s="217"/>
      <c r="Y13" s="217"/>
      <c r="Z13" s="223"/>
    </row>
    <row r="14" spans="1:26" ht="194.25" customHeight="1">
      <c r="A14" s="68" t="s">
        <v>51</v>
      </c>
      <c r="B14" s="103" t="s">
        <v>390</v>
      </c>
      <c r="C14" s="73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242" t="s">
        <v>251</v>
      </c>
      <c r="J14" s="236"/>
      <c r="K14" s="243" t="s">
        <v>44</v>
      </c>
      <c r="L14" s="242" t="s">
        <v>281</v>
      </c>
      <c r="M14" s="242" t="s">
        <v>43</v>
      </c>
      <c r="N14" s="236"/>
      <c r="O14" s="236" t="s">
        <v>387</v>
      </c>
      <c r="P14" s="236" t="s">
        <v>380</v>
      </c>
      <c r="Q14" s="239" t="s">
        <v>385</v>
      </c>
      <c r="R14" s="122"/>
      <c r="S14" s="122"/>
      <c r="T14" s="217">
        <v>93.18</v>
      </c>
      <c r="U14" s="217">
        <v>93.18</v>
      </c>
      <c r="V14" s="217">
        <v>26.3</v>
      </c>
      <c r="W14" s="217">
        <v>0</v>
      </c>
      <c r="X14" s="217"/>
      <c r="Y14" s="217"/>
      <c r="Z14" s="223"/>
    </row>
    <row r="15" spans="1:26" ht="180" hidden="1">
      <c r="A15" s="68" t="s">
        <v>53</v>
      </c>
      <c r="B15" s="103" t="s">
        <v>54</v>
      </c>
      <c r="C15" s="73" t="s">
        <v>55</v>
      </c>
      <c r="D15" s="145"/>
      <c r="E15" s="122"/>
      <c r="F15" s="122"/>
      <c r="G15" s="146"/>
      <c r="H15" s="146"/>
      <c r="I15" s="236"/>
      <c r="J15" s="236"/>
      <c r="K15" s="236"/>
      <c r="L15" s="236"/>
      <c r="M15" s="236"/>
      <c r="N15" s="236"/>
      <c r="O15" s="236"/>
      <c r="P15" s="236"/>
      <c r="Q15" s="236"/>
      <c r="R15" s="122"/>
      <c r="S15" s="122"/>
      <c r="T15" s="217"/>
      <c r="U15" s="217"/>
      <c r="V15" s="217"/>
      <c r="W15" s="217"/>
      <c r="X15" s="217"/>
      <c r="Y15" s="217"/>
      <c r="Z15" s="223"/>
    </row>
    <row r="16" spans="1:26" ht="135" hidden="1">
      <c r="A16" s="68" t="s">
        <v>56</v>
      </c>
      <c r="B16" s="103" t="s">
        <v>57</v>
      </c>
      <c r="C16" s="73" t="s">
        <v>58</v>
      </c>
      <c r="D16" s="145"/>
      <c r="E16" s="122"/>
      <c r="F16" s="122"/>
      <c r="G16" s="146"/>
      <c r="H16" s="146"/>
      <c r="I16" s="236"/>
      <c r="J16" s="236"/>
      <c r="K16" s="236"/>
      <c r="L16" s="236"/>
      <c r="M16" s="236"/>
      <c r="N16" s="236"/>
      <c r="O16" s="236"/>
      <c r="P16" s="236"/>
      <c r="Q16" s="236"/>
      <c r="R16" s="122"/>
      <c r="S16" s="122"/>
      <c r="T16" s="217"/>
      <c r="U16" s="217"/>
      <c r="V16" s="217"/>
      <c r="W16" s="217"/>
      <c r="X16" s="217"/>
      <c r="Y16" s="217"/>
      <c r="Z16" s="223"/>
    </row>
    <row r="17" spans="1:26" ht="150" hidden="1">
      <c r="A17" s="68" t="s">
        <v>59</v>
      </c>
      <c r="B17" s="103" t="s">
        <v>60</v>
      </c>
      <c r="C17" s="73" t="s">
        <v>61</v>
      </c>
      <c r="D17" s="145"/>
      <c r="E17" s="122"/>
      <c r="F17" s="122"/>
      <c r="G17" s="146"/>
      <c r="H17" s="146"/>
      <c r="I17" s="236"/>
      <c r="J17" s="236"/>
      <c r="K17" s="236"/>
      <c r="L17" s="236"/>
      <c r="M17" s="236"/>
      <c r="N17" s="236"/>
      <c r="O17" s="236"/>
      <c r="P17" s="236"/>
      <c r="Q17" s="236"/>
      <c r="R17" s="122"/>
      <c r="S17" s="122"/>
      <c r="T17" s="217"/>
      <c r="U17" s="217"/>
      <c r="V17" s="217"/>
      <c r="W17" s="217"/>
      <c r="X17" s="217"/>
      <c r="Y17" s="217"/>
      <c r="Z17" s="223"/>
    </row>
    <row r="18" spans="1:26" ht="60" hidden="1">
      <c r="A18" s="68" t="s">
        <v>62</v>
      </c>
      <c r="B18" s="103" t="s">
        <v>63</v>
      </c>
      <c r="C18" s="73" t="s">
        <v>64</v>
      </c>
      <c r="D18" s="145"/>
      <c r="E18" s="122"/>
      <c r="F18" s="122"/>
      <c r="G18" s="146"/>
      <c r="H18" s="146"/>
      <c r="I18" s="236"/>
      <c r="J18" s="236"/>
      <c r="K18" s="236"/>
      <c r="L18" s="236"/>
      <c r="M18" s="236"/>
      <c r="N18" s="236"/>
      <c r="O18" s="236"/>
      <c r="P18" s="236"/>
      <c r="Q18" s="236"/>
      <c r="R18" s="122"/>
      <c r="S18" s="122"/>
      <c r="T18" s="217"/>
      <c r="U18" s="217"/>
      <c r="V18" s="217"/>
      <c r="W18" s="217"/>
      <c r="X18" s="217"/>
      <c r="Y18" s="217"/>
      <c r="Z18" s="223"/>
    </row>
    <row r="19" spans="1:26" ht="45" hidden="1">
      <c r="A19" s="68" t="s">
        <v>65</v>
      </c>
      <c r="B19" s="103" t="s">
        <v>66</v>
      </c>
      <c r="C19" s="73" t="s">
        <v>67</v>
      </c>
      <c r="D19" s="145"/>
      <c r="E19" s="122"/>
      <c r="F19" s="122"/>
      <c r="G19" s="146"/>
      <c r="H19" s="146"/>
      <c r="I19" s="236"/>
      <c r="J19" s="236"/>
      <c r="K19" s="236"/>
      <c r="L19" s="236"/>
      <c r="M19" s="236"/>
      <c r="N19" s="236"/>
      <c r="O19" s="236"/>
      <c r="P19" s="236"/>
      <c r="Q19" s="236"/>
      <c r="R19" s="122"/>
      <c r="S19" s="122"/>
      <c r="T19" s="217"/>
      <c r="U19" s="217"/>
      <c r="V19" s="217"/>
      <c r="W19" s="217"/>
      <c r="X19" s="217"/>
      <c r="Y19" s="217"/>
      <c r="Z19" s="223"/>
    </row>
    <row r="20" spans="1:26" ht="60" hidden="1">
      <c r="A20" s="68" t="s">
        <v>68</v>
      </c>
      <c r="B20" s="103" t="s">
        <v>69</v>
      </c>
      <c r="C20" s="73" t="s">
        <v>70</v>
      </c>
      <c r="D20" s="145"/>
      <c r="E20" s="122"/>
      <c r="F20" s="122"/>
      <c r="G20" s="146"/>
      <c r="H20" s="146"/>
      <c r="I20" s="236"/>
      <c r="J20" s="236"/>
      <c r="K20" s="236"/>
      <c r="L20" s="236"/>
      <c r="M20" s="236"/>
      <c r="N20" s="236"/>
      <c r="O20" s="236"/>
      <c r="P20" s="236"/>
      <c r="Q20" s="236"/>
      <c r="R20" s="122"/>
      <c r="S20" s="122"/>
      <c r="T20" s="217"/>
      <c r="U20" s="217"/>
      <c r="V20" s="217"/>
      <c r="W20" s="217"/>
      <c r="X20" s="217"/>
      <c r="Y20" s="217"/>
      <c r="Z20" s="223"/>
    </row>
    <row r="21" spans="1:26" ht="128.25">
      <c r="A21" s="296" t="s">
        <v>71</v>
      </c>
      <c r="B21" s="294" t="s">
        <v>72</v>
      </c>
      <c r="C21" s="310" t="s">
        <v>73</v>
      </c>
      <c r="D21" s="145" t="s">
        <v>74</v>
      </c>
      <c r="E21" s="122"/>
      <c r="F21" s="122"/>
      <c r="G21" s="176" t="s">
        <v>41</v>
      </c>
      <c r="H21" s="153" t="s">
        <v>75</v>
      </c>
      <c r="I21" s="242" t="s">
        <v>76</v>
      </c>
      <c r="J21" s="236"/>
      <c r="K21" s="243" t="s">
        <v>44</v>
      </c>
      <c r="L21" s="242" t="s">
        <v>77</v>
      </c>
      <c r="M21" s="242" t="s">
        <v>43</v>
      </c>
      <c r="N21" s="236"/>
      <c r="O21" s="236" t="s">
        <v>387</v>
      </c>
      <c r="P21" s="241" t="s">
        <v>367</v>
      </c>
      <c r="Q21" s="239" t="s">
        <v>253</v>
      </c>
      <c r="R21" s="122"/>
      <c r="S21" s="122"/>
      <c r="T21" s="217">
        <v>3.993</v>
      </c>
      <c r="U21" s="217">
        <v>0</v>
      </c>
      <c r="V21" s="217">
        <v>358.5</v>
      </c>
      <c r="W21" s="217">
        <v>250</v>
      </c>
      <c r="X21" s="217">
        <f>W21*1.05</f>
        <v>262.5</v>
      </c>
      <c r="Y21" s="217">
        <f>X21*1.05</f>
        <v>275.625</v>
      </c>
      <c r="Z21" s="223"/>
    </row>
    <row r="22" spans="1:26" ht="128.25">
      <c r="A22" s="298"/>
      <c r="B22" s="295"/>
      <c r="C22" s="312"/>
      <c r="D22" s="145" t="s">
        <v>276</v>
      </c>
      <c r="E22" s="122"/>
      <c r="F22" s="122"/>
      <c r="G22" s="176" t="s">
        <v>41</v>
      </c>
      <c r="H22" s="153" t="s">
        <v>75</v>
      </c>
      <c r="I22" s="242" t="s">
        <v>76</v>
      </c>
      <c r="J22" s="236"/>
      <c r="K22" s="243" t="s">
        <v>44</v>
      </c>
      <c r="L22" s="242" t="s">
        <v>277</v>
      </c>
      <c r="M22" s="242" t="s">
        <v>43</v>
      </c>
      <c r="N22" s="236"/>
      <c r="O22" s="236" t="s">
        <v>387</v>
      </c>
      <c r="P22" s="241" t="s">
        <v>366</v>
      </c>
      <c r="Q22" s="239" t="s">
        <v>385</v>
      </c>
      <c r="R22" s="122"/>
      <c r="S22" s="122"/>
      <c r="T22" s="217">
        <v>29.91</v>
      </c>
      <c r="U22" s="217">
        <v>29.793</v>
      </c>
      <c r="V22" s="217">
        <v>0</v>
      </c>
      <c r="W22" s="217"/>
      <c r="X22" s="217"/>
      <c r="Y22" s="217"/>
      <c r="Z22" s="223"/>
    </row>
    <row r="23" spans="1:26" ht="128.25">
      <c r="A23" s="296" t="s">
        <v>78</v>
      </c>
      <c r="B23" s="294" t="s">
        <v>402</v>
      </c>
      <c r="C23" s="310" t="s">
        <v>79</v>
      </c>
      <c r="D23" s="145" t="s">
        <v>312</v>
      </c>
      <c r="E23" s="122"/>
      <c r="F23" s="122"/>
      <c r="G23" s="176" t="s">
        <v>41</v>
      </c>
      <c r="H23" s="153" t="s">
        <v>80</v>
      </c>
      <c r="I23" s="242" t="s">
        <v>76</v>
      </c>
      <c r="J23" s="236"/>
      <c r="K23" s="243" t="s">
        <v>44</v>
      </c>
      <c r="L23" s="242" t="s">
        <v>81</v>
      </c>
      <c r="M23" s="242" t="s">
        <v>43</v>
      </c>
      <c r="N23" s="236"/>
      <c r="O23" s="236" t="s">
        <v>387</v>
      </c>
      <c r="P23" s="241" t="s">
        <v>368</v>
      </c>
      <c r="Q23" s="239" t="s">
        <v>385</v>
      </c>
      <c r="R23" s="180"/>
      <c r="S23" s="122"/>
      <c r="T23" s="217"/>
      <c r="U23" s="217"/>
      <c r="V23" s="217"/>
      <c r="W23" s="217">
        <v>622.8</v>
      </c>
      <c r="X23" s="217"/>
      <c r="Y23" s="217"/>
      <c r="Z23" s="223"/>
    </row>
    <row r="24" spans="1:26" ht="126" customHeight="1">
      <c r="A24" s="298"/>
      <c r="B24" s="295"/>
      <c r="C24" s="312"/>
      <c r="D24" s="145" t="s">
        <v>355</v>
      </c>
      <c r="E24" s="122"/>
      <c r="F24" s="122"/>
      <c r="G24" s="176" t="s">
        <v>41</v>
      </c>
      <c r="H24" s="153" t="s">
        <v>80</v>
      </c>
      <c r="I24" s="242" t="s">
        <v>76</v>
      </c>
      <c r="J24" s="236"/>
      <c r="K24" s="243" t="s">
        <v>44</v>
      </c>
      <c r="L24" s="242" t="s">
        <v>81</v>
      </c>
      <c r="M24" s="242" t="s">
        <v>43</v>
      </c>
      <c r="N24" s="236"/>
      <c r="O24" s="236" t="s">
        <v>387</v>
      </c>
      <c r="P24" s="241" t="s">
        <v>368</v>
      </c>
      <c r="Q24" s="239" t="s">
        <v>385</v>
      </c>
      <c r="R24" s="180"/>
      <c r="S24" s="122"/>
      <c r="T24" s="217">
        <v>701</v>
      </c>
      <c r="U24" s="217">
        <v>696.912</v>
      </c>
      <c r="V24" s="217">
        <v>702.6</v>
      </c>
      <c r="W24" s="217">
        <v>0</v>
      </c>
      <c r="X24" s="217">
        <f>W24*1.05</f>
        <v>0</v>
      </c>
      <c r="Y24" s="217">
        <f>X24*1.05</f>
        <v>0</v>
      </c>
      <c r="Z24" s="223"/>
    </row>
    <row r="25" spans="1:26" ht="202.5" customHeight="1" hidden="1">
      <c r="A25" s="68" t="s">
        <v>82</v>
      </c>
      <c r="B25" s="103" t="s">
        <v>391</v>
      </c>
      <c r="C25" s="73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242" t="s">
        <v>76</v>
      </c>
      <c r="J25" s="236"/>
      <c r="K25" s="243" t="s">
        <v>44</v>
      </c>
      <c r="L25" s="242" t="s">
        <v>86</v>
      </c>
      <c r="M25" s="242" t="s">
        <v>43</v>
      </c>
      <c r="N25" s="236"/>
      <c r="O25" s="236" t="s">
        <v>387</v>
      </c>
      <c r="P25" s="241" t="s">
        <v>370</v>
      </c>
      <c r="Q25" s="239" t="s">
        <v>385</v>
      </c>
      <c r="R25" s="122"/>
      <c r="S25" s="122"/>
      <c r="T25" s="217"/>
      <c r="U25" s="217"/>
      <c r="V25" s="217"/>
      <c r="W25" s="217"/>
      <c r="X25" s="217"/>
      <c r="Y25" s="217"/>
      <c r="Z25" s="223"/>
    </row>
    <row r="26" spans="1:26" ht="90" hidden="1">
      <c r="A26" s="68" t="s">
        <v>87</v>
      </c>
      <c r="B26" s="103" t="s">
        <v>88</v>
      </c>
      <c r="C26" s="73" t="s">
        <v>89</v>
      </c>
      <c r="D26" s="145"/>
      <c r="E26" s="122"/>
      <c r="F26" s="122"/>
      <c r="G26" s="146"/>
      <c r="H26" s="146"/>
      <c r="I26" s="236"/>
      <c r="J26" s="236"/>
      <c r="K26" s="236"/>
      <c r="L26" s="236"/>
      <c r="M26" s="236"/>
      <c r="N26" s="236"/>
      <c r="O26" s="236"/>
      <c r="P26" s="241"/>
      <c r="Q26" s="236"/>
      <c r="R26" s="122"/>
      <c r="S26" s="122"/>
      <c r="T26" s="217"/>
      <c r="U26" s="217"/>
      <c r="V26" s="217"/>
      <c r="W26" s="217"/>
      <c r="X26" s="217"/>
      <c r="Y26" s="217"/>
      <c r="Z26" s="223"/>
    </row>
    <row r="27" spans="1:26" ht="105" hidden="1">
      <c r="A27" s="68" t="s">
        <v>90</v>
      </c>
      <c r="B27" s="103" t="s">
        <v>91</v>
      </c>
      <c r="C27" s="73" t="s">
        <v>92</v>
      </c>
      <c r="D27" s="145"/>
      <c r="E27" s="122"/>
      <c r="F27" s="122"/>
      <c r="G27" s="146"/>
      <c r="H27" s="146"/>
      <c r="I27" s="236"/>
      <c r="J27" s="236"/>
      <c r="K27" s="236"/>
      <c r="L27" s="236"/>
      <c r="M27" s="236"/>
      <c r="N27" s="236"/>
      <c r="O27" s="236"/>
      <c r="P27" s="241"/>
      <c r="Q27" s="236"/>
      <c r="R27" s="122"/>
      <c r="S27" s="122"/>
      <c r="T27" s="217"/>
      <c r="U27" s="217"/>
      <c r="V27" s="217"/>
      <c r="W27" s="217"/>
      <c r="X27" s="217"/>
      <c r="Y27" s="217"/>
      <c r="Z27" s="223"/>
    </row>
    <row r="28" spans="1:26" ht="140.25">
      <c r="A28" s="68" t="s">
        <v>93</v>
      </c>
      <c r="B28" s="103" t="s">
        <v>94</v>
      </c>
      <c r="C28" s="73" t="s">
        <v>95</v>
      </c>
      <c r="D28" s="145" t="s">
        <v>271</v>
      </c>
      <c r="E28" s="122"/>
      <c r="F28" s="122"/>
      <c r="G28" s="176" t="s">
        <v>100</v>
      </c>
      <c r="H28" s="153" t="s">
        <v>101</v>
      </c>
      <c r="I28" s="242" t="s">
        <v>76</v>
      </c>
      <c r="J28" s="236"/>
      <c r="K28" s="243" t="s">
        <v>102</v>
      </c>
      <c r="L28" s="242" t="s">
        <v>103</v>
      </c>
      <c r="M28" s="242" t="s">
        <v>104</v>
      </c>
      <c r="N28" s="236"/>
      <c r="O28" s="236" t="s">
        <v>387</v>
      </c>
      <c r="P28" s="241" t="s">
        <v>371</v>
      </c>
      <c r="Q28" s="239" t="s">
        <v>385</v>
      </c>
      <c r="R28" s="122"/>
      <c r="S28" s="122"/>
      <c r="T28" s="217"/>
      <c r="U28" s="217"/>
      <c r="V28" s="217">
        <v>1.4</v>
      </c>
      <c r="W28" s="217"/>
      <c r="X28" s="217"/>
      <c r="Y28" s="217"/>
      <c r="Z28" s="223"/>
    </row>
    <row r="29" spans="1:26" ht="132" customHeight="1">
      <c r="A29" s="68" t="s">
        <v>96</v>
      </c>
      <c r="B29" s="103" t="s">
        <v>97</v>
      </c>
      <c r="C29" s="73" t="s">
        <v>98</v>
      </c>
      <c r="D29" s="145" t="s">
        <v>99</v>
      </c>
      <c r="E29" s="122"/>
      <c r="F29" s="122"/>
      <c r="G29" s="176" t="s">
        <v>100</v>
      </c>
      <c r="H29" s="153" t="s">
        <v>101</v>
      </c>
      <c r="I29" s="242" t="s">
        <v>76</v>
      </c>
      <c r="J29" s="236"/>
      <c r="K29" s="243" t="s">
        <v>102</v>
      </c>
      <c r="L29" s="242" t="s">
        <v>103</v>
      </c>
      <c r="M29" s="242" t="s">
        <v>104</v>
      </c>
      <c r="N29" s="236"/>
      <c r="O29" s="236" t="s">
        <v>387</v>
      </c>
      <c r="P29" s="241" t="s">
        <v>372</v>
      </c>
      <c r="Q29" s="239" t="s">
        <v>385</v>
      </c>
      <c r="R29" s="122"/>
      <c r="S29" s="122"/>
      <c r="T29" s="217">
        <v>198.607</v>
      </c>
      <c r="U29" s="217">
        <v>198.607</v>
      </c>
      <c r="V29" s="217">
        <v>176.6</v>
      </c>
      <c r="W29" s="217">
        <v>198.6</v>
      </c>
      <c r="X29" s="217">
        <f>W29*1.05</f>
        <v>208.53</v>
      </c>
      <c r="Y29" s="217">
        <f>X29*1.05</f>
        <v>218.9565</v>
      </c>
      <c r="Z29" s="223"/>
    </row>
    <row r="30" spans="1:26" ht="93" customHeight="1" hidden="1">
      <c r="A30" s="68" t="s">
        <v>105</v>
      </c>
      <c r="B30" s="103" t="s">
        <v>106</v>
      </c>
      <c r="C30" s="73" t="s">
        <v>107</v>
      </c>
      <c r="D30" s="145"/>
      <c r="E30" s="122"/>
      <c r="F30" s="122"/>
      <c r="G30" s="176"/>
      <c r="H30" s="153"/>
      <c r="I30" s="242"/>
      <c r="J30" s="236"/>
      <c r="K30" s="243"/>
      <c r="L30" s="242"/>
      <c r="M30" s="242"/>
      <c r="N30" s="236"/>
      <c r="O30" s="236"/>
      <c r="P30" s="236"/>
      <c r="Q30" s="236"/>
      <c r="R30" s="122"/>
      <c r="S30" s="122"/>
      <c r="T30" s="217"/>
      <c r="U30" s="217"/>
      <c r="V30" s="217"/>
      <c r="W30" s="217"/>
      <c r="X30" s="217"/>
      <c r="Y30" s="217"/>
      <c r="Z30" s="223"/>
    </row>
    <row r="31" spans="1:26" ht="91.5" customHeight="1">
      <c r="A31" s="68" t="s">
        <v>108</v>
      </c>
      <c r="B31" s="103" t="s">
        <v>109</v>
      </c>
      <c r="C31" s="73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242" t="s">
        <v>76</v>
      </c>
      <c r="J31" s="236"/>
      <c r="K31" s="243" t="s">
        <v>113</v>
      </c>
      <c r="L31" s="242" t="s">
        <v>114</v>
      </c>
      <c r="M31" s="242" t="s">
        <v>115</v>
      </c>
      <c r="N31" s="236"/>
      <c r="O31" s="236" t="s">
        <v>387</v>
      </c>
      <c r="P31" s="241" t="s">
        <v>373</v>
      </c>
      <c r="Q31" s="239" t="s">
        <v>385</v>
      </c>
      <c r="R31" s="122"/>
      <c r="S31" s="122"/>
      <c r="T31" s="217">
        <v>498.8</v>
      </c>
      <c r="U31" s="217">
        <v>480.00065</v>
      </c>
      <c r="V31" s="217">
        <v>568.3</v>
      </c>
      <c r="W31" s="217">
        <v>594.5</v>
      </c>
      <c r="X31" s="217">
        <f>W31*1.05</f>
        <v>624.225</v>
      </c>
      <c r="Y31" s="217">
        <f>X31*1.05</f>
        <v>655.4362500000001</v>
      </c>
      <c r="Z31" s="223"/>
    </row>
    <row r="32" spans="1:26" ht="118.5" customHeight="1">
      <c r="A32" s="68" t="s">
        <v>116</v>
      </c>
      <c r="B32" s="103" t="s">
        <v>117</v>
      </c>
      <c r="C32" s="73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242" t="s">
        <v>76</v>
      </c>
      <c r="J32" s="236"/>
      <c r="K32" s="243" t="s">
        <v>44</v>
      </c>
      <c r="L32" s="242" t="s">
        <v>120</v>
      </c>
      <c r="M32" s="242" t="s">
        <v>43</v>
      </c>
      <c r="N32" s="236"/>
      <c r="O32" s="236" t="s">
        <v>387</v>
      </c>
      <c r="P32" s="241" t="s">
        <v>374</v>
      </c>
      <c r="Q32" s="239" t="s">
        <v>385</v>
      </c>
      <c r="R32" s="122"/>
      <c r="S32" s="122"/>
      <c r="T32" s="217">
        <v>992.382</v>
      </c>
      <c r="U32" s="217">
        <v>923.26876</v>
      </c>
      <c r="V32" s="217">
        <v>1180</v>
      </c>
      <c r="W32" s="217">
        <v>1036</v>
      </c>
      <c r="X32" s="217">
        <f>W32*1.05</f>
        <v>1087.8</v>
      </c>
      <c r="Y32" s="217">
        <f>X32*1.05</f>
        <v>1142.19</v>
      </c>
      <c r="Z32" s="223"/>
    </row>
    <row r="33" spans="1:26" ht="178.5" customHeight="1">
      <c r="A33" s="68" t="s">
        <v>121</v>
      </c>
      <c r="B33" s="103" t="s">
        <v>392</v>
      </c>
      <c r="C33" s="73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242" t="s">
        <v>76</v>
      </c>
      <c r="J33" s="236"/>
      <c r="K33" s="243" t="s">
        <v>44</v>
      </c>
      <c r="L33" s="242" t="s">
        <v>124</v>
      </c>
      <c r="M33" s="242" t="s">
        <v>43</v>
      </c>
      <c r="N33" s="236"/>
      <c r="O33" s="236" t="s">
        <v>387</v>
      </c>
      <c r="P33" s="241" t="s">
        <v>375</v>
      </c>
      <c r="Q33" s="239" t="s">
        <v>385</v>
      </c>
      <c r="R33" s="122"/>
      <c r="S33" s="122"/>
      <c r="T33" s="217">
        <v>456.3</v>
      </c>
      <c r="U33" s="217">
        <v>440.43412</v>
      </c>
      <c r="V33" s="217">
        <v>506.2</v>
      </c>
      <c r="W33" s="217">
        <v>556</v>
      </c>
      <c r="X33" s="217">
        <f aca="true" t="shared" si="2" ref="X33:Y35">W33*1.05</f>
        <v>583.8000000000001</v>
      </c>
      <c r="Y33" s="217">
        <f t="shared" si="2"/>
        <v>612.9900000000001</v>
      </c>
      <c r="Z33" s="223"/>
    </row>
    <row r="34" spans="1:26" ht="120" hidden="1">
      <c r="A34" s="68" t="s">
        <v>125</v>
      </c>
      <c r="B34" s="103" t="s">
        <v>126</v>
      </c>
      <c r="C34" s="73" t="s">
        <v>127</v>
      </c>
      <c r="D34" s="145" t="s">
        <v>111</v>
      </c>
      <c r="E34" s="122"/>
      <c r="F34" s="122"/>
      <c r="G34" s="146"/>
      <c r="H34" s="146"/>
      <c r="I34" s="236"/>
      <c r="J34" s="236"/>
      <c r="K34" s="236"/>
      <c r="L34" s="236"/>
      <c r="M34" s="236"/>
      <c r="N34" s="236"/>
      <c r="O34" s="236"/>
      <c r="P34" s="236"/>
      <c r="Q34" s="239"/>
      <c r="R34" s="122"/>
      <c r="S34" s="122"/>
      <c r="T34" s="217"/>
      <c r="U34" s="217"/>
      <c r="V34" s="217"/>
      <c r="W34" s="217"/>
      <c r="X34" s="217"/>
      <c r="Y34" s="217"/>
      <c r="Z34" s="223"/>
    </row>
    <row r="35" spans="1:26" ht="129" customHeight="1">
      <c r="A35" s="83" t="s">
        <v>128</v>
      </c>
      <c r="B35" s="137" t="s">
        <v>129</v>
      </c>
      <c r="C35" s="81" t="s">
        <v>130</v>
      </c>
      <c r="D35" s="145" t="s">
        <v>318</v>
      </c>
      <c r="E35" s="122"/>
      <c r="F35" s="122"/>
      <c r="G35" s="306" t="s">
        <v>41</v>
      </c>
      <c r="H35" s="287" t="s">
        <v>131</v>
      </c>
      <c r="I35" s="313" t="s">
        <v>76</v>
      </c>
      <c r="J35" s="236"/>
      <c r="K35" s="243" t="s">
        <v>44</v>
      </c>
      <c r="L35" s="242" t="s">
        <v>124</v>
      </c>
      <c r="M35" s="242" t="s">
        <v>43</v>
      </c>
      <c r="N35" s="236"/>
      <c r="O35" s="236" t="s">
        <v>387</v>
      </c>
      <c r="P35" s="241" t="s">
        <v>376</v>
      </c>
      <c r="Q35" s="239" t="s">
        <v>253</v>
      </c>
      <c r="R35" s="122"/>
      <c r="S35" s="122"/>
      <c r="T35" s="217">
        <v>19</v>
      </c>
      <c r="U35" s="217">
        <v>19</v>
      </c>
      <c r="V35" s="217">
        <v>19</v>
      </c>
      <c r="W35" s="217">
        <v>19</v>
      </c>
      <c r="X35" s="217">
        <f t="shared" si="2"/>
        <v>19.95</v>
      </c>
      <c r="Y35" s="217">
        <f t="shared" si="2"/>
        <v>20.9475</v>
      </c>
      <c r="Z35" s="223"/>
    </row>
    <row r="36" spans="1:26" ht="104.25" customHeight="1" hidden="1">
      <c r="A36" s="68" t="s">
        <v>132</v>
      </c>
      <c r="B36" s="103" t="s">
        <v>133</v>
      </c>
      <c r="C36" s="73" t="s">
        <v>134</v>
      </c>
      <c r="D36" s="145"/>
      <c r="E36" s="122"/>
      <c r="F36" s="122"/>
      <c r="G36" s="306"/>
      <c r="H36" s="287"/>
      <c r="I36" s="313"/>
      <c r="J36" s="236"/>
      <c r="K36" s="243" t="s">
        <v>135</v>
      </c>
      <c r="L36" s="242" t="s">
        <v>136</v>
      </c>
      <c r="M36" s="242" t="s">
        <v>137</v>
      </c>
      <c r="N36" s="236"/>
      <c r="O36" s="236"/>
      <c r="P36" s="236"/>
      <c r="Q36" s="236"/>
      <c r="R36" s="122"/>
      <c r="S36" s="122"/>
      <c r="T36" s="217"/>
      <c r="U36" s="217"/>
      <c r="V36" s="217"/>
      <c r="W36" s="217"/>
      <c r="X36" s="217"/>
      <c r="Y36" s="217"/>
      <c r="Z36" s="223"/>
    </row>
    <row r="37" spans="1:26" ht="80.25" customHeight="1" hidden="1">
      <c r="A37" s="68" t="s">
        <v>138</v>
      </c>
      <c r="B37" s="103" t="s">
        <v>139</v>
      </c>
      <c r="C37" s="73" t="s">
        <v>140</v>
      </c>
      <c r="D37" s="145"/>
      <c r="E37" s="122"/>
      <c r="F37" s="122"/>
      <c r="G37" s="146"/>
      <c r="H37" s="146"/>
      <c r="I37" s="236"/>
      <c r="J37" s="236"/>
      <c r="K37" s="236"/>
      <c r="L37" s="236"/>
      <c r="M37" s="236"/>
      <c r="N37" s="236"/>
      <c r="O37" s="236"/>
      <c r="P37" s="236"/>
      <c r="Q37" s="236"/>
      <c r="R37" s="122"/>
      <c r="S37" s="122"/>
      <c r="T37" s="217"/>
      <c r="U37" s="217"/>
      <c r="V37" s="217"/>
      <c r="W37" s="217"/>
      <c r="X37" s="217"/>
      <c r="Y37" s="217"/>
      <c r="Z37" s="223"/>
    </row>
    <row r="38" spans="1:26" ht="30" hidden="1">
      <c r="A38" s="68" t="s">
        <v>141</v>
      </c>
      <c r="B38" s="103" t="s">
        <v>142</v>
      </c>
      <c r="C38" s="73" t="s">
        <v>143</v>
      </c>
      <c r="D38" s="145"/>
      <c r="E38" s="122"/>
      <c r="F38" s="122"/>
      <c r="G38" s="146"/>
      <c r="H38" s="146"/>
      <c r="I38" s="236"/>
      <c r="J38" s="236"/>
      <c r="K38" s="236"/>
      <c r="L38" s="236"/>
      <c r="M38" s="236"/>
      <c r="N38" s="236"/>
      <c r="O38" s="236"/>
      <c r="P38" s="236"/>
      <c r="Q38" s="236"/>
      <c r="R38" s="122"/>
      <c r="S38" s="122"/>
      <c r="T38" s="217"/>
      <c r="U38" s="217"/>
      <c r="V38" s="217"/>
      <c r="W38" s="217"/>
      <c r="X38" s="217"/>
      <c r="Y38" s="217"/>
      <c r="Z38" s="223"/>
    </row>
    <row r="39" spans="1:26" ht="30" hidden="1">
      <c r="A39" s="68" t="s">
        <v>144</v>
      </c>
      <c r="B39" s="103" t="s">
        <v>145</v>
      </c>
      <c r="C39" s="73" t="s">
        <v>146</v>
      </c>
      <c r="D39" s="145"/>
      <c r="E39" s="122"/>
      <c r="F39" s="122"/>
      <c r="G39" s="146"/>
      <c r="H39" s="146"/>
      <c r="I39" s="236"/>
      <c r="J39" s="236"/>
      <c r="K39" s="236"/>
      <c r="L39" s="236"/>
      <c r="M39" s="236"/>
      <c r="N39" s="236"/>
      <c r="O39" s="236"/>
      <c r="P39" s="236"/>
      <c r="Q39" s="236"/>
      <c r="R39" s="122"/>
      <c r="S39" s="122"/>
      <c r="T39" s="217"/>
      <c r="U39" s="217"/>
      <c r="V39" s="217"/>
      <c r="W39" s="217"/>
      <c r="X39" s="217"/>
      <c r="Y39" s="217"/>
      <c r="Z39" s="223"/>
    </row>
    <row r="40" spans="1:26" ht="142.5" customHeight="1">
      <c r="A40" s="68" t="s">
        <v>147</v>
      </c>
      <c r="B40" s="103" t="s">
        <v>148</v>
      </c>
      <c r="C40" s="73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242" t="s">
        <v>76</v>
      </c>
      <c r="J40" s="236"/>
      <c r="K40" s="243" t="s">
        <v>44</v>
      </c>
      <c r="L40" s="242" t="s">
        <v>152</v>
      </c>
      <c r="M40" s="242" t="s">
        <v>43</v>
      </c>
      <c r="N40" s="236"/>
      <c r="O40" s="236" t="s">
        <v>387</v>
      </c>
      <c r="P40" s="241" t="s">
        <v>377</v>
      </c>
      <c r="Q40" s="239" t="s">
        <v>385</v>
      </c>
      <c r="R40" s="122"/>
      <c r="S40" s="122"/>
      <c r="T40" s="217">
        <v>624.943</v>
      </c>
      <c r="U40" s="217">
        <v>612.8049</v>
      </c>
      <c r="V40" s="217">
        <v>222.1</v>
      </c>
      <c r="W40" s="217">
        <v>360</v>
      </c>
      <c r="X40" s="217">
        <f aca="true" t="shared" si="3" ref="X40:Y42">W40*1.05</f>
        <v>378</v>
      </c>
      <c r="Y40" s="217">
        <f t="shared" si="3"/>
        <v>396.90000000000003</v>
      </c>
      <c r="Z40" s="223"/>
    </row>
    <row r="41" spans="1:26" ht="357" customHeight="1">
      <c r="A41" s="68" t="s">
        <v>153</v>
      </c>
      <c r="B41" s="103" t="s">
        <v>393</v>
      </c>
      <c r="C41" s="73" t="s">
        <v>154</v>
      </c>
      <c r="D41" s="145" t="s">
        <v>215</v>
      </c>
      <c r="E41" s="122"/>
      <c r="F41" s="122"/>
      <c r="G41" s="176" t="s">
        <v>41</v>
      </c>
      <c r="H41" s="153" t="s">
        <v>151</v>
      </c>
      <c r="I41" s="242" t="s">
        <v>76</v>
      </c>
      <c r="J41" s="236"/>
      <c r="K41" s="243" t="s">
        <v>44</v>
      </c>
      <c r="L41" s="242" t="s">
        <v>152</v>
      </c>
      <c r="M41" s="242" t="s">
        <v>43</v>
      </c>
      <c r="N41" s="236"/>
      <c r="O41" s="236" t="s">
        <v>387</v>
      </c>
      <c r="P41" s="241" t="s">
        <v>378</v>
      </c>
      <c r="Q41" s="239" t="s">
        <v>385</v>
      </c>
      <c r="R41" s="122"/>
      <c r="S41" s="122"/>
      <c r="T41" s="224">
        <v>106</v>
      </c>
      <c r="U41" s="224">
        <v>106</v>
      </c>
      <c r="V41" s="218">
        <v>60</v>
      </c>
      <c r="W41" s="218">
        <v>30</v>
      </c>
      <c r="X41" s="217">
        <f t="shared" si="3"/>
        <v>31.5</v>
      </c>
      <c r="Y41" s="217">
        <f t="shared" si="3"/>
        <v>33.075</v>
      </c>
      <c r="Z41" s="223"/>
    </row>
    <row r="42" spans="1:26" ht="140.25" customHeight="1">
      <c r="A42" s="68" t="s">
        <v>155</v>
      </c>
      <c r="B42" s="103" t="s">
        <v>156</v>
      </c>
      <c r="C42" s="73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242" t="s">
        <v>76</v>
      </c>
      <c r="J42" s="236"/>
      <c r="K42" s="243" t="s">
        <v>44</v>
      </c>
      <c r="L42" s="242" t="s">
        <v>152</v>
      </c>
      <c r="M42" s="242" t="s">
        <v>43</v>
      </c>
      <c r="N42" s="236"/>
      <c r="O42" s="236" t="s">
        <v>387</v>
      </c>
      <c r="P42" s="241" t="s">
        <v>379</v>
      </c>
      <c r="Q42" s="239" t="s">
        <v>385</v>
      </c>
      <c r="R42" s="122"/>
      <c r="S42" s="122"/>
      <c r="T42" s="217">
        <v>340</v>
      </c>
      <c r="U42" s="217">
        <v>312.20119</v>
      </c>
      <c r="V42" s="217">
        <v>387</v>
      </c>
      <c r="W42" s="217">
        <v>320</v>
      </c>
      <c r="X42" s="217">
        <f t="shared" si="3"/>
        <v>336</v>
      </c>
      <c r="Y42" s="217">
        <f t="shared" si="3"/>
        <v>352.8</v>
      </c>
      <c r="Z42" s="223"/>
    </row>
    <row r="43" spans="1:26" ht="58.5" customHeight="1" hidden="1">
      <c r="A43" s="68" t="s">
        <v>158</v>
      </c>
      <c r="B43" s="103" t="s">
        <v>159</v>
      </c>
      <c r="C43" s="73" t="s">
        <v>160</v>
      </c>
      <c r="D43" s="145"/>
      <c r="E43" s="122"/>
      <c r="F43" s="122"/>
      <c r="G43" s="146"/>
      <c r="H43" s="146"/>
      <c r="I43" s="236"/>
      <c r="J43" s="236"/>
      <c r="K43" s="236"/>
      <c r="L43" s="236"/>
      <c r="M43" s="236"/>
      <c r="N43" s="236"/>
      <c r="O43" s="236"/>
      <c r="P43" s="236"/>
      <c r="Q43" s="236"/>
      <c r="R43" s="122"/>
      <c r="S43" s="122"/>
      <c r="T43" s="217"/>
      <c r="U43" s="217"/>
      <c r="V43" s="217"/>
      <c r="W43" s="217"/>
      <c r="X43" s="217"/>
      <c r="Y43" s="217"/>
      <c r="Z43" s="223"/>
    </row>
    <row r="44" spans="1:26" ht="105" hidden="1">
      <c r="A44" s="68" t="s">
        <v>161</v>
      </c>
      <c r="B44" s="103" t="s">
        <v>162</v>
      </c>
      <c r="C44" s="73" t="s">
        <v>163</v>
      </c>
      <c r="D44" s="145"/>
      <c r="E44" s="122"/>
      <c r="F44" s="122"/>
      <c r="G44" s="146"/>
      <c r="H44" s="146"/>
      <c r="I44" s="236"/>
      <c r="J44" s="236"/>
      <c r="K44" s="236"/>
      <c r="L44" s="236"/>
      <c r="M44" s="236"/>
      <c r="N44" s="236"/>
      <c r="O44" s="236"/>
      <c r="P44" s="236"/>
      <c r="Q44" s="236"/>
      <c r="R44" s="122"/>
      <c r="S44" s="122"/>
      <c r="T44" s="217"/>
      <c r="U44" s="217"/>
      <c r="V44" s="217"/>
      <c r="W44" s="217"/>
      <c r="X44" s="217"/>
      <c r="Y44" s="217"/>
      <c r="Z44" s="223"/>
    </row>
    <row r="45" spans="1:26" ht="90" hidden="1">
      <c r="A45" s="68" t="s">
        <v>164</v>
      </c>
      <c r="B45" s="103" t="s">
        <v>165</v>
      </c>
      <c r="C45" s="73" t="s">
        <v>166</v>
      </c>
      <c r="D45" s="145"/>
      <c r="E45" s="122"/>
      <c r="F45" s="122"/>
      <c r="G45" s="146"/>
      <c r="H45" s="146"/>
      <c r="I45" s="236"/>
      <c r="J45" s="236"/>
      <c r="K45" s="236"/>
      <c r="L45" s="236"/>
      <c r="M45" s="236"/>
      <c r="N45" s="236"/>
      <c r="O45" s="236"/>
      <c r="P45" s="236"/>
      <c r="Q45" s="236"/>
      <c r="R45" s="122"/>
      <c r="S45" s="122"/>
      <c r="T45" s="217"/>
      <c r="U45" s="217"/>
      <c r="V45" s="217"/>
      <c r="W45" s="217"/>
      <c r="X45" s="217"/>
      <c r="Y45" s="217"/>
      <c r="Z45" s="223"/>
    </row>
    <row r="46" spans="1:26" ht="90" hidden="1">
      <c r="A46" s="68" t="s">
        <v>167</v>
      </c>
      <c r="B46" s="103" t="s">
        <v>168</v>
      </c>
      <c r="C46" s="73" t="s">
        <v>169</v>
      </c>
      <c r="D46" s="145"/>
      <c r="E46" s="122"/>
      <c r="F46" s="122"/>
      <c r="G46" s="146"/>
      <c r="H46" s="146"/>
      <c r="I46" s="236"/>
      <c r="J46" s="236"/>
      <c r="K46" s="236"/>
      <c r="L46" s="236"/>
      <c r="M46" s="236"/>
      <c r="N46" s="236"/>
      <c r="O46" s="236"/>
      <c r="P46" s="236"/>
      <c r="Q46" s="236"/>
      <c r="R46" s="122"/>
      <c r="S46" s="122"/>
      <c r="T46" s="217"/>
      <c r="U46" s="217"/>
      <c r="V46" s="217"/>
      <c r="W46" s="217"/>
      <c r="X46" s="217"/>
      <c r="Y46" s="217"/>
      <c r="Z46" s="223"/>
    </row>
    <row r="47" spans="1:26" ht="60" hidden="1">
      <c r="A47" s="68" t="s">
        <v>170</v>
      </c>
      <c r="B47" s="103" t="s">
        <v>171</v>
      </c>
      <c r="C47" s="73" t="s">
        <v>172</v>
      </c>
      <c r="D47" s="145"/>
      <c r="E47" s="122"/>
      <c r="F47" s="122"/>
      <c r="G47" s="146"/>
      <c r="H47" s="146"/>
      <c r="I47" s="236"/>
      <c r="J47" s="236"/>
      <c r="K47" s="236"/>
      <c r="L47" s="236"/>
      <c r="M47" s="236"/>
      <c r="N47" s="236"/>
      <c r="O47" s="236"/>
      <c r="P47" s="236"/>
      <c r="Q47" s="236"/>
      <c r="R47" s="122"/>
      <c r="S47" s="122"/>
      <c r="T47" s="217"/>
      <c r="U47" s="217"/>
      <c r="V47" s="217"/>
      <c r="W47" s="217"/>
      <c r="X47" s="217"/>
      <c r="Y47" s="217"/>
      <c r="Z47" s="223"/>
    </row>
    <row r="48" spans="1:26" ht="75" hidden="1">
      <c r="A48" s="68" t="s">
        <v>173</v>
      </c>
      <c r="B48" s="103" t="s">
        <v>174</v>
      </c>
      <c r="C48" s="73" t="s">
        <v>175</v>
      </c>
      <c r="D48" s="145"/>
      <c r="E48" s="122"/>
      <c r="F48" s="122"/>
      <c r="G48" s="146"/>
      <c r="H48" s="146"/>
      <c r="I48" s="236"/>
      <c r="J48" s="236"/>
      <c r="K48" s="236"/>
      <c r="L48" s="236"/>
      <c r="M48" s="236"/>
      <c r="N48" s="236"/>
      <c r="O48" s="236"/>
      <c r="P48" s="236"/>
      <c r="Q48" s="236"/>
      <c r="R48" s="122"/>
      <c r="S48" s="122"/>
      <c r="T48" s="217"/>
      <c r="U48" s="217"/>
      <c r="V48" s="217"/>
      <c r="W48" s="217"/>
      <c r="X48" s="217"/>
      <c r="Y48" s="217"/>
      <c r="Z48" s="223"/>
    </row>
    <row r="49" spans="1:26" ht="75" hidden="1">
      <c r="A49" s="68" t="s">
        <v>176</v>
      </c>
      <c r="B49" s="103" t="s">
        <v>177</v>
      </c>
      <c r="C49" s="73" t="s">
        <v>178</v>
      </c>
      <c r="D49" s="145"/>
      <c r="E49" s="122"/>
      <c r="F49" s="122"/>
      <c r="G49" s="146"/>
      <c r="H49" s="146"/>
      <c r="I49" s="236"/>
      <c r="J49" s="236"/>
      <c r="K49" s="236"/>
      <c r="L49" s="236"/>
      <c r="M49" s="236"/>
      <c r="N49" s="236"/>
      <c r="O49" s="236"/>
      <c r="P49" s="236"/>
      <c r="Q49" s="236"/>
      <c r="R49" s="122"/>
      <c r="S49" s="122"/>
      <c r="T49" s="217"/>
      <c r="U49" s="217"/>
      <c r="V49" s="217"/>
      <c r="W49" s="217"/>
      <c r="X49" s="217"/>
      <c r="Y49" s="217"/>
      <c r="Z49" s="223"/>
    </row>
    <row r="50" spans="1:26" ht="144.75" customHeight="1" hidden="1">
      <c r="A50" s="68" t="s">
        <v>179</v>
      </c>
      <c r="B50" s="103" t="s">
        <v>180</v>
      </c>
      <c r="C50" s="73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242" t="s">
        <v>76</v>
      </c>
      <c r="J50" s="236"/>
      <c r="K50" s="243" t="s">
        <v>44</v>
      </c>
      <c r="L50" s="242" t="s">
        <v>183</v>
      </c>
      <c r="M50" s="242" t="s">
        <v>184</v>
      </c>
      <c r="N50" s="236"/>
      <c r="O50" s="236"/>
      <c r="P50" s="236"/>
      <c r="Q50" s="239"/>
      <c r="R50" s="122"/>
      <c r="S50" s="122"/>
      <c r="T50" s="217"/>
      <c r="U50" s="217"/>
      <c r="V50" s="217"/>
      <c r="W50" s="217"/>
      <c r="X50" s="217"/>
      <c r="Y50" s="217"/>
      <c r="Z50" s="223"/>
    </row>
    <row r="51" spans="1:26" ht="69" customHeight="1" hidden="1">
      <c r="A51" s="68" t="s">
        <v>185</v>
      </c>
      <c r="B51" s="103" t="s">
        <v>186</v>
      </c>
      <c r="C51" s="73" t="s">
        <v>187</v>
      </c>
      <c r="D51" s="145"/>
      <c r="E51" s="122"/>
      <c r="F51" s="122"/>
      <c r="G51" s="176"/>
      <c r="H51" s="153"/>
      <c r="I51" s="242"/>
      <c r="J51" s="236"/>
      <c r="K51" s="236"/>
      <c r="L51" s="236"/>
      <c r="M51" s="236"/>
      <c r="N51" s="236"/>
      <c r="O51" s="236"/>
      <c r="P51" s="236"/>
      <c r="Q51" s="236"/>
      <c r="R51" s="122"/>
      <c r="S51" s="122"/>
      <c r="T51" s="217"/>
      <c r="U51" s="217"/>
      <c r="V51" s="217"/>
      <c r="W51" s="217"/>
      <c r="X51" s="217"/>
      <c r="Y51" s="217"/>
      <c r="Z51" s="223"/>
    </row>
    <row r="52" spans="1:26" ht="120" hidden="1">
      <c r="A52" s="68" t="s">
        <v>188</v>
      </c>
      <c r="B52" s="103" t="s">
        <v>189</v>
      </c>
      <c r="C52" s="73" t="s">
        <v>190</v>
      </c>
      <c r="D52" s="145"/>
      <c r="E52" s="122"/>
      <c r="F52" s="122"/>
      <c r="G52" s="146"/>
      <c r="H52" s="146"/>
      <c r="I52" s="236"/>
      <c r="J52" s="236"/>
      <c r="K52" s="236"/>
      <c r="L52" s="236"/>
      <c r="M52" s="236"/>
      <c r="N52" s="236"/>
      <c r="O52" s="236"/>
      <c r="P52" s="236"/>
      <c r="Q52" s="236"/>
      <c r="R52" s="122"/>
      <c r="S52" s="122"/>
      <c r="T52" s="217"/>
      <c r="U52" s="217"/>
      <c r="V52" s="217"/>
      <c r="W52" s="217"/>
      <c r="X52" s="217"/>
      <c r="Y52" s="217"/>
      <c r="Z52" s="223"/>
    </row>
    <row r="53" spans="1:26" ht="45" hidden="1">
      <c r="A53" s="68" t="s">
        <v>191</v>
      </c>
      <c r="B53" s="103" t="s">
        <v>192</v>
      </c>
      <c r="C53" s="73" t="s">
        <v>193</v>
      </c>
      <c r="D53" s="145"/>
      <c r="E53" s="122"/>
      <c r="F53" s="122"/>
      <c r="G53" s="146"/>
      <c r="H53" s="146"/>
      <c r="I53" s="236"/>
      <c r="J53" s="236"/>
      <c r="K53" s="236"/>
      <c r="L53" s="236"/>
      <c r="M53" s="236"/>
      <c r="N53" s="236"/>
      <c r="O53" s="236"/>
      <c r="P53" s="236"/>
      <c r="Q53" s="236"/>
      <c r="R53" s="122"/>
      <c r="S53" s="122"/>
      <c r="T53" s="217"/>
      <c r="U53" s="217"/>
      <c r="V53" s="217"/>
      <c r="W53" s="217"/>
      <c r="X53" s="217"/>
      <c r="Y53" s="217"/>
      <c r="Z53" s="223"/>
    </row>
    <row r="54" spans="1:26" ht="75" hidden="1">
      <c r="A54" s="68" t="s">
        <v>194</v>
      </c>
      <c r="B54" s="103" t="s">
        <v>195</v>
      </c>
      <c r="C54" s="73" t="s">
        <v>196</v>
      </c>
      <c r="D54" s="145"/>
      <c r="E54" s="122"/>
      <c r="F54" s="122"/>
      <c r="G54" s="146"/>
      <c r="H54" s="146"/>
      <c r="I54" s="236"/>
      <c r="J54" s="236"/>
      <c r="K54" s="236"/>
      <c r="L54" s="236"/>
      <c r="M54" s="236"/>
      <c r="N54" s="236"/>
      <c r="O54" s="236"/>
      <c r="P54" s="236"/>
      <c r="Q54" s="236"/>
      <c r="R54" s="122"/>
      <c r="S54" s="122"/>
      <c r="T54" s="217"/>
      <c r="U54" s="217"/>
      <c r="V54" s="217"/>
      <c r="W54" s="217"/>
      <c r="X54" s="217"/>
      <c r="Y54" s="217"/>
      <c r="Z54" s="223"/>
    </row>
    <row r="55" spans="1:26" ht="135">
      <c r="A55" s="68" t="s">
        <v>197</v>
      </c>
      <c r="B55" s="103" t="s">
        <v>198</v>
      </c>
      <c r="C55" s="73" t="s">
        <v>199</v>
      </c>
      <c r="D55" s="145" t="s">
        <v>209</v>
      </c>
      <c r="E55" s="122"/>
      <c r="F55" s="122"/>
      <c r="G55" s="146"/>
      <c r="H55" s="146"/>
      <c r="I55" s="236"/>
      <c r="J55" s="236"/>
      <c r="K55" s="236"/>
      <c r="L55" s="236"/>
      <c r="M55" s="236"/>
      <c r="N55" s="236"/>
      <c r="O55" s="236"/>
      <c r="P55" s="236"/>
      <c r="Q55" s="236"/>
      <c r="R55" s="122"/>
      <c r="S55" s="122"/>
      <c r="T55" s="219">
        <f aca="true" t="shared" si="4" ref="T55:Y55">SUM(T56:T59)</f>
        <v>349</v>
      </c>
      <c r="U55" s="219">
        <f t="shared" si="4"/>
        <v>349</v>
      </c>
      <c r="V55" s="219">
        <f t="shared" si="4"/>
        <v>465.8</v>
      </c>
      <c r="W55" s="219">
        <f t="shared" si="4"/>
        <v>535.1</v>
      </c>
      <c r="X55" s="219">
        <f t="shared" si="4"/>
        <v>0</v>
      </c>
      <c r="Y55" s="219">
        <f t="shared" si="4"/>
        <v>0</v>
      </c>
      <c r="Z55" s="217"/>
    </row>
    <row r="56" spans="1:26" ht="127.5" customHeight="1">
      <c r="A56" s="84" t="s">
        <v>403</v>
      </c>
      <c r="B56" s="103" t="s">
        <v>200</v>
      </c>
      <c r="C56" s="73" t="s">
        <v>272</v>
      </c>
      <c r="D56" s="145" t="s">
        <v>441</v>
      </c>
      <c r="E56" s="122"/>
      <c r="F56" s="122"/>
      <c r="G56" s="176" t="s">
        <v>41</v>
      </c>
      <c r="H56" s="153" t="s">
        <v>85</v>
      </c>
      <c r="I56" s="242" t="s">
        <v>76</v>
      </c>
      <c r="J56" s="236"/>
      <c r="K56" s="243" t="s">
        <v>44</v>
      </c>
      <c r="L56" s="242" t="s">
        <v>86</v>
      </c>
      <c r="M56" s="242" t="s">
        <v>43</v>
      </c>
      <c r="N56" s="236"/>
      <c r="O56" s="236" t="s">
        <v>387</v>
      </c>
      <c r="P56" s="241" t="s">
        <v>370</v>
      </c>
      <c r="Q56" s="239" t="s">
        <v>385</v>
      </c>
      <c r="R56" s="122"/>
      <c r="S56" s="122"/>
      <c r="T56" s="217">
        <v>349</v>
      </c>
      <c r="U56" s="217">
        <v>349</v>
      </c>
      <c r="V56" s="217">
        <v>465.8</v>
      </c>
      <c r="W56" s="217">
        <v>535.1</v>
      </c>
      <c r="X56" s="217">
        <v>0</v>
      </c>
      <c r="Y56" s="217">
        <v>0</v>
      </c>
      <c r="Z56" s="217"/>
    </row>
    <row r="57" spans="1:26" ht="84" customHeight="1" hidden="1">
      <c r="A57" s="84" t="s">
        <v>398</v>
      </c>
      <c r="B57" s="103" t="s">
        <v>109</v>
      </c>
      <c r="C57" s="73" t="s">
        <v>273</v>
      </c>
      <c r="D57" s="145"/>
      <c r="E57" s="122"/>
      <c r="F57" s="122"/>
      <c r="G57" s="176"/>
      <c r="H57" s="153"/>
      <c r="I57" s="242"/>
      <c r="J57" s="236"/>
      <c r="K57" s="243"/>
      <c r="L57" s="242"/>
      <c r="M57" s="242"/>
      <c r="N57" s="236"/>
      <c r="O57" s="236"/>
      <c r="P57" s="236"/>
      <c r="Q57" s="239"/>
      <c r="R57" s="122"/>
      <c r="S57" s="122"/>
      <c r="T57" s="217"/>
      <c r="U57" s="217"/>
      <c r="V57" s="217"/>
      <c r="W57" s="217"/>
      <c r="X57" s="217"/>
      <c r="Y57" s="217"/>
      <c r="Z57" s="217"/>
    </row>
    <row r="58" spans="1:26" ht="89.25" hidden="1">
      <c r="A58" s="84" t="s">
        <v>399</v>
      </c>
      <c r="B58" s="103" t="s">
        <v>117</v>
      </c>
      <c r="C58" s="73" t="s">
        <v>274</v>
      </c>
      <c r="D58" s="145"/>
      <c r="E58" s="122"/>
      <c r="F58" s="122"/>
      <c r="G58" s="176"/>
      <c r="H58" s="153"/>
      <c r="I58" s="242"/>
      <c r="J58" s="236"/>
      <c r="K58" s="243"/>
      <c r="L58" s="242"/>
      <c r="M58" s="242"/>
      <c r="N58" s="236"/>
      <c r="O58" s="236" t="s">
        <v>387</v>
      </c>
      <c r="P58" s="241" t="s">
        <v>381</v>
      </c>
      <c r="Q58" s="239" t="s">
        <v>385</v>
      </c>
      <c r="R58" s="122"/>
      <c r="S58" s="122"/>
      <c r="T58" s="217"/>
      <c r="U58" s="217"/>
      <c r="V58" s="217"/>
      <c r="W58" s="217"/>
      <c r="X58" s="217"/>
      <c r="Y58" s="217"/>
      <c r="Z58" s="217"/>
    </row>
    <row r="59" spans="1:26" ht="111.75" customHeight="1" hidden="1">
      <c r="A59" s="68"/>
      <c r="B59" s="103" t="s">
        <v>404</v>
      </c>
      <c r="C59" s="73" t="s">
        <v>275</v>
      </c>
      <c r="D59" s="145"/>
      <c r="E59" s="122"/>
      <c r="F59" s="122"/>
      <c r="G59" s="176"/>
      <c r="H59" s="153"/>
      <c r="I59" s="242"/>
      <c r="J59" s="236"/>
      <c r="K59" s="243"/>
      <c r="L59" s="242"/>
      <c r="M59" s="242"/>
      <c r="N59" s="236"/>
      <c r="O59" s="236"/>
      <c r="P59" s="236"/>
      <c r="Q59" s="239"/>
      <c r="R59" s="122"/>
      <c r="S59" s="122"/>
      <c r="T59" s="217"/>
      <c r="U59" s="217"/>
      <c r="V59" s="217">
        <v>0</v>
      </c>
      <c r="W59" s="217">
        <v>0</v>
      </c>
      <c r="X59" s="217"/>
      <c r="Y59" s="217"/>
      <c r="Z59" s="217"/>
    </row>
    <row r="60" spans="1:26" ht="120">
      <c r="A60" s="68" t="s">
        <v>201</v>
      </c>
      <c r="B60" s="103" t="s">
        <v>202</v>
      </c>
      <c r="C60" s="73" t="s">
        <v>203</v>
      </c>
      <c r="D60" s="145"/>
      <c r="E60" s="122"/>
      <c r="F60" s="122"/>
      <c r="G60" s="146"/>
      <c r="H60" s="146"/>
      <c r="I60" s="236"/>
      <c r="J60" s="236"/>
      <c r="K60" s="236"/>
      <c r="L60" s="236"/>
      <c r="M60" s="236"/>
      <c r="N60" s="236"/>
      <c r="O60" s="236"/>
      <c r="P60" s="236"/>
      <c r="Q60" s="236"/>
      <c r="R60" s="122"/>
      <c r="S60" s="122"/>
      <c r="T60" s="219">
        <f aca="true" t="shared" si="5" ref="T60:Y60">SUM(T61:T62)</f>
        <v>108.45</v>
      </c>
      <c r="U60" s="219">
        <f t="shared" si="5"/>
        <v>108.45</v>
      </c>
      <c r="V60" s="219">
        <f t="shared" si="5"/>
        <v>113.6</v>
      </c>
      <c r="W60" s="219">
        <f t="shared" si="5"/>
        <v>114.7</v>
      </c>
      <c r="X60" s="219">
        <f t="shared" si="5"/>
        <v>120.435</v>
      </c>
      <c r="Y60" s="219">
        <f t="shared" si="5"/>
        <v>126.45675000000001</v>
      </c>
      <c r="Z60" s="223"/>
    </row>
    <row r="61" spans="1:26" ht="128.25">
      <c r="A61" s="85" t="s">
        <v>345</v>
      </c>
      <c r="B61" s="103" t="s">
        <v>216</v>
      </c>
      <c r="C61" s="73"/>
      <c r="D61" s="145" t="s">
        <v>204</v>
      </c>
      <c r="E61" s="122"/>
      <c r="F61" s="122"/>
      <c r="G61" s="176" t="s">
        <v>41</v>
      </c>
      <c r="H61" s="153" t="s">
        <v>205</v>
      </c>
      <c r="I61" s="242" t="s">
        <v>76</v>
      </c>
      <c r="J61" s="236"/>
      <c r="K61" s="243" t="s">
        <v>44</v>
      </c>
      <c r="L61" s="242" t="s">
        <v>45</v>
      </c>
      <c r="M61" s="242" t="s">
        <v>43</v>
      </c>
      <c r="N61" s="236"/>
      <c r="O61" s="236" t="s">
        <v>407</v>
      </c>
      <c r="P61" s="236"/>
      <c r="Q61" s="239" t="s">
        <v>386</v>
      </c>
      <c r="R61" s="122"/>
      <c r="S61" s="122"/>
      <c r="T61" s="217">
        <v>108.45</v>
      </c>
      <c r="U61" s="217">
        <v>108.45</v>
      </c>
      <c r="V61" s="217">
        <v>113.6</v>
      </c>
      <c r="W61" s="217">
        <v>114.7</v>
      </c>
      <c r="X61" s="217">
        <f>W61*1.05</f>
        <v>120.435</v>
      </c>
      <c r="Y61" s="217">
        <f>X61*1.05</f>
        <v>126.45675000000001</v>
      </c>
      <c r="Z61" s="217"/>
    </row>
    <row r="62" spans="1:26" ht="20.25" customHeight="1">
      <c r="A62" s="85" t="s">
        <v>346</v>
      </c>
      <c r="B62" s="103" t="s">
        <v>217</v>
      </c>
      <c r="C62" s="73"/>
      <c r="D62" s="145"/>
      <c r="E62" s="122"/>
      <c r="F62" s="122"/>
      <c r="G62" s="146"/>
      <c r="H62" s="146"/>
      <c r="I62" s="236"/>
      <c r="J62" s="236"/>
      <c r="K62" s="236"/>
      <c r="L62" s="236"/>
      <c r="M62" s="236"/>
      <c r="N62" s="251"/>
      <c r="O62" s="251"/>
      <c r="P62" s="251"/>
      <c r="Q62" s="251"/>
      <c r="R62" s="122"/>
      <c r="S62" s="122"/>
      <c r="T62" s="217">
        <v>0</v>
      </c>
      <c r="U62" s="217"/>
      <c r="V62" s="217">
        <v>0</v>
      </c>
      <c r="W62" s="217">
        <v>0</v>
      </c>
      <c r="X62" s="217">
        <v>0</v>
      </c>
      <c r="Y62" s="217">
        <v>0</v>
      </c>
      <c r="Z62" s="223"/>
    </row>
    <row r="63" spans="1:26" ht="197.25" customHeight="1">
      <c r="A63" s="68" t="s">
        <v>206</v>
      </c>
      <c r="B63" s="103" t="s">
        <v>405</v>
      </c>
      <c r="C63" s="73" t="s">
        <v>207</v>
      </c>
      <c r="D63" s="145"/>
      <c r="E63" s="122"/>
      <c r="F63" s="122"/>
      <c r="G63" s="146"/>
      <c r="H63" s="146"/>
      <c r="I63" s="236"/>
      <c r="J63" s="236"/>
      <c r="K63" s="236"/>
      <c r="L63" s="236"/>
      <c r="M63" s="236"/>
      <c r="N63" s="251"/>
      <c r="O63" s="251"/>
      <c r="P63" s="251"/>
      <c r="Q63" s="251"/>
      <c r="R63" s="122"/>
      <c r="S63" s="122"/>
      <c r="T63" s="219">
        <f aca="true" t="shared" si="6" ref="T63:Y63">SUM(T64)</f>
        <v>0</v>
      </c>
      <c r="U63" s="219">
        <f t="shared" si="6"/>
        <v>0</v>
      </c>
      <c r="V63" s="219">
        <f t="shared" si="6"/>
        <v>0</v>
      </c>
      <c r="W63" s="219">
        <f t="shared" si="6"/>
        <v>0</v>
      </c>
      <c r="X63" s="219">
        <f t="shared" si="6"/>
        <v>0</v>
      </c>
      <c r="Y63" s="219">
        <f t="shared" si="6"/>
        <v>0</v>
      </c>
      <c r="Z63" s="217"/>
    </row>
    <row r="64" spans="1:26" ht="132" customHeight="1">
      <c r="A64" s="68" t="s">
        <v>394</v>
      </c>
      <c r="B64" s="103" t="s">
        <v>406</v>
      </c>
      <c r="C64" s="74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254" t="s">
        <v>76</v>
      </c>
      <c r="J64" s="251"/>
      <c r="K64" s="255" t="s">
        <v>44</v>
      </c>
      <c r="L64" s="254" t="s">
        <v>45</v>
      </c>
      <c r="M64" s="254" t="s">
        <v>43</v>
      </c>
      <c r="N64" s="251"/>
      <c r="O64" s="236" t="s">
        <v>407</v>
      </c>
      <c r="P64" s="251"/>
      <c r="Q64" s="239" t="s">
        <v>253</v>
      </c>
      <c r="R64" s="104"/>
      <c r="S64" s="104"/>
      <c r="T64" s="223"/>
      <c r="U64" s="223"/>
      <c r="V64" s="223"/>
      <c r="W64" s="223"/>
      <c r="X64" s="223"/>
      <c r="Y64" s="223"/>
      <c r="Z64" s="223"/>
    </row>
    <row r="65" spans="1:26" ht="128.25" hidden="1">
      <c r="A65" s="84" t="s">
        <v>395</v>
      </c>
      <c r="B65" s="138" t="s">
        <v>266</v>
      </c>
      <c r="C65" s="76" t="s">
        <v>267</v>
      </c>
      <c r="D65" s="145"/>
      <c r="E65" s="122"/>
      <c r="F65" s="122"/>
      <c r="G65" s="107"/>
      <c r="H65" s="104"/>
      <c r="I65" s="104"/>
      <c r="J65" s="104"/>
      <c r="K65" s="104"/>
      <c r="L65" s="104"/>
      <c r="M65" s="104"/>
      <c r="N65" s="122"/>
      <c r="O65" s="122"/>
      <c r="P65" s="122"/>
      <c r="Q65" s="151" t="s">
        <v>386</v>
      </c>
      <c r="R65" s="122"/>
      <c r="S65" s="122"/>
      <c r="T65" s="217"/>
      <c r="U65" s="217"/>
      <c r="V65" s="217"/>
      <c r="W65" s="217"/>
      <c r="X65" s="217"/>
      <c r="Y65" s="217"/>
      <c r="Z65" s="223"/>
    </row>
    <row r="66" spans="1:26" ht="40.5" customHeight="1">
      <c r="A66" s="68"/>
      <c r="B66" s="135" t="s">
        <v>208</v>
      </c>
      <c r="C66" s="72"/>
      <c r="D66" s="145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 t="s">
        <v>209</v>
      </c>
      <c r="Q66" s="166"/>
      <c r="R66" s="122"/>
      <c r="S66" s="122"/>
      <c r="T66" s="167">
        <f aca="true" t="shared" si="7" ref="T66:Y66">SUM(T8,T55,T60,T63)</f>
        <v>5298.4310000000005</v>
      </c>
      <c r="U66" s="167">
        <f t="shared" si="7"/>
        <v>5072.549869999999</v>
      </c>
      <c r="V66" s="167">
        <f t="shared" si="7"/>
        <v>5925.000000000001</v>
      </c>
      <c r="W66" s="167">
        <f t="shared" si="7"/>
        <v>5639.900000000001</v>
      </c>
      <c r="X66" s="167">
        <f t="shared" si="7"/>
        <v>4706.1</v>
      </c>
      <c r="Y66" s="167">
        <f t="shared" si="7"/>
        <v>4941.405000000001</v>
      </c>
      <c r="Z66" s="223"/>
    </row>
    <row r="67" spans="1:26" ht="36" customHeight="1">
      <c r="A67" s="79" t="s">
        <v>416</v>
      </c>
      <c r="B67" s="138" t="s">
        <v>449</v>
      </c>
      <c r="C67" s="75"/>
      <c r="D67" s="168" t="s">
        <v>111</v>
      </c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66"/>
      <c r="R67" s="122"/>
      <c r="S67" s="122"/>
      <c r="T67" s="167"/>
      <c r="U67" s="167"/>
      <c r="V67" s="143">
        <v>29.7</v>
      </c>
      <c r="W67" s="167"/>
      <c r="X67" s="167"/>
      <c r="Y67" s="167"/>
      <c r="Z67" s="223"/>
    </row>
    <row r="68" spans="1:26" ht="32.25" customHeight="1" hidden="1">
      <c r="A68" s="68"/>
      <c r="B68" s="135"/>
      <c r="C68" s="72"/>
      <c r="D68" s="145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66"/>
      <c r="R68" s="122"/>
      <c r="S68" s="122"/>
      <c r="T68" s="167"/>
      <c r="U68" s="167"/>
      <c r="V68" s="167"/>
      <c r="W68" s="167"/>
      <c r="X68" s="167"/>
      <c r="Y68" s="167"/>
      <c r="Z68" s="223"/>
    </row>
    <row r="69" spans="1:26" ht="32.25" customHeight="1" hidden="1">
      <c r="A69" s="68"/>
      <c r="B69" s="135"/>
      <c r="C69" s="72"/>
      <c r="D69" s="145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66"/>
      <c r="R69" s="122"/>
      <c r="S69" s="122"/>
      <c r="T69" s="167"/>
      <c r="U69" s="167"/>
      <c r="V69" s="167"/>
      <c r="W69" s="167"/>
      <c r="X69" s="167"/>
      <c r="Y69" s="167"/>
      <c r="Z69" s="223"/>
    </row>
    <row r="70" spans="1:26" ht="30.75" customHeight="1" hidden="1">
      <c r="A70" s="68"/>
      <c r="B70" s="232" t="s">
        <v>444</v>
      </c>
      <c r="C70" s="72"/>
      <c r="D70" s="145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66"/>
      <c r="R70" s="122"/>
      <c r="S70" s="122"/>
      <c r="T70" s="167"/>
      <c r="U70" s="167"/>
      <c r="V70" s="167">
        <v>0</v>
      </c>
      <c r="W70" s="167"/>
      <c r="X70" s="167"/>
      <c r="Y70" s="167"/>
      <c r="Z70" s="223"/>
    </row>
    <row r="71" spans="1:27" ht="71.25">
      <c r="A71" s="86" t="s">
        <v>409</v>
      </c>
      <c r="B71" s="138" t="s">
        <v>452</v>
      </c>
      <c r="C71" s="75"/>
      <c r="D71" s="164">
        <v>1003</v>
      </c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24">
        <v>730.34</v>
      </c>
      <c r="U71" s="124">
        <v>730.34</v>
      </c>
      <c r="V71" s="124">
        <v>415.6</v>
      </c>
      <c r="W71" s="124">
        <v>0</v>
      </c>
      <c r="X71" s="124">
        <f>W71*1.1</f>
        <v>0</v>
      </c>
      <c r="Y71" s="124">
        <f>X71*1.1</f>
        <v>0</v>
      </c>
      <c r="Z71" s="208"/>
      <c r="AA71" s="225"/>
    </row>
    <row r="72" spans="1:27" ht="23.25" customHeight="1">
      <c r="A72" s="75"/>
      <c r="B72" s="139" t="s">
        <v>278</v>
      </c>
      <c r="C72" s="75"/>
      <c r="D72" s="163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8" ref="T72:Y72">T66+T67+T68+T69+T70+T71</f>
        <v>6028.771000000001</v>
      </c>
      <c r="U72" s="125">
        <f t="shared" si="8"/>
        <v>5802.889869999999</v>
      </c>
      <c r="V72" s="125">
        <f t="shared" si="8"/>
        <v>6370.300000000001</v>
      </c>
      <c r="W72" s="125">
        <f t="shared" si="8"/>
        <v>5639.900000000001</v>
      </c>
      <c r="X72" s="125">
        <f t="shared" si="8"/>
        <v>4706.1</v>
      </c>
      <c r="Y72" s="125">
        <f t="shared" si="8"/>
        <v>4941.405000000001</v>
      </c>
      <c r="Z72" s="209"/>
      <c r="AA72" s="40"/>
    </row>
    <row r="73" spans="1:25" ht="0.75" customHeight="1" hidden="1">
      <c r="A73" s="75"/>
      <c r="B73" s="77"/>
      <c r="C73" s="75"/>
      <c r="D73" s="82"/>
      <c r="E73" s="9"/>
      <c r="F73" s="9"/>
      <c r="G73" s="1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24"/>
    </row>
    <row r="74" spans="1:25" ht="13.5" customHeight="1" hidden="1">
      <c r="A74" s="75"/>
      <c r="B74" s="78"/>
      <c r="C74" s="75"/>
      <c r="D74" s="82"/>
      <c r="E74" s="9"/>
      <c r="F74" s="9"/>
      <c r="G74" s="1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4.25" customHeight="1" hidden="1">
      <c r="A75" s="75"/>
      <c r="B75" s="78"/>
      <c r="C75" s="75"/>
      <c r="D75" s="82"/>
      <c r="E75" s="9"/>
      <c r="F75" s="9"/>
      <c r="G75" s="12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33"/>
      <c r="U75" s="33"/>
      <c r="W75" s="9"/>
      <c r="X75" s="9"/>
      <c r="Y75" s="9"/>
    </row>
    <row r="76" spans="1:25" s="11" customFormat="1" ht="11.25" customHeight="1" hidden="1">
      <c r="A76" s="302"/>
      <c r="B76" s="303"/>
      <c r="C76" s="304"/>
      <c r="D76" s="64"/>
      <c r="E76" s="19"/>
      <c r="F76" s="19"/>
      <c r="G76" s="38"/>
      <c r="H76" s="39"/>
      <c r="I76" s="39"/>
      <c r="J76" s="39"/>
      <c r="K76" s="39"/>
      <c r="L76" s="39"/>
      <c r="M76" s="39"/>
      <c r="N76" s="19"/>
      <c r="O76" s="19"/>
      <c r="P76" s="19"/>
      <c r="Q76" s="14"/>
      <c r="R76" s="14"/>
      <c r="S76" s="14"/>
      <c r="T76" s="14"/>
      <c r="U76" s="14"/>
      <c r="V76" s="14"/>
      <c r="W76" s="14"/>
      <c r="X76" s="14"/>
      <c r="Y76" s="14"/>
    </row>
    <row r="77" spans="1:24" s="11" customFormat="1" ht="12.75">
      <c r="A77" s="71"/>
      <c r="B77" s="71"/>
      <c r="C77" s="71"/>
      <c r="D77" s="71"/>
      <c r="G77" s="37"/>
      <c r="H77" s="34"/>
      <c r="I77" s="34"/>
      <c r="J77" s="34"/>
      <c r="K77" s="34"/>
      <c r="L77" s="34"/>
      <c r="M77" s="34"/>
      <c r="Q77" s="16"/>
      <c r="R77" s="16"/>
      <c r="S77" s="16"/>
      <c r="T77" s="16"/>
      <c r="U77" s="16"/>
      <c r="X77" s="27"/>
    </row>
    <row r="79" spans="2:26" ht="14.25">
      <c r="B79" s="272"/>
      <c r="C79" s="272"/>
      <c r="D79" s="272"/>
      <c r="E79" s="96"/>
      <c r="F79" s="96"/>
      <c r="G79" s="195"/>
      <c r="H79" s="96"/>
      <c r="I79" s="96"/>
      <c r="J79" s="96"/>
      <c r="K79" s="96"/>
      <c r="L79" s="96"/>
      <c r="M79" s="96"/>
      <c r="N79" s="96"/>
      <c r="O79" s="96"/>
      <c r="P79" s="96"/>
      <c r="Q79" s="273" t="s">
        <v>210</v>
      </c>
      <c r="R79" s="273"/>
      <c r="S79" s="273"/>
      <c r="T79" s="274"/>
      <c r="U79" s="274"/>
      <c r="V79" s="275"/>
      <c r="W79" s="275"/>
      <c r="X79" s="275" t="s">
        <v>209</v>
      </c>
      <c r="Y79" s="96"/>
      <c r="Z79" s="96"/>
    </row>
    <row r="80" spans="2:26" ht="14.25">
      <c r="B80" s="305" t="s">
        <v>218</v>
      </c>
      <c r="C80" s="305"/>
      <c r="D80" s="305"/>
      <c r="E80" s="96"/>
      <c r="F80" s="96"/>
      <c r="G80" s="195"/>
      <c r="H80" s="276" t="s">
        <v>287</v>
      </c>
      <c r="I80" s="96"/>
      <c r="J80" s="96"/>
      <c r="K80" s="96"/>
      <c r="L80" s="96"/>
      <c r="M80" s="96"/>
      <c r="N80" s="96"/>
      <c r="O80" s="96"/>
      <c r="P80" s="96"/>
      <c r="Q80" s="273" t="s">
        <v>212</v>
      </c>
      <c r="R80" s="273"/>
      <c r="S80" s="273"/>
      <c r="T80" s="273"/>
      <c r="U80" s="273"/>
      <c r="V80" s="275"/>
      <c r="W80" s="275"/>
      <c r="X80" s="277"/>
      <c r="Y80" s="299" t="s">
        <v>288</v>
      </c>
      <c r="Z80" s="299"/>
    </row>
    <row r="81" spans="7:13" ht="12.75">
      <c r="G81" s="29"/>
      <c r="H81" s="11"/>
      <c r="I81" s="11"/>
      <c r="J81" s="11"/>
      <c r="K81" s="11"/>
      <c r="L81" s="11"/>
      <c r="M81" s="11"/>
    </row>
    <row r="82" spans="7:13" ht="12.75">
      <c r="G82" s="29"/>
      <c r="I82" s="11"/>
      <c r="J82" s="11"/>
      <c r="K82" s="11"/>
      <c r="L82" s="11"/>
      <c r="M82" s="11"/>
    </row>
  </sheetData>
  <sheetProtection/>
  <mergeCells count="31">
    <mergeCell ref="X1:Y1"/>
    <mergeCell ref="A2:Y2"/>
    <mergeCell ref="A3:C5"/>
    <mergeCell ref="D3:D5"/>
    <mergeCell ref="E3:Q3"/>
    <mergeCell ref="J4:M4"/>
    <mergeCell ref="R3:Y3"/>
    <mergeCell ref="I35:I36"/>
    <mergeCell ref="A23:A24"/>
    <mergeCell ref="C21:C22"/>
    <mergeCell ref="B23:B24"/>
    <mergeCell ref="C23:C24"/>
    <mergeCell ref="F4:I4"/>
    <mergeCell ref="Y80:Z80"/>
    <mergeCell ref="W4:W5"/>
    <mergeCell ref="T4:U4"/>
    <mergeCell ref="Z3:Z5"/>
    <mergeCell ref="A76:C76"/>
    <mergeCell ref="B80:D80"/>
    <mergeCell ref="G35:G36"/>
    <mergeCell ref="H35:H36"/>
    <mergeCell ref="B9:B11"/>
    <mergeCell ref="C9:C11"/>
    <mergeCell ref="B21:B22"/>
    <mergeCell ref="A9:A11"/>
    <mergeCell ref="A21:A22"/>
    <mergeCell ref="V4:V5"/>
    <mergeCell ref="X4:Y4"/>
    <mergeCell ref="E4:E5"/>
    <mergeCell ref="N4:Q4"/>
    <mergeCell ref="R4:R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6" r:id="rId1"/>
  <rowBreaks count="1" manualBreakCount="1">
    <brk id="22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="60" zoomScaleNormal="60" zoomScaleSheetLayoutView="40" zoomScalePageLayoutView="0" workbookViewId="0" topLeftCell="A1">
      <pane xSplit="6" ySplit="6" topLeftCell="G61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1.25" style="15" hidden="1" customWidth="1"/>
    <col min="7" max="7" width="17.625" style="30" customWidth="1"/>
    <col min="8" max="8" width="11.1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0.12890625" style="15" hidden="1" customWidth="1"/>
    <col min="15" max="15" width="22.00390625" style="15" customWidth="1"/>
    <col min="16" max="16" width="11.25390625" style="15" customWidth="1"/>
    <col min="17" max="17" width="13.25390625" style="15" customWidth="1"/>
    <col min="18" max="19" width="0.12890625" style="15" hidden="1" customWidth="1"/>
    <col min="20" max="20" width="13.875" style="15" customWidth="1"/>
    <col min="21" max="21" width="11.00390625" style="15" customWidth="1"/>
    <col min="22" max="22" width="11.753906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12.75">
      <c r="A2" s="292" t="s">
        <v>334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31.5" customHeight="1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44.25" customHeight="1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19" t="s">
        <v>5</v>
      </c>
      <c r="K4" s="319"/>
      <c r="L4" s="319"/>
      <c r="M4" s="319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76.5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219">
        <f aca="true" t="shared" si="0" ref="T7:Y7">SUM(T8,T55,T60,T63)</f>
        <v>3501.1549999999993</v>
      </c>
      <c r="U7" s="219">
        <f t="shared" si="0"/>
        <v>3347.6632099999997</v>
      </c>
      <c r="V7" s="219">
        <f t="shared" si="0"/>
        <v>3837.9999999999995</v>
      </c>
      <c r="W7" s="219">
        <f t="shared" si="0"/>
        <v>3814</v>
      </c>
      <c r="X7" s="219">
        <f t="shared" si="0"/>
        <v>3528.9519999999998</v>
      </c>
      <c r="Y7" s="219">
        <f t="shared" si="0"/>
        <v>3740.689120000001</v>
      </c>
      <c r="Z7" s="104"/>
    </row>
    <row r="8" spans="1:26" ht="99.75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219">
        <f aca="true" t="shared" si="1" ref="T8:Y8">SUM(T9:T54)</f>
        <v>3392.7049999999995</v>
      </c>
      <c r="U8" s="219">
        <f t="shared" si="1"/>
        <v>3239.21321</v>
      </c>
      <c r="V8" s="219">
        <f t="shared" si="1"/>
        <v>3724.3999999999996</v>
      </c>
      <c r="W8" s="219">
        <f t="shared" si="1"/>
        <v>3699.3</v>
      </c>
      <c r="X8" s="219">
        <f t="shared" si="1"/>
        <v>3407.37</v>
      </c>
      <c r="Y8" s="219">
        <f t="shared" si="1"/>
        <v>3611.8122000000008</v>
      </c>
      <c r="Z8" s="104"/>
    </row>
    <row r="9" spans="1:26" ht="103.5" customHeight="1">
      <c r="A9" s="325" t="s">
        <v>38</v>
      </c>
      <c r="B9" s="326" t="s">
        <v>39</v>
      </c>
      <c r="C9" s="323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410</v>
      </c>
      <c r="P9" s="175" t="s">
        <v>369</v>
      </c>
      <c r="Q9" s="151" t="s">
        <v>385</v>
      </c>
      <c r="R9" s="122"/>
      <c r="S9" s="122"/>
      <c r="T9" s="117">
        <v>762.705</v>
      </c>
      <c r="U9" s="217">
        <v>742.6483</v>
      </c>
      <c r="V9" s="122">
        <v>861.3</v>
      </c>
      <c r="W9" s="117">
        <v>844.1</v>
      </c>
      <c r="X9" s="117">
        <f>W9*1.06</f>
        <v>894.7460000000001</v>
      </c>
      <c r="Y9" s="117">
        <f>X9*1.06</f>
        <v>948.4307600000002</v>
      </c>
      <c r="Z9" s="104"/>
    </row>
    <row r="10" spans="1:26" ht="108.75" customHeight="1">
      <c r="A10" s="325"/>
      <c r="B10" s="326"/>
      <c r="C10" s="323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410</v>
      </c>
      <c r="P10" s="146"/>
      <c r="Q10" s="151" t="s">
        <v>385</v>
      </c>
      <c r="R10" s="122"/>
      <c r="S10" s="122"/>
      <c r="T10" s="117"/>
      <c r="U10" s="122"/>
      <c r="V10" s="117">
        <v>10</v>
      </c>
      <c r="W10" s="117">
        <v>10</v>
      </c>
      <c r="X10" s="117">
        <f>W10*1.06</f>
        <v>10.600000000000001</v>
      </c>
      <c r="Y10" s="117">
        <f>X10*1.06</f>
        <v>11.236000000000002</v>
      </c>
      <c r="Z10" s="104"/>
    </row>
    <row r="11" spans="1:26" ht="90" customHeight="1">
      <c r="A11" s="325"/>
      <c r="B11" s="326"/>
      <c r="C11" s="323"/>
      <c r="D11" s="145" t="s">
        <v>279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410</v>
      </c>
      <c r="P11" s="146"/>
      <c r="Q11" s="151" t="s">
        <v>385</v>
      </c>
      <c r="R11" s="122"/>
      <c r="S11" s="122"/>
      <c r="T11" s="117">
        <v>10</v>
      </c>
      <c r="U11" s="122"/>
      <c r="V11" s="122"/>
      <c r="W11" s="117"/>
      <c r="X11" s="117"/>
      <c r="Y11" s="117"/>
      <c r="Z11" s="104"/>
    </row>
    <row r="12" spans="1:26" ht="32.25" customHeight="1" hidden="1">
      <c r="A12" s="4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17"/>
      <c r="U12" s="122"/>
      <c r="V12" s="122"/>
      <c r="W12" s="117"/>
      <c r="X12" s="117"/>
      <c r="Y12" s="117"/>
      <c r="Z12" s="104"/>
    </row>
    <row r="13" spans="1:26" ht="242.25" customHeight="1" hidden="1">
      <c r="A13" s="4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17"/>
      <c r="U13" s="122"/>
      <c r="V13" s="122"/>
      <c r="W13" s="117"/>
      <c r="X13" s="117"/>
      <c r="Y13" s="117"/>
      <c r="Z13" s="104"/>
    </row>
    <row r="14" spans="1:26" ht="182.25" customHeight="1">
      <c r="A14" s="4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410</v>
      </c>
      <c r="P14" s="146" t="s">
        <v>380</v>
      </c>
      <c r="Q14" s="151" t="s">
        <v>385</v>
      </c>
      <c r="R14" s="122"/>
      <c r="S14" s="122"/>
      <c r="T14" s="117">
        <v>72.67</v>
      </c>
      <c r="U14" s="122">
        <v>72.67</v>
      </c>
      <c r="V14" s="117">
        <v>26.3</v>
      </c>
      <c r="W14" s="117"/>
      <c r="X14" s="117"/>
      <c r="Y14" s="117"/>
      <c r="Z14" s="104"/>
    </row>
    <row r="15" spans="1:26" ht="128.25" customHeight="1" hidden="1">
      <c r="A15" s="4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17"/>
      <c r="U15" s="122"/>
      <c r="V15" s="122"/>
      <c r="W15" s="117"/>
      <c r="X15" s="117"/>
      <c r="Y15" s="117"/>
      <c r="Z15" s="104"/>
    </row>
    <row r="16" spans="1:26" ht="99.75" hidden="1">
      <c r="A16" s="4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17"/>
      <c r="U16" s="122"/>
      <c r="V16" s="122"/>
      <c r="W16" s="117"/>
      <c r="X16" s="117"/>
      <c r="Y16" s="117"/>
      <c r="Z16" s="104"/>
    </row>
    <row r="17" spans="1:26" ht="128.25" hidden="1">
      <c r="A17" s="4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17"/>
      <c r="U17" s="122"/>
      <c r="V17" s="122"/>
      <c r="W17" s="117"/>
      <c r="X17" s="117"/>
      <c r="Y17" s="117"/>
      <c r="Z17" s="104"/>
    </row>
    <row r="18" spans="1:26" ht="57" hidden="1">
      <c r="A18" s="4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17"/>
      <c r="U18" s="122"/>
      <c r="V18" s="122"/>
      <c r="W18" s="117"/>
      <c r="X18" s="117"/>
      <c r="Y18" s="117"/>
      <c r="Z18" s="104"/>
    </row>
    <row r="19" spans="1:26" ht="42.75" hidden="1">
      <c r="A19" s="4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17"/>
      <c r="U19" s="122"/>
      <c r="V19" s="122"/>
      <c r="W19" s="117"/>
      <c r="X19" s="117"/>
      <c r="Y19" s="117"/>
      <c r="Z19" s="104"/>
    </row>
    <row r="20" spans="1:26" ht="57" hidden="1">
      <c r="A20" s="4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17"/>
      <c r="U20" s="122"/>
      <c r="V20" s="122"/>
      <c r="W20" s="117"/>
      <c r="X20" s="117"/>
      <c r="Y20" s="117"/>
      <c r="Z20" s="104"/>
    </row>
    <row r="21" spans="1:26" ht="107.25" customHeight="1">
      <c r="A21" s="325" t="s">
        <v>71</v>
      </c>
      <c r="B21" s="327" t="s">
        <v>72</v>
      </c>
      <c r="C21" s="323" t="s">
        <v>73</v>
      </c>
      <c r="D21" s="145" t="s">
        <v>285</v>
      </c>
      <c r="E21" s="122"/>
      <c r="F21" s="122"/>
      <c r="G21" s="176" t="s">
        <v>41</v>
      </c>
      <c r="H21" s="153" t="s">
        <v>75</v>
      </c>
      <c r="I21" s="177" t="s">
        <v>76</v>
      </c>
      <c r="J21" s="146"/>
      <c r="K21" s="178" t="s">
        <v>44</v>
      </c>
      <c r="L21" s="177" t="s">
        <v>277</v>
      </c>
      <c r="M21" s="177" t="s">
        <v>43</v>
      </c>
      <c r="N21" s="146"/>
      <c r="O21" s="146" t="s">
        <v>410</v>
      </c>
      <c r="P21" s="153" t="s">
        <v>367</v>
      </c>
      <c r="Q21" s="151" t="s">
        <v>253</v>
      </c>
      <c r="R21" s="122"/>
      <c r="S21" s="122"/>
      <c r="T21" s="117"/>
      <c r="U21" s="122"/>
      <c r="V21" s="217"/>
      <c r="W21" s="117">
        <v>100</v>
      </c>
      <c r="X21" s="117"/>
      <c r="Y21" s="117"/>
      <c r="Z21" s="104"/>
    </row>
    <row r="22" spans="1:26" ht="102.75" customHeight="1">
      <c r="A22" s="325"/>
      <c r="B22" s="327"/>
      <c r="C22" s="323"/>
      <c r="D22" s="145" t="s">
        <v>276</v>
      </c>
      <c r="E22" s="122"/>
      <c r="F22" s="122"/>
      <c r="G22" s="176" t="s">
        <v>41</v>
      </c>
      <c r="H22" s="153" t="s">
        <v>350</v>
      </c>
      <c r="I22" s="177" t="s">
        <v>76</v>
      </c>
      <c r="J22" s="146"/>
      <c r="K22" s="178" t="s">
        <v>44</v>
      </c>
      <c r="L22" s="177" t="s">
        <v>351</v>
      </c>
      <c r="M22" s="177" t="s">
        <v>43</v>
      </c>
      <c r="N22" s="146"/>
      <c r="O22" s="146" t="s">
        <v>410</v>
      </c>
      <c r="P22" s="153" t="s">
        <v>366</v>
      </c>
      <c r="Q22" s="151" t="s">
        <v>385</v>
      </c>
      <c r="R22" s="122"/>
      <c r="S22" s="122"/>
      <c r="T22" s="117">
        <v>116.455</v>
      </c>
      <c r="U22" s="122">
        <v>116.455</v>
      </c>
      <c r="V22" s="217">
        <v>0</v>
      </c>
      <c r="W22" s="117">
        <f aca="true" t="shared" si="2" ref="W22:Y24">V22*1.06</f>
        <v>0</v>
      </c>
      <c r="X22" s="117">
        <f t="shared" si="2"/>
        <v>0</v>
      </c>
      <c r="Y22" s="117">
        <f t="shared" si="2"/>
        <v>0</v>
      </c>
      <c r="Z22" s="104"/>
    </row>
    <row r="23" spans="1:26" ht="98.25" customHeight="1">
      <c r="A23" s="325" t="s">
        <v>78</v>
      </c>
      <c r="B23" s="327" t="s">
        <v>402</v>
      </c>
      <c r="C23" s="323" t="s">
        <v>79</v>
      </c>
      <c r="D23" s="145" t="s">
        <v>312</v>
      </c>
      <c r="E23" s="122"/>
      <c r="F23" s="122"/>
      <c r="G23" s="176" t="s">
        <v>41</v>
      </c>
      <c r="H23" s="153" t="s">
        <v>80</v>
      </c>
      <c r="I23" s="177" t="s">
        <v>76</v>
      </c>
      <c r="J23" s="146"/>
      <c r="K23" s="178" t="s">
        <v>44</v>
      </c>
      <c r="L23" s="177" t="s">
        <v>81</v>
      </c>
      <c r="M23" s="177" t="s">
        <v>43</v>
      </c>
      <c r="N23" s="146"/>
      <c r="O23" s="146" t="s">
        <v>410</v>
      </c>
      <c r="P23" s="153" t="s">
        <v>368</v>
      </c>
      <c r="Q23" s="154"/>
      <c r="R23" s="122"/>
      <c r="S23" s="122"/>
      <c r="T23" s="117"/>
      <c r="U23" s="122"/>
      <c r="V23" s="217"/>
      <c r="W23" s="117">
        <v>374.8</v>
      </c>
      <c r="X23" s="117"/>
      <c r="Y23" s="117"/>
      <c r="Z23" s="104"/>
    </row>
    <row r="24" spans="1:26" ht="153" customHeight="1">
      <c r="A24" s="325"/>
      <c r="B24" s="327"/>
      <c r="C24" s="323"/>
      <c r="D24" s="145" t="s">
        <v>356</v>
      </c>
      <c r="E24" s="122"/>
      <c r="F24" s="122"/>
      <c r="G24" s="176" t="s">
        <v>41</v>
      </c>
      <c r="H24" s="153" t="s">
        <v>80</v>
      </c>
      <c r="I24" s="177" t="s">
        <v>76</v>
      </c>
      <c r="J24" s="146"/>
      <c r="K24" s="178" t="s">
        <v>44</v>
      </c>
      <c r="L24" s="177" t="s">
        <v>81</v>
      </c>
      <c r="M24" s="177" t="s">
        <v>43</v>
      </c>
      <c r="N24" s="146"/>
      <c r="O24" s="146" t="s">
        <v>410</v>
      </c>
      <c r="P24" s="153" t="s">
        <v>368</v>
      </c>
      <c r="Q24" s="151" t="s">
        <v>385</v>
      </c>
      <c r="R24" s="122"/>
      <c r="S24" s="122"/>
      <c r="T24" s="221">
        <v>441</v>
      </c>
      <c r="U24" s="117">
        <v>441</v>
      </c>
      <c r="V24" s="222">
        <v>442.2</v>
      </c>
      <c r="W24" s="117">
        <v>0</v>
      </c>
      <c r="X24" s="117">
        <f t="shared" si="2"/>
        <v>0</v>
      </c>
      <c r="Y24" s="117">
        <f t="shared" si="2"/>
        <v>0</v>
      </c>
      <c r="Z24" s="104"/>
    </row>
    <row r="25" spans="1:26" ht="152.25" customHeight="1" hidden="1">
      <c r="A25" s="4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/>
      <c r="P25" s="153" t="s">
        <v>370</v>
      </c>
      <c r="Q25" s="151" t="s">
        <v>385</v>
      </c>
      <c r="R25" s="122"/>
      <c r="S25" s="122"/>
      <c r="T25" s="117"/>
      <c r="U25" s="122"/>
      <c r="V25" s="122"/>
      <c r="W25" s="117"/>
      <c r="X25" s="117"/>
      <c r="Y25" s="117"/>
      <c r="Z25" s="104"/>
    </row>
    <row r="26" spans="1:26" ht="71.25" hidden="1">
      <c r="A26" s="4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17"/>
      <c r="U26" s="122"/>
      <c r="V26" s="122"/>
      <c r="W26" s="117"/>
      <c r="X26" s="117"/>
      <c r="Y26" s="117"/>
      <c r="Z26" s="104"/>
    </row>
    <row r="27" spans="1:26" ht="99.75" hidden="1">
      <c r="A27" s="4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17"/>
      <c r="U27" s="122"/>
      <c r="V27" s="122"/>
      <c r="W27" s="117"/>
      <c r="X27" s="117"/>
      <c r="Y27" s="117"/>
      <c r="Z27" s="104"/>
    </row>
    <row r="28" spans="1:26" ht="57">
      <c r="A28" s="4" t="s">
        <v>93</v>
      </c>
      <c r="B28" s="100" t="s">
        <v>94</v>
      </c>
      <c r="C28" s="58" t="s">
        <v>95</v>
      </c>
      <c r="D28" s="145"/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/>
      <c r="P28" s="153" t="s">
        <v>371</v>
      </c>
      <c r="Q28" s="151" t="s">
        <v>385</v>
      </c>
      <c r="R28" s="122"/>
      <c r="S28" s="122"/>
      <c r="T28" s="117"/>
      <c r="U28" s="122"/>
      <c r="V28" s="122"/>
      <c r="W28" s="117">
        <v>10</v>
      </c>
      <c r="X28" s="117"/>
      <c r="Y28" s="117"/>
      <c r="Z28" s="104"/>
    </row>
    <row r="29" spans="1:26" ht="224.25" customHeight="1">
      <c r="A29" s="4" t="s">
        <v>96</v>
      </c>
      <c r="B29" s="100" t="s">
        <v>97</v>
      </c>
      <c r="C29" s="58" t="s">
        <v>98</v>
      </c>
      <c r="D29" s="145" t="s">
        <v>271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410</v>
      </c>
      <c r="P29" s="153" t="s">
        <v>372</v>
      </c>
      <c r="Q29" s="151" t="s">
        <v>385</v>
      </c>
      <c r="R29" s="122"/>
      <c r="S29" s="122"/>
      <c r="T29" s="117">
        <v>13.4</v>
      </c>
      <c r="U29" s="122">
        <v>0</v>
      </c>
      <c r="V29" s="117">
        <v>12.5</v>
      </c>
      <c r="W29" s="117">
        <v>0</v>
      </c>
      <c r="X29" s="117">
        <f>W29*1.06</f>
        <v>0</v>
      </c>
      <c r="Y29" s="117">
        <f>X29*1.06</f>
        <v>0</v>
      </c>
      <c r="Z29" s="104"/>
    </row>
    <row r="30" spans="1:26" ht="71.25" hidden="1">
      <c r="A30" s="4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51"/>
      <c r="R30" s="122"/>
      <c r="S30" s="122"/>
      <c r="T30" s="117"/>
      <c r="U30" s="122"/>
      <c r="V30" s="122"/>
      <c r="W30" s="117"/>
      <c r="X30" s="117"/>
      <c r="Y30" s="117"/>
      <c r="Z30" s="104"/>
    </row>
    <row r="31" spans="1:26" ht="222" customHeight="1">
      <c r="A31" s="4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410</v>
      </c>
      <c r="P31" s="153" t="s">
        <v>373</v>
      </c>
      <c r="Q31" s="151" t="s">
        <v>385</v>
      </c>
      <c r="R31" s="122"/>
      <c r="S31" s="122"/>
      <c r="T31" s="117">
        <v>295.424</v>
      </c>
      <c r="U31" s="117">
        <v>293.28294</v>
      </c>
      <c r="V31" s="217">
        <v>184.2</v>
      </c>
      <c r="W31" s="117">
        <v>300.6</v>
      </c>
      <c r="X31" s="117">
        <f>W31*1.06</f>
        <v>318.636</v>
      </c>
      <c r="Y31" s="117">
        <f>X31*1.06</f>
        <v>337.75416000000007</v>
      </c>
      <c r="Z31" s="104"/>
    </row>
    <row r="32" spans="1:26" ht="176.25" customHeight="1">
      <c r="A32" s="4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410</v>
      </c>
      <c r="P32" s="153" t="s">
        <v>374</v>
      </c>
      <c r="Q32" s="151" t="s">
        <v>385</v>
      </c>
      <c r="R32" s="122"/>
      <c r="S32" s="122"/>
      <c r="T32" s="117">
        <v>1305.906</v>
      </c>
      <c r="U32" s="117">
        <v>1266.13</v>
      </c>
      <c r="V32" s="217">
        <v>1774.5</v>
      </c>
      <c r="W32" s="117">
        <v>1823</v>
      </c>
      <c r="X32" s="117">
        <f>W32*1.06</f>
        <v>1932.38</v>
      </c>
      <c r="Y32" s="117">
        <f>X32*1.06</f>
        <v>2048.3228000000004</v>
      </c>
      <c r="Z32" s="104"/>
    </row>
    <row r="33" spans="1:26" ht="159" customHeight="1" hidden="1">
      <c r="A33" s="4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309</v>
      </c>
      <c r="P33" s="153" t="s">
        <v>375</v>
      </c>
      <c r="Q33" s="151" t="s">
        <v>385</v>
      </c>
      <c r="R33" s="122"/>
      <c r="S33" s="122"/>
      <c r="T33" s="117"/>
      <c r="U33" s="122"/>
      <c r="V33" s="122"/>
      <c r="W33" s="117"/>
      <c r="X33" s="117"/>
      <c r="Y33" s="117"/>
      <c r="Z33" s="104"/>
    </row>
    <row r="34" spans="1:26" ht="104.25" customHeight="1" hidden="1">
      <c r="A34" s="4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117"/>
      <c r="U34" s="122"/>
      <c r="V34" s="122"/>
      <c r="W34" s="117"/>
      <c r="X34" s="117"/>
      <c r="Y34" s="117"/>
      <c r="Z34" s="104"/>
    </row>
    <row r="35" spans="1:26" ht="152.25" customHeight="1">
      <c r="A35" s="4" t="s">
        <v>128</v>
      </c>
      <c r="B35" s="100" t="s">
        <v>129</v>
      </c>
      <c r="C35" s="58" t="s">
        <v>130</v>
      </c>
      <c r="D35" s="145" t="s">
        <v>318</v>
      </c>
      <c r="E35" s="122"/>
      <c r="F35" s="122"/>
      <c r="G35" s="172" t="s">
        <v>41</v>
      </c>
      <c r="H35" s="148" t="s">
        <v>131</v>
      </c>
      <c r="I35" s="173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410</v>
      </c>
      <c r="P35" s="153" t="s">
        <v>376</v>
      </c>
      <c r="Q35" s="151" t="s">
        <v>385</v>
      </c>
      <c r="R35" s="122"/>
      <c r="S35" s="122"/>
      <c r="T35" s="117">
        <v>12</v>
      </c>
      <c r="U35" s="117">
        <v>9</v>
      </c>
      <c r="V35" s="217">
        <v>12</v>
      </c>
      <c r="W35" s="117">
        <v>12</v>
      </c>
      <c r="X35" s="117">
        <f>W35*1.06</f>
        <v>12.72</v>
      </c>
      <c r="Y35" s="117">
        <f>X35*1.06</f>
        <v>13.483200000000002</v>
      </c>
      <c r="Z35" s="104"/>
    </row>
    <row r="36" spans="1:26" ht="87.75" customHeight="1" hidden="1">
      <c r="A36" s="4" t="s">
        <v>132</v>
      </c>
      <c r="B36" s="100" t="s">
        <v>133</v>
      </c>
      <c r="C36" s="58" t="s">
        <v>134</v>
      </c>
      <c r="D36" s="145"/>
      <c r="E36" s="122"/>
      <c r="F36" s="122"/>
      <c r="G36" s="172" t="s">
        <v>41</v>
      </c>
      <c r="H36" s="148" t="s">
        <v>131</v>
      </c>
      <c r="I36" s="173" t="s">
        <v>76</v>
      </c>
      <c r="J36" s="146"/>
      <c r="K36" s="178" t="s">
        <v>135</v>
      </c>
      <c r="L36" s="177" t="s">
        <v>136</v>
      </c>
      <c r="M36" s="177" t="s">
        <v>137</v>
      </c>
      <c r="N36" s="146"/>
      <c r="O36" s="146" t="s">
        <v>410</v>
      </c>
      <c r="P36" s="153" t="s">
        <v>376</v>
      </c>
      <c r="Q36" s="151" t="s">
        <v>385</v>
      </c>
      <c r="R36" s="122"/>
      <c r="S36" s="122"/>
      <c r="T36" s="117"/>
      <c r="U36" s="122"/>
      <c r="V36" s="122"/>
      <c r="W36" s="117"/>
      <c r="X36" s="117"/>
      <c r="Y36" s="117"/>
      <c r="Z36" s="104"/>
    </row>
    <row r="37" spans="1:26" ht="75.75" customHeight="1" hidden="1">
      <c r="A37" s="4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17"/>
      <c r="U37" s="122"/>
      <c r="V37" s="122"/>
      <c r="W37" s="117"/>
      <c r="X37" s="117"/>
      <c r="Y37" s="117"/>
      <c r="Z37" s="104"/>
    </row>
    <row r="38" spans="1:26" ht="28.5" hidden="1">
      <c r="A38" s="4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17"/>
      <c r="U38" s="122"/>
      <c r="V38" s="122"/>
      <c r="W38" s="117"/>
      <c r="X38" s="117"/>
      <c r="Y38" s="117"/>
      <c r="Z38" s="104"/>
    </row>
    <row r="39" spans="1:26" ht="28.5" hidden="1">
      <c r="A39" s="4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17"/>
      <c r="U39" s="122"/>
      <c r="V39" s="122"/>
      <c r="W39" s="117"/>
      <c r="X39" s="117"/>
      <c r="Y39" s="117"/>
      <c r="Z39" s="104"/>
    </row>
    <row r="40" spans="1:26" ht="179.25" customHeight="1">
      <c r="A40" s="4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410</v>
      </c>
      <c r="P40" s="153" t="s">
        <v>377</v>
      </c>
      <c r="Q40" s="151" t="s">
        <v>385</v>
      </c>
      <c r="R40" s="122"/>
      <c r="S40" s="122"/>
      <c r="T40" s="117">
        <v>73.7</v>
      </c>
      <c r="U40" s="117">
        <v>56.83473</v>
      </c>
      <c r="V40" s="122">
        <v>247.2</v>
      </c>
      <c r="W40" s="117">
        <v>129.8</v>
      </c>
      <c r="X40" s="117">
        <f aca="true" t="shared" si="3" ref="X40:Y42">W40*1.06</f>
        <v>137.58800000000002</v>
      </c>
      <c r="Y40" s="117">
        <f t="shared" si="3"/>
        <v>145.84328000000002</v>
      </c>
      <c r="Z40" s="104"/>
    </row>
    <row r="41" spans="1:26" ht="330.75" customHeight="1">
      <c r="A41" s="4" t="s">
        <v>153</v>
      </c>
      <c r="B41" s="100" t="s">
        <v>393</v>
      </c>
      <c r="C41" s="58" t="s">
        <v>154</v>
      </c>
      <c r="D41" s="145" t="s">
        <v>220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410</v>
      </c>
      <c r="P41" s="153" t="s">
        <v>378</v>
      </c>
      <c r="Q41" s="151" t="s">
        <v>385</v>
      </c>
      <c r="R41" s="122"/>
      <c r="S41" s="122"/>
      <c r="T41" s="117">
        <v>168.745</v>
      </c>
      <c r="U41" s="117">
        <v>139.198</v>
      </c>
      <c r="V41" s="122">
        <v>56.5</v>
      </c>
      <c r="W41" s="117">
        <v>0</v>
      </c>
      <c r="X41" s="117">
        <f t="shared" si="3"/>
        <v>0</v>
      </c>
      <c r="Y41" s="117">
        <f t="shared" si="3"/>
        <v>0</v>
      </c>
      <c r="Z41" s="104"/>
    </row>
    <row r="42" spans="1:26" ht="160.5" customHeight="1">
      <c r="A42" s="4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254</v>
      </c>
      <c r="P42" s="153" t="s">
        <v>379</v>
      </c>
      <c r="Q42" s="151" t="s">
        <v>385</v>
      </c>
      <c r="R42" s="122"/>
      <c r="S42" s="122"/>
      <c r="T42" s="117">
        <v>120.7</v>
      </c>
      <c r="U42" s="117">
        <v>101.99424</v>
      </c>
      <c r="V42" s="117">
        <v>97.7</v>
      </c>
      <c r="W42" s="117">
        <v>95</v>
      </c>
      <c r="X42" s="117">
        <f t="shared" si="3"/>
        <v>100.7</v>
      </c>
      <c r="Y42" s="117">
        <f t="shared" si="3"/>
        <v>106.742</v>
      </c>
      <c r="Z42" s="104"/>
    </row>
    <row r="43" spans="1:26" ht="28.5" hidden="1">
      <c r="A43" s="4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17"/>
      <c r="U43" s="122"/>
      <c r="V43" s="122"/>
      <c r="W43" s="122"/>
      <c r="X43" s="122"/>
      <c r="Y43" s="122"/>
      <c r="Z43" s="104"/>
    </row>
    <row r="44" spans="1:26" ht="99.75" hidden="1">
      <c r="A44" s="4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17"/>
      <c r="U44" s="122"/>
      <c r="V44" s="122"/>
      <c r="W44" s="122"/>
      <c r="X44" s="122"/>
      <c r="Y44" s="122"/>
      <c r="Z44" s="104"/>
    </row>
    <row r="45" spans="1:26" ht="85.5" hidden="1">
      <c r="A45" s="4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17"/>
      <c r="U45" s="122"/>
      <c r="V45" s="122"/>
      <c r="W45" s="122"/>
      <c r="X45" s="122"/>
      <c r="Y45" s="122"/>
      <c r="Z45" s="104"/>
    </row>
    <row r="46" spans="1:26" ht="85.5" hidden="1">
      <c r="A46" s="4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17"/>
      <c r="U46" s="122"/>
      <c r="V46" s="122"/>
      <c r="W46" s="122"/>
      <c r="X46" s="122"/>
      <c r="Y46" s="122"/>
      <c r="Z46" s="104"/>
    </row>
    <row r="47" spans="1:26" ht="57" hidden="1">
      <c r="A47" s="4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17"/>
      <c r="U47" s="122"/>
      <c r="V47" s="122"/>
      <c r="W47" s="122"/>
      <c r="X47" s="122"/>
      <c r="Y47" s="122"/>
      <c r="Z47" s="104"/>
    </row>
    <row r="48" spans="1:26" ht="71.25" hidden="1">
      <c r="A48" s="4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17"/>
      <c r="U48" s="122"/>
      <c r="V48" s="122"/>
      <c r="W48" s="122"/>
      <c r="X48" s="122"/>
      <c r="Y48" s="122"/>
      <c r="Z48" s="104"/>
    </row>
    <row r="49" spans="1:26" ht="71.25" hidden="1">
      <c r="A49" s="4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17"/>
      <c r="U49" s="122"/>
      <c r="V49" s="122"/>
      <c r="W49" s="122"/>
      <c r="X49" s="122"/>
      <c r="Y49" s="122"/>
      <c r="Z49" s="104"/>
    </row>
    <row r="50" spans="1:26" ht="114.75" customHeight="1" hidden="1">
      <c r="A50" s="4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/>
      <c r="P50" s="146"/>
      <c r="Q50" s="151"/>
      <c r="R50" s="122"/>
      <c r="S50" s="122"/>
      <c r="T50" s="117"/>
      <c r="U50" s="122"/>
      <c r="V50" s="122"/>
      <c r="W50" s="122"/>
      <c r="X50" s="122"/>
      <c r="Y50" s="122"/>
      <c r="Z50" s="104"/>
    </row>
    <row r="51" spans="1:26" ht="42.75" hidden="1">
      <c r="A51" s="4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17"/>
      <c r="U51" s="122"/>
      <c r="V51" s="122"/>
      <c r="W51" s="122"/>
      <c r="X51" s="122"/>
      <c r="Y51" s="122"/>
      <c r="Z51" s="104"/>
    </row>
    <row r="52" spans="1:26" ht="0.75" customHeight="1">
      <c r="A52" s="4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17"/>
      <c r="U52" s="122"/>
      <c r="V52" s="122"/>
      <c r="W52" s="122"/>
      <c r="X52" s="122"/>
      <c r="Y52" s="122"/>
      <c r="Z52" s="104"/>
    </row>
    <row r="53" spans="1:26" ht="28.5" hidden="1">
      <c r="A53" s="4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17"/>
      <c r="U53" s="122"/>
      <c r="V53" s="122"/>
      <c r="W53" s="122"/>
      <c r="X53" s="122"/>
      <c r="Y53" s="122"/>
      <c r="Z53" s="104"/>
    </row>
    <row r="54" spans="1:26" ht="57" hidden="1">
      <c r="A54" s="4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17"/>
      <c r="U54" s="122"/>
      <c r="V54" s="122"/>
      <c r="W54" s="122"/>
      <c r="X54" s="122"/>
      <c r="Y54" s="122"/>
      <c r="Z54" s="104"/>
    </row>
    <row r="55" spans="1:26" ht="125.25" customHeight="1">
      <c r="A55" s="60" t="s">
        <v>197</v>
      </c>
      <c r="B55" s="100" t="s">
        <v>198</v>
      </c>
      <c r="C55" s="58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278">
        <f aca="true" t="shared" si="4" ref="T55:Y55">SUM(T56:T59)</f>
        <v>0</v>
      </c>
      <c r="U55" s="278">
        <f t="shared" si="4"/>
        <v>0</v>
      </c>
      <c r="V55" s="278">
        <f t="shared" si="4"/>
        <v>0</v>
      </c>
      <c r="W55" s="278">
        <f t="shared" si="4"/>
        <v>0</v>
      </c>
      <c r="X55" s="278">
        <f t="shared" si="4"/>
        <v>0</v>
      </c>
      <c r="Y55" s="278">
        <f t="shared" si="4"/>
        <v>0</v>
      </c>
      <c r="Z55" s="104"/>
    </row>
    <row r="56" spans="1:26" ht="91.5" customHeight="1" hidden="1">
      <c r="A56" s="8" t="s">
        <v>403</v>
      </c>
      <c r="B56" s="100" t="s">
        <v>200</v>
      </c>
      <c r="C56" s="58" t="s">
        <v>272</v>
      </c>
      <c r="D56" s="145"/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410</v>
      </c>
      <c r="P56" s="153" t="s">
        <v>370</v>
      </c>
      <c r="Q56" s="151" t="s">
        <v>385</v>
      </c>
      <c r="R56" s="122"/>
      <c r="S56" s="122" t="s">
        <v>209</v>
      </c>
      <c r="T56" s="117"/>
      <c r="U56" s="122"/>
      <c r="V56" s="122"/>
      <c r="W56" s="117"/>
      <c r="X56" s="122"/>
      <c r="Y56" s="122"/>
      <c r="Z56" s="104"/>
    </row>
    <row r="57" spans="1:26" ht="71.25" hidden="1">
      <c r="A57" s="8" t="s">
        <v>398</v>
      </c>
      <c r="B57" s="100" t="s">
        <v>109</v>
      </c>
      <c r="C57" s="58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117"/>
      <c r="U57" s="122"/>
      <c r="V57" s="122"/>
      <c r="W57" s="117"/>
      <c r="X57" s="122"/>
      <c r="Y57" s="122"/>
      <c r="Z57" s="104"/>
    </row>
    <row r="58" spans="1:26" ht="55.5" customHeight="1" hidden="1">
      <c r="A58" s="8" t="s">
        <v>399</v>
      </c>
      <c r="B58" s="100" t="s">
        <v>117</v>
      </c>
      <c r="C58" s="58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/>
      <c r="P58" s="153" t="s">
        <v>381</v>
      </c>
      <c r="Q58" s="151" t="s">
        <v>385</v>
      </c>
      <c r="R58" s="122"/>
      <c r="S58" s="122"/>
      <c r="T58" s="117"/>
      <c r="U58" s="122"/>
      <c r="V58" s="122"/>
      <c r="W58" s="117"/>
      <c r="X58" s="122"/>
      <c r="Y58" s="122"/>
      <c r="Z58" s="104"/>
    </row>
    <row r="59" spans="1:26" ht="85.5" hidden="1">
      <c r="A59" s="4"/>
      <c r="B59" s="100" t="s">
        <v>404</v>
      </c>
      <c r="C59" s="58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117"/>
      <c r="U59" s="122"/>
      <c r="V59" s="122"/>
      <c r="W59" s="117"/>
      <c r="X59" s="122"/>
      <c r="Y59" s="122"/>
      <c r="Z59" s="104"/>
    </row>
    <row r="60" spans="1:26" ht="114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219">
        <f aca="true" t="shared" si="5" ref="T60:Y60">SUM(T61:T62)</f>
        <v>108.45</v>
      </c>
      <c r="U60" s="219">
        <f t="shared" si="5"/>
        <v>108.45</v>
      </c>
      <c r="V60" s="219">
        <f t="shared" si="5"/>
        <v>113.6</v>
      </c>
      <c r="W60" s="219">
        <f t="shared" si="5"/>
        <v>114.7</v>
      </c>
      <c r="X60" s="219">
        <f t="shared" si="5"/>
        <v>121.58200000000001</v>
      </c>
      <c r="Y60" s="219">
        <f t="shared" si="5"/>
        <v>128.87692</v>
      </c>
      <c r="Z60" s="104"/>
    </row>
    <row r="61" spans="1:26" ht="99.75" customHeight="1">
      <c r="A61" s="61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254</v>
      </c>
      <c r="P61" s="146"/>
      <c r="Q61" s="151" t="s">
        <v>386</v>
      </c>
      <c r="R61" s="122"/>
      <c r="S61" s="122"/>
      <c r="T61" s="117">
        <v>108.45</v>
      </c>
      <c r="U61" s="122">
        <v>108.45</v>
      </c>
      <c r="V61" s="217">
        <v>113.6</v>
      </c>
      <c r="W61" s="217">
        <v>114.7</v>
      </c>
      <c r="X61" s="217">
        <f>W61*1.06</f>
        <v>121.58200000000001</v>
      </c>
      <c r="Y61" s="217">
        <f>X61*1.06</f>
        <v>128.87692</v>
      </c>
      <c r="Z61" s="104"/>
    </row>
    <row r="62" spans="1:26" ht="14.25">
      <c r="A62" s="61" t="s">
        <v>346</v>
      </c>
      <c r="B62" s="100" t="s">
        <v>217</v>
      </c>
      <c r="C62" s="58"/>
      <c r="D62" s="145"/>
      <c r="E62" s="122"/>
      <c r="F62" s="122"/>
      <c r="G62" s="176"/>
      <c r="H62" s="153"/>
      <c r="I62" s="177"/>
      <c r="J62" s="146"/>
      <c r="K62" s="178"/>
      <c r="L62" s="177"/>
      <c r="M62" s="177"/>
      <c r="N62" s="146"/>
      <c r="O62" s="146"/>
      <c r="P62" s="146"/>
      <c r="Q62" s="151"/>
      <c r="R62" s="122"/>
      <c r="S62" s="122"/>
      <c r="T62" s="117"/>
      <c r="U62" s="122"/>
      <c r="V62" s="217"/>
      <c r="W62" s="217"/>
      <c r="X62" s="217"/>
      <c r="Y62" s="217"/>
      <c r="Z62" s="104"/>
    </row>
    <row r="63" spans="1:26" ht="171">
      <c r="A63" s="4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22"/>
      <c r="P63" s="122"/>
      <c r="Q63" s="122"/>
      <c r="R63" s="122"/>
      <c r="S63" s="122"/>
      <c r="T63" s="217">
        <f aca="true" t="shared" si="6" ref="T63:Y63">SUM(T65)</f>
        <v>0</v>
      </c>
      <c r="U63" s="217">
        <f t="shared" si="6"/>
        <v>0</v>
      </c>
      <c r="V63" s="217">
        <f t="shared" si="6"/>
        <v>0</v>
      </c>
      <c r="W63" s="217">
        <f t="shared" si="6"/>
        <v>0</v>
      </c>
      <c r="X63" s="217">
        <f t="shared" si="6"/>
        <v>0</v>
      </c>
      <c r="Y63" s="217">
        <f t="shared" si="6"/>
        <v>0</v>
      </c>
      <c r="Z63" s="104"/>
    </row>
    <row r="64" spans="1:26" ht="108.75" customHeight="1">
      <c r="A64" s="4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254</v>
      </c>
      <c r="P64" s="122"/>
      <c r="Q64" s="151" t="s">
        <v>253</v>
      </c>
      <c r="R64" s="122"/>
      <c r="S64" s="122"/>
      <c r="T64" s="217"/>
      <c r="U64" s="217"/>
      <c r="V64" s="217"/>
      <c r="W64" s="217"/>
      <c r="X64" s="217"/>
      <c r="Y64" s="217"/>
      <c r="Z64" s="104"/>
    </row>
    <row r="65" spans="1:26" ht="156.75" hidden="1">
      <c r="A65" s="8" t="s">
        <v>395</v>
      </c>
      <c r="B65" s="102" t="s">
        <v>266</v>
      </c>
      <c r="C65" s="63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22"/>
      <c r="O65" s="146" t="s">
        <v>254</v>
      </c>
      <c r="P65" s="146"/>
      <c r="Q65" s="151" t="s">
        <v>386</v>
      </c>
      <c r="R65" s="122"/>
      <c r="S65" s="122"/>
      <c r="T65" s="117"/>
      <c r="U65" s="217"/>
      <c r="V65" s="217"/>
      <c r="W65" s="217"/>
      <c r="X65" s="217"/>
      <c r="Y65" s="217"/>
      <c r="Z65" s="104"/>
    </row>
    <row r="66" spans="1:26" ht="28.5">
      <c r="A66" s="60"/>
      <c r="B66" s="99" t="s">
        <v>208</v>
      </c>
      <c r="C66" s="59"/>
      <c r="D66" s="184"/>
      <c r="E66" s="122"/>
      <c r="F66" s="122"/>
      <c r="G66" s="146"/>
      <c r="H66" s="146"/>
      <c r="I66" s="146"/>
      <c r="J66" s="146"/>
      <c r="K66" s="146"/>
      <c r="L66" s="146"/>
      <c r="M66" s="146"/>
      <c r="N66" s="122"/>
      <c r="O66" s="122"/>
      <c r="P66" s="122" t="s">
        <v>209</v>
      </c>
      <c r="Q66" s="166"/>
      <c r="R66" s="122"/>
      <c r="S66" s="122"/>
      <c r="T66" s="121">
        <f aca="true" t="shared" si="7" ref="T66:Y66">SUM(T8,T55,T60,T63)</f>
        <v>3501.1549999999993</v>
      </c>
      <c r="U66" s="121">
        <f t="shared" si="7"/>
        <v>3347.6632099999997</v>
      </c>
      <c r="V66" s="219">
        <f t="shared" si="7"/>
        <v>3837.9999999999995</v>
      </c>
      <c r="W66" s="219">
        <f t="shared" si="7"/>
        <v>3814</v>
      </c>
      <c r="X66" s="219">
        <f t="shared" si="7"/>
        <v>3528.9519999999998</v>
      </c>
      <c r="Y66" s="219">
        <f t="shared" si="7"/>
        <v>3740.689120000001</v>
      </c>
      <c r="Z66" s="104"/>
    </row>
    <row r="67" spans="1:26" ht="29.25" customHeight="1">
      <c r="A67" s="9"/>
      <c r="B67" s="107" t="s">
        <v>319</v>
      </c>
      <c r="C67" s="9"/>
      <c r="D67" s="184" t="s">
        <v>111</v>
      </c>
      <c r="E67" s="104"/>
      <c r="F67" s="104"/>
      <c r="G67" s="107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24">
        <v>48.45655</v>
      </c>
      <c r="U67" s="124">
        <v>48.45655</v>
      </c>
      <c r="V67" s="124">
        <v>128.7</v>
      </c>
      <c r="W67" s="124"/>
      <c r="X67" s="124">
        <f>W67*1.1</f>
        <v>0</v>
      </c>
      <c r="Y67" s="124">
        <f>X67*1.1</f>
        <v>0</v>
      </c>
      <c r="Z67" s="104"/>
    </row>
    <row r="68" spans="1:26" ht="0.75" customHeight="1" hidden="1">
      <c r="A68" s="9"/>
      <c r="B68" s="107"/>
      <c r="C68" s="9"/>
      <c r="D68" s="184"/>
      <c r="E68" s="104"/>
      <c r="F68" s="104"/>
      <c r="G68" s="107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24"/>
      <c r="U68" s="124"/>
      <c r="V68" s="124"/>
      <c r="W68" s="124"/>
      <c r="X68" s="124"/>
      <c r="Y68" s="124"/>
      <c r="Z68" s="104"/>
    </row>
    <row r="69" spans="1:26" ht="14.25" hidden="1">
      <c r="A69" s="9"/>
      <c r="B69" s="107"/>
      <c r="C69" s="9"/>
      <c r="D69" s="184"/>
      <c r="E69" s="104"/>
      <c r="F69" s="104"/>
      <c r="G69" s="107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24"/>
      <c r="U69" s="124"/>
      <c r="V69" s="124"/>
      <c r="W69" s="124"/>
      <c r="X69" s="124"/>
      <c r="Y69" s="124"/>
      <c r="Z69" s="104"/>
    </row>
    <row r="70" spans="1:26" ht="29.25" customHeight="1">
      <c r="A70" s="9"/>
      <c r="B70" s="107" t="s">
        <v>448</v>
      </c>
      <c r="C70" s="9"/>
      <c r="D70" s="184" t="s">
        <v>111</v>
      </c>
      <c r="E70" s="104"/>
      <c r="F70" s="104"/>
      <c r="G70" s="107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24"/>
      <c r="U70" s="124"/>
      <c r="V70" s="124">
        <v>620</v>
      </c>
      <c r="W70" s="124"/>
      <c r="X70" s="124"/>
      <c r="Y70" s="124"/>
      <c r="Z70" s="104"/>
    </row>
    <row r="71" spans="1:26" ht="71.25" hidden="1">
      <c r="A71" s="9"/>
      <c r="B71" s="107" t="s">
        <v>401</v>
      </c>
      <c r="C71" s="9"/>
      <c r="D71" s="184"/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24"/>
      <c r="U71" s="124"/>
      <c r="V71" s="124"/>
      <c r="W71" s="124"/>
      <c r="X71" s="124"/>
      <c r="Y71" s="124"/>
      <c r="Z71" s="104"/>
    </row>
    <row r="72" spans="1:26" ht="15">
      <c r="A72" s="9"/>
      <c r="B72" s="105" t="s">
        <v>278</v>
      </c>
      <c r="C72" s="9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8" ref="T72:Y72">T66+T67+T68+T69+T70+T71</f>
        <v>3549.611549999999</v>
      </c>
      <c r="U72" s="125">
        <f t="shared" si="8"/>
        <v>3396.1197599999996</v>
      </c>
      <c r="V72" s="125">
        <f t="shared" si="8"/>
        <v>4586.699999999999</v>
      </c>
      <c r="W72" s="125">
        <f t="shared" si="8"/>
        <v>3814</v>
      </c>
      <c r="X72" s="125">
        <f t="shared" si="8"/>
        <v>3528.9519999999998</v>
      </c>
      <c r="Y72" s="125">
        <f t="shared" si="8"/>
        <v>3740.689120000001</v>
      </c>
      <c r="Z72" s="104"/>
    </row>
    <row r="73" spans="1:26" ht="21.75" customHeight="1" hidden="1">
      <c r="A73" s="9"/>
      <c r="B73" s="12"/>
      <c r="C73" s="9"/>
      <c r="D73" s="31"/>
      <c r="E73" s="9"/>
      <c r="F73" s="9"/>
      <c r="G73" s="6"/>
      <c r="H73" s="6"/>
      <c r="I73" s="6"/>
      <c r="J73" s="6"/>
      <c r="K73" s="6"/>
      <c r="L73" s="6"/>
      <c r="M73" s="6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21"/>
    </row>
    <row r="74" spans="1:26" s="11" customFormat="1" ht="22.5" customHeight="1" hidden="1">
      <c r="A74" s="9"/>
      <c r="B74" s="13"/>
      <c r="C74" s="9"/>
      <c r="D74" s="31"/>
      <c r="E74" s="9"/>
      <c r="F74" s="9"/>
      <c r="G74" s="1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Y74" s="9"/>
      <c r="Z74" s="21"/>
    </row>
    <row r="75" spans="26:27" ht="12.75">
      <c r="Z75" s="50"/>
      <c r="AA75" s="51"/>
    </row>
    <row r="76" spans="7:27" ht="9" customHeight="1">
      <c r="G76" s="35"/>
      <c r="H76" s="33"/>
      <c r="I76" s="33"/>
      <c r="J76" s="33"/>
      <c r="K76" s="33"/>
      <c r="L76" s="33"/>
      <c r="M76" s="33"/>
      <c r="N76" s="33"/>
      <c r="O76" s="33"/>
      <c r="Z76" s="52"/>
      <c r="AA76" s="53"/>
    </row>
    <row r="77" spans="2:15" ht="12.75" hidden="1">
      <c r="B77" s="318"/>
      <c r="C77" s="318"/>
      <c r="D77" s="318"/>
      <c r="G77" s="35"/>
      <c r="H77" s="33"/>
      <c r="I77" s="33"/>
      <c r="J77" s="33"/>
      <c r="K77" s="33"/>
      <c r="L77" s="33"/>
      <c r="M77" s="33"/>
      <c r="N77" s="33"/>
      <c r="O77" s="33"/>
    </row>
    <row r="78" spans="7:13" ht="12.75" hidden="1">
      <c r="G78" s="35"/>
      <c r="H78" s="33"/>
      <c r="I78" s="33"/>
      <c r="J78" s="33"/>
      <c r="K78" s="33"/>
      <c r="L78" s="33"/>
      <c r="M78" s="33"/>
    </row>
    <row r="79" ht="12.75" hidden="1"/>
    <row r="81" spans="2:26" ht="20.25" customHeight="1">
      <c r="B81" s="87"/>
      <c r="C81" s="87"/>
      <c r="D81" s="87"/>
      <c r="E81" s="87"/>
      <c r="F81" s="87"/>
      <c r="G81" s="88"/>
      <c r="H81" s="87"/>
      <c r="I81" s="87"/>
      <c r="J81" s="87"/>
      <c r="K81" s="87"/>
      <c r="L81" s="87"/>
      <c r="M81" s="87"/>
      <c r="N81" s="87"/>
      <c r="O81" s="87"/>
      <c r="P81" s="87"/>
      <c r="Q81" s="322" t="s">
        <v>210</v>
      </c>
      <c r="R81" s="322"/>
      <c r="S81" s="322"/>
      <c r="T81" s="322"/>
      <c r="U81" s="322"/>
      <c r="V81" s="93"/>
      <c r="W81" s="93"/>
      <c r="X81" s="93"/>
      <c r="Y81" s="93" t="s">
        <v>209</v>
      </c>
      <c r="Z81" s="87"/>
    </row>
    <row r="82" spans="2:26" ht="17.25" customHeight="1">
      <c r="B82" s="321" t="s">
        <v>221</v>
      </c>
      <c r="C82" s="321"/>
      <c r="D82" s="321"/>
      <c r="E82" s="87"/>
      <c r="F82" s="87"/>
      <c r="G82" s="88"/>
      <c r="H82" s="87" t="s">
        <v>289</v>
      </c>
      <c r="I82" s="87"/>
      <c r="J82" s="87"/>
      <c r="K82" s="87"/>
      <c r="L82" s="87"/>
      <c r="M82" s="87"/>
      <c r="N82" s="87"/>
      <c r="O82" s="87"/>
      <c r="P82" s="87"/>
      <c r="Q82" s="94" t="s">
        <v>212</v>
      </c>
      <c r="R82" s="94"/>
      <c r="S82" s="94"/>
      <c r="T82" s="94"/>
      <c r="U82" s="94"/>
      <c r="V82" s="93"/>
      <c r="W82" s="93"/>
      <c r="X82" s="320" t="s">
        <v>214</v>
      </c>
      <c r="Y82" s="320"/>
      <c r="Z82" s="320"/>
    </row>
    <row r="83" spans="7:13" ht="12.75">
      <c r="G83" s="29"/>
      <c r="I83" s="11"/>
      <c r="J83" s="11"/>
      <c r="K83" s="11"/>
      <c r="L83" s="11"/>
      <c r="M83" s="11"/>
    </row>
  </sheetData>
  <sheetProtection/>
  <mergeCells count="28">
    <mergeCell ref="A23:A24"/>
    <mergeCell ref="B9:B11"/>
    <mergeCell ref="C23:C24"/>
    <mergeCell ref="N4:Q4"/>
    <mergeCell ref="A9:A11"/>
    <mergeCell ref="A21:A22"/>
    <mergeCell ref="B21:B22"/>
    <mergeCell ref="C21:C22"/>
    <mergeCell ref="B23:B24"/>
    <mergeCell ref="V4:V5"/>
    <mergeCell ref="C9:C11"/>
    <mergeCell ref="E4:E5"/>
    <mergeCell ref="A2:Y2"/>
    <mergeCell ref="A3:C5"/>
    <mergeCell ref="D3:D5"/>
    <mergeCell ref="E3:Q3"/>
    <mergeCell ref="W4:W5"/>
    <mergeCell ref="R3:Y3"/>
    <mergeCell ref="B77:D77"/>
    <mergeCell ref="J4:M4"/>
    <mergeCell ref="X82:Z82"/>
    <mergeCell ref="Z3:Z5"/>
    <mergeCell ref="X4:Y4"/>
    <mergeCell ref="B82:D82"/>
    <mergeCell ref="R4:R5"/>
    <mergeCell ref="S4:U4"/>
    <mergeCell ref="Q81:U81"/>
    <mergeCell ref="F4:I4"/>
  </mergeCells>
  <printOptions/>
  <pageMargins left="0.3937007874015748" right="0.3937007874015748" top="0.6" bottom="0.3937007874015748" header="0.5118110236220472" footer="0.5118110236220472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="60" zoomScaleNormal="60" zoomScaleSheetLayoutView="40" zoomScalePageLayoutView="0" workbookViewId="0" topLeftCell="A1">
      <pane xSplit="6" ySplit="6" topLeftCell="H63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9.375" style="30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8.37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22.625" style="23" customWidth="1"/>
    <col min="16" max="16" width="8.625" style="15" customWidth="1"/>
    <col min="17" max="17" width="13.875" style="15" customWidth="1"/>
    <col min="18" max="19" width="9.125" style="15" hidden="1" customWidth="1"/>
    <col min="20" max="20" width="14.375" style="15" customWidth="1"/>
    <col min="21" max="21" width="10.75390625" style="15" customWidth="1"/>
    <col min="22" max="22" width="11.625" style="15" customWidth="1"/>
    <col min="23" max="23" width="12.25390625" style="15" customWidth="1"/>
    <col min="24" max="24" width="13.375" style="15" customWidth="1"/>
    <col min="25" max="25" width="14.125" style="15" customWidth="1"/>
    <col min="26" max="26" width="6.87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12.75">
      <c r="A2" s="292" t="s">
        <v>335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12.75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12.75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19" t="s">
        <v>5</v>
      </c>
      <c r="K4" s="319"/>
      <c r="L4" s="319"/>
      <c r="M4" s="319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76.5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46"/>
      <c r="P7" s="122"/>
      <c r="Q7" s="122"/>
      <c r="R7" s="122"/>
      <c r="S7" s="122"/>
      <c r="T7" s="219">
        <f aca="true" t="shared" si="0" ref="T7:Y7">SUM(T8,T55,T60,T63)</f>
        <v>5314.005</v>
      </c>
      <c r="U7" s="219">
        <f t="shared" si="0"/>
        <v>4917.628059999999</v>
      </c>
      <c r="V7" s="219">
        <f t="shared" si="0"/>
        <v>8135.700000000001</v>
      </c>
      <c r="W7" s="219">
        <f t="shared" si="0"/>
        <v>4672.2</v>
      </c>
      <c r="X7" s="219">
        <f t="shared" si="0"/>
        <v>4474.918000000001</v>
      </c>
      <c r="Y7" s="219">
        <f t="shared" si="0"/>
        <v>4743.41308</v>
      </c>
      <c r="Z7" s="104"/>
    </row>
    <row r="8" spans="1:26" ht="99.75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46"/>
      <c r="P8" s="122"/>
      <c r="Q8" s="122"/>
      <c r="R8" s="122"/>
      <c r="S8" s="122"/>
      <c r="T8" s="219">
        <f aca="true" t="shared" si="1" ref="T8:Y8">SUM(T9:T54)</f>
        <v>4867.555</v>
      </c>
      <c r="U8" s="219">
        <f t="shared" si="1"/>
        <v>4471.178059999999</v>
      </c>
      <c r="V8" s="219">
        <f t="shared" si="1"/>
        <v>4962.6</v>
      </c>
      <c r="W8" s="219">
        <f t="shared" si="1"/>
        <v>4182.2</v>
      </c>
      <c r="X8" s="219">
        <f t="shared" si="1"/>
        <v>4353.336</v>
      </c>
      <c r="Y8" s="219">
        <f t="shared" si="1"/>
        <v>4614.536160000001</v>
      </c>
      <c r="Z8" s="104"/>
    </row>
    <row r="9" spans="1:26" ht="127.5" customHeight="1">
      <c r="A9" s="325" t="s">
        <v>38</v>
      </c>
      <c r="B9" s="326" t="s">
        <v>39</v>
      </c>
      <c r="C9" s="323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411</v>
      </c>
      <c r="P9" s="175" t="s">
        <v>369</v>
      </c>
      <c r="Q9" s="151" t="s">
        <v>385</v>
      </c>
      <c r="R9" s="122"/>
      <c r="S9" s="122"/>
      <c r="T9" s="217">
        <v>675.335</v>
      </c>
      <c r="U9" s="217">
        <v>656.5313</v>
      </c>
      <c r="V9" s="217">
        <v>763.9</v>
      </c>
      <c r="W9" s="217">
        <v>723</v>
      </c>
      <c r="X9" s="217">
        <v>809.69</v>
      </c>
      <c r="Y9" s="217">
        <f>X9*1.06</f>
        <v>858.2714000000001</v>
      </c>
      <c r="Z9" s="104"/>
    </row>
    <row r="10" spans="1:26" ht="128.25" customHeight="1">
      <c r="A10" s="325"/>
      <c r="B10" s="326"/>
      <c r="C10" s="323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411</v>
      </c>
      <c r="P10" s="175" t="s">
        <v>369</v>
      </c>
      <c r="Q10" s="151" t="s">
        <v>385</v>
      </c>
      <c r="R10" s="122"/>
      <c r="S10" s="122"/>
      <c r="T10" s="217"/>
      <c r="U10" s="217"/>
      <c r="V10" s="217">
        <v>8.6</v>
      </c>
      <c r="W10" s="217">
        <v>10</v>
      </c>
      <c r="X10" s="217">
        <f>W10*1.06</f>
        <v>10.600000000000001</v>
      </c>
      <c r="Y10" s="217">
        <f>X10*1.06</f>
        <v>11.236000000000002</v>
      </c>
      <c r="Z10" s="104"/>
    </row>
    <row r="11" spans="1:26" ht="132.75" customHeight="1">
      <c r="A11" s="325"/>
      <c r="B11" s="326"/>
      <c r="C11" s="323"/>
      <c r="D11" s="145" t="s">
        <v>279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411</v>
      </c>
      <c r="P11" s="175" t="s">
        <v>369</v>
      </c>
      <c r="Q11" s="151" t="s">
        <v>385</v>
      </c>
      <c r="R11" s="122"/>
      <c r="S11" s="122"/>
      <c r="T11" s="217">
        <v>10</v>
      </c>
      <c r="U11" s="217"/>
      <c r="V11" s="104"/>
      <c r="W11" s="104"/>
      <c r="X11" s="104"/>
      <c r="Y11" s="217">
        <f>X11*1.06</f>
        <v>0</v>
      </c>
      <c r="Z11" s="104"/>
    </row>
    <row r="12" spans="1:26" ht="27" customHeight="1" hidden="1">
      <c r="A12" s="4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217"/>
      <c r="U12" s="217"/>
      <c r="V12" s="217"/>
      <c r="W12" s="217"/>
      <c r="X12" s="217"/>
      <c r="Y12" s="217"/>
      <c r="Z12" s="104"/>
    </row>
    <row r="13" spans="1:26" ht="256.5" hidden="1">
      <c r="A13" s="4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217"/>
      <c r="U13" s="217"/>
      <c r="V13" s="217"/>
      <c r="W13" s="217"/>
      <c r="X13" s="217"/>
      <c r="Y13" s="217"/>
      <c r="Z13" s="104"/>
    </row>
    <row r="14" spans="1:26" ht="183.75" customHeight="1">
      <c r="A14" s="4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411</v>
      </c>
      <c r="P14" s="146" t="s">
        <v>380</v>
      </c>
      <c r="Q14" s="151" t="s">
        <v>385</v>
      </c>
      <c r="R14" s="122"/>
      <c r="S14" s="122"/>
      <c r="T14" s="217">
        <v>91.02</v>
      </c>
      <c r="U14" s="217">
        <v>91.02</v>
      </c>
      <c r="V14" s="217">
        <v>26.3</v>
      </c>
      <c r="W14" s="217">
        <v>10</v>
      </c>
      <c r="X14" s="217"/>
      <c r="Y14" s="217">
        <f>X14*1.06</f>
        <v>0</v>
      </c>
      <c r="Z14" s="104"/>
    </row>
    <row r="15" spans="1:26" ht="132.75" customHeight="1" hidden="1">
      <c r="A15" s="4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217"/>
      <c r="U15" s="217"/>
      <c r="V15" s="217"/>
      <c r="W15" s="217"/>
      <c r="X15" s="217"/>
      <c r="Y15" s="217"/>
      <c r="Z15" s="104"/>
    </row>
    <row r="16" spans="1:26" ht="99.75" hidden="1">
      <c r="A16" s="4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217"/>
      <c r="U16" s="217"/>
      <c r="V16" s="217"/>
      <c r="W16" s="217"/>
      <c r="X16" s="217"/>
      <c r="Y16" s="217"/>
      <c r="Z16" s="104"/>
    </row>
    <row r="17" spans="1:26" ht="128.25" hidden="1">
      <c r="A17" s="4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217"/>
      <c r="U17" s="217"/>
      <c r="V17" s="217"/>
      <c r="W17" s="217"/>
      <c r="X17" s="217"/>
      <c r="Y17" s="217"/>
      <c r="Z17" s="104"/>
    </row>
    <row r="18" spans="1:26" ht="55.5" customHeight="1" hidden="1">
      <c r="A18" s="4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217"/>
      <c r="U18" s="217"/>
      <c r="V18" s="217"/>
      <c r="W18" s="217"/>
      <c r="X18" s="217"/>
      <c r="Y18" s="217"/>
      <c r="Z18" s="104"/>
    </row>
    <row r="19" spans="1:26" ht="42.75" hidden="1">
      <c r="A19" s="4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217"/>
      <c r="U19" s="217"/>
      <c r="V19" s="217"/>
      <c r="W19" s="217"/>
      <c r="X19" s="217"/>
      <c r="Y19" s="217"/>
      <c r="Z19" s="104"/>
    </row>
    <row r="20" spans="1:26" ht="57" hidden="1">
      <c r="A20" s="4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217"/>
      <c r="U20" s="217"/>
      <c r="V20" s="217"/>
      <c r="W20" s="217"/>
      <c r="X20" s="217"/>
      <c r="Y20" s="217"/>
      <c r="Z20" s="104"/>
    </row>
    <row r="21" spans="1:26" ht="117.75" customHeight="1">
      <c r="A21" s="325" t="s">
        <v>71</v>
      </c>
      <c r="B21" s="327" t="s">
        <v>72</v>
      </c>
      <c r="C21" s="323" t="s">
        <v>73</v>
      </c>
      <c r="D21" s="145" t="s">
        <v>74</v>
      </c>
      <c r="E21" s="122"/>
      <c r="F21" s="122"/>
      <c r="G21" s="176" t="s">
        <v>41</v>
      </c>
      <c r="H21" s="153" t="s">
        <v>75</v>
      </c>
      <c r="I21" s="177" t="s">
        <v>76</v>
      </c>
      <c r="J21" s="146"/>
      <c r="K21" s="178" t="s">
        <v>44</v>
      </c>
      <c r="L21" s="177" t="s">
        <v>77</v>
      </c>
      <c r="M21" s="177" t="s">
        <v>43</v>
      </c>
      <c r="N21" s="146"/>
      <c r="O21" s="146" t="s">
        <v>411</v>
      </c>
      <c r="P21" s="153" t="s">
        <v>367</v>
      </c>
      <c r="Q21" s="151" t="s">
        <v>253</v>
      </c>
      <c r="R21" s="122"/>
      <c r="S21" s="122"/>
      <c r="T21" s="217">
        <v>200</v>
      </c>
      <c r="U21" s="217">
        <v>145.742</v>
      </c>
      <c r="V21" s="217">
        <v>140</v>
      </c>
      <c r="W21" s="217">
        <v>120</v>
      </c>
      <c r="X21" s="217">
        <f>W21*1.06</f>
        <v>127.2</v>
      </c>
      <c r="Y21" s="217">
        <f>X21*1.06</f>
        <v>134.83200000000002</v>
      </c>
      <c r="Z21" s="104"/>
    </row>
    <row r="22" spans="1:26" ht="104.25" customHeight="1">
      <c r="A22" s="325"/>
      <c r="B22" s="327"/>
      <c r="C22" s="323"/>
      <c r="D22" s="145" t="s">
        <v>276</v>
      </c>
      <c r="E22" s="146"/>
      <c r="F22" s="146"/>
      <c r="G22" s="176" t="s">
        <v>41</v>
      </c>
      <c r="H22" s="153" t="s">
        <v>75</v>
      </c>
      <c r="I22" s="177" t="s">
        <v>76</v>
      </c>
      <c r="J22" s="146"/>
      <c r="K22" s="178" t="s">
        <v>44</v>
      </c>
      <c r="L22" s="177" t="s">
        <v>277</v>
      </c>
      <c r="M22" s="177" t="s">
        <v>43</v>
      </c>
      <c r="N22" s="146"/>
      <c r="O22" s="146" t="s">
        <v>411</v>
      </c>
      <c r="P22" s="153" t="s">
        <v>366</v>
      </c>
      <c r="Q22" s="151" t="s">
        <v>385</v>
      </c>
      <c r="R22" s="122"/>
      <c r="S22" s="122"/>
      <c r="T22" s="217">
        <v>76.8</v>
      </c>
      <c r="U22" s="217">
        <v>76.8</v>
      </c>
      <c r="V22" s="217"/>
      <c r="W22" s="217"/>
      <c r="X22" s="217"/>
      <c r="Y22" s="217">
        <f>X22*1.06</f>
        <v>0</v>
      </c>
      <c r="Z22" s="104"/>
    </row>
    <row r="23" spans="1:26" ht="107.25" customHeight="1">
      <c r="A23" s="325" t="s">
        <v>78</v>
      </c>
      <c r="B23" s="327" t="s">
        <v>402</v>
      </c>
      <c r="C23" s="323" t="s">
        <v>79</v>
      </c>
      <c r="D23" s="145" t="s">
        <v>312</v>
      </c>
      <c r="E23" s="146"/>
      <c r="F23" s="146"/>
      <c r="G23" s="176" t="s">
        <v>41</v>
      </c>
      <c r="H23" s="153" t="s">
        <v>80</v>
      </c>
      <c r="I23" s="177" t="s">
        <v>76</v>
      </c>
      <c r="J23" s="146"/>
      <c r="K23" s="178" t="s">
        <v>44</v>
      </c>
      <c r="L23" s="177" t="s">
        <v>81</v>
      </c>
      <c r="M23" s="177" t="s">
        <v>43</v>
      </c>
      <c r="N23" s="146"/>
      <c r="O23" s="146" t="s">
        <v>411</v>
      </c>
      <c r="P23" s="153" t="s">
        <v>368</v>
      </c>
      <c r="Q23" s="151" t="s">
        <v>385</v>
      </c>
      <c r="R23" s="122"/>
      <c r="S23" s="122"/>
      <c r="T23" s="217"/>
      <c r="U23" s="217"/>
      <c r="V23" s="217"/>
      <c r="W23" s="217">
        <v>513.8</v>
      </c>
      <c r="X23" s="217"/>
      <c r="Y23" s="217"/>
      <c r="Z23" s="104"/>
    </row>
    <row r="24" spans="1:26" ht="127.5" customHeight="1">
      <c r="A24" s="325"/>
      <c r="B24" s="327"/>
      <c r="C24" s="323"/>
      <c r="D24" s="145" t="s">
        <v>357</v>
      </c>
      <c r="E24" s="122"/>
      <c r="F24" s="122"/>
      <c r="G24" s="176" t="s">
        <v>41</v>
      </c>
      <c r="H24" s="153" t="s">
        <v>80</v>
      </c>
      <c r="I24" s="177" t="s">
        <v>76</v>
      </c>
      <c r="J24" s="146"/>
      <c r="K24" s="178" t="s">
        <v>44</v>
      </c>
      <c r="L24" s="177" t="s">
        <v>81</v>
      </c>
      <c r="M24" s="177" t="s">
        <v>43</v>
      </c>
      <c r="N24" s="146"/>
      <c r="O24" s="146" t="s">
        <v>411</v>
      </c>
      <c r="P24" s="153" t="s">
        <v>368</v>
      </c>
      <c r="Q24" s="151" t="s">
        <v>385</v>
      </c>
      <c r="R24" s="122"/>
      <c r="S24" s="122"/>
      <c r="T24" s="218">
        <v>566.8</v>
      </c>
      <c r="U24" s="217">
        <v>566.8</v>
      </c>
      <c r="V24" s="218">
        <v>568.4</v>
      </c>
      <c r="W24" s="217">
        <v>0</v>
      </c>
      <c r="X24" s="217">
        <v>675</v>
      </c>
      <c r="Y24" s="217">
        <f>X24*1.06</f>
        <v>715.5</v>
      </c>
      <c r="Z24" s="104"/>
    </row>
    <row r="25" spans="1:26" ht="161.25" customHeight="1" hidden="1">
      <c r="A25" s="4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411</v>
      </c>
      <c r="P25" s="153" t="s">
        <v>370</v>
      </c>
      <c r="Q25" s="151" t="s">
        <v>385</v>
      </c>
      <c r="R25" s="122"/>
      <c r="S25" s="122"/>
      <c r="T25" s="217"/>
      <c r="U25" s="217"/>
      <c r="V25" s="217"/>
      <c r="W25" s="217"/>
      <c r="X25" s="217"/>
      <c r="Y25" s="217"/>
      <c r="Z25" s="104"/>
    </row>
    <row r="26" spans="1:26" ht="71.25" hidden="1">
      <c r="A26" s="4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217"/>
      <c r="U26" s="217"/>
      <c r="V26" s="217"/>
      <c r="W26" s="217"/>
      <c r="X26" s="217"/>
      <c r="Y26" s="217"/>
      <c r="Z26" s="104"/>
    </row>
    <row r="27" spans="1:26" ht="89.25" customHeight="1" hidden="1">
      <c r="A27" s="4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217"/>
      <c r="U27" s="217"/>
      <c r="V27" s="217"/>
      <c r="W27" s="217"/>
      <c r="X27" s="217"/>
      <c r="Y27" s="217"/>
      <c r="Z27" s="104"/>
    </row>
    <row r="28" spans="1:26" ht="67.5" customHeight="1">
      <c r="A28" s="4" t="s">
        <v>93</v>
      </c>
      <c r="B28" s="100" t="s">
        <v>94</v>
      </c>
      <c r="C28" s="58" t="s">
        <v>95</v>
      </c>
      <c r="D28" s="145"/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/>
      <c r="P28" s="153" t="s">
        <v>371</v>
      </c>
      <c r="Q28" s="151" t="s">
        <v>385</v>
      </c>
      <c r="R28" s="122"/>
      <c r="S28" s="122"/>
      <c r="T28" s="217"/>
      <c r="U28" s="217"/>
      <c r="V28" s="217">
        <v>1.4</v>
      </c>
      <c r="W28" s="217"/>
      <c r="X28" s="217"/>
      <c r="Y28" s="217"/>
      <c r="Z28" s="104"/>
    </row>
    <row r="29" spans="1:26" ht="207" customHeight="1">
      <c r="A29" s="4" t="s">
        <v>96</v>
      </c>
      <c r="B29" s="100" t="s">
        <v>97</v>
      </c>
      <c r="C29" s="58" t="s">
        <v>98</v>
      </c>
      <c r="D29" s="145" t="s">
        <v>344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411</v>
      </c>
      <c r="P29" s="153" t="s">
        <v>372</v>
      </c>
      <c r="Q29" s="151" t="s">
        <v>385</v>
      </c>
      <c r="R29" s="122"/>
      <c r="S29" s="122"/>
      <c r="T29" s="217">
        <v>24.9</v>
      </c>
      <c r="U29" s="217">
        <v>7.663</v>
      </c>
      <c r="V29" s="217">
        <v>24.9</v>
      </c>
      <c r="W29" s="217">
        <v>24.9</v>
      </c>
      <c r="X29" s="217">
        <v>29.7</v>
      </c>
      <c r="Y29" s="217">
        <f>X29*1.06</f>
        <v>31.482</v>
      </c>
      <c r="Z29" s="104"/>
    </row>
    <row r="30" spans="1:26" ht="61.5" customHeight="1" hidden="1">
      <c r="A30" s="4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217"/>
      <c r="U30" s="217"/>
      <c r="V30" s="217"/>
      <c r="W30" s="217"/>
      <c r="X30" s="217"/>
      <c r="Y30" s="217"/>
      <c r="Z30" s="104"/>
    </row>
    <row r="31" spans="1:26" ht="186.75" customHeight="1">
      <c r="A31" s="4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411</v>
      </c>
      <c r="P31" s="153" t="s">
        <v>373</v>
      </c>
      <c r="Q31" s="151" t="s">
        <v>385</v>
      </c>
      <c r="R31" s="122"/>
      <c r="S31" s="122"/>
      <c r="T31" s="217">
        <v>292.5</v>
      </c>
      <c r="U31" s="217">
        <v>283.08081</v>
      </c>
      <c r="V31" s="217">
        <v>348.9</v>
      </c>
      <c r="W31" s="217">
        <v>390</v>
      </c>
      <c r="X31" s="217">
        <v>361.5</v>
      </c>
      <c r="Y31" s="217">
        <f>X31*1.06</f>
        <v>383.19</v>
      </c>
      <c r="Z31" s="104"/>
    </row>
    <row r="32" spans="1:26" ht="139.5" customHeight="1">
      <c r="A32" s="4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411</v>
      </c>
      <c r="P32" s="153" t="s">
        <v>374</v>
      </c>
      <c r="Q32" s="151" t="s">
        <v>385</v>
      </c>
      <c r="R32" s="122"/>
      <c r="S32" s="122"/>
      <c r="T32" s="217">
        <v>1867.2</v>
      </c>
      <c r="U32" s="217">
        <v>1740.37472</v>
      </c>
      <c r="V32" s="217">
        <v>1992.7</v>
      </c>
      <c r="W32" s="217">
        <v>1770.8</v>
      </c>
      <c r="X32" s="217">
        <v>1839.7</v>
      </c>
      <c r="Y32" s="217">
        <f>X32*1.06</f>
        <v>1950.082</v>
      </c>
      <c r="Z32" s="104"/>
    </row>
    <row r="33" spans="1:26" ht="159.75" customHeight="1" hidden="1">
      <c r="A33" s="4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411</v>
      </c>
      <c r="P33" s="153" t="s">
        <v>375</v>
      </c>
      <c r="Q33" s="151" t="s">
        <v>385</v>
      </c>
      <c r="R33" s="122"/>
      <c r="S33" s="122"/>
      <c r="T33" s="217"/>
      <c r="U33" s="217"/>
      <c r="V33" s="217"/>
      <c r="W33" s="217"/>
      <c r="X33" s="217"/>
      <c r="Y33" s="217"/>
      <c r="Z33" s="104"/>
    </row>
    <row r="34" spans="1:26" ht="114" hidden="1">
      <c r="A34" s="4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217"/>
      <c r="U34" s="217"/>
      <c r="V34" s="217"/>
      <c r="W34" s="217"/>
      <c r="X34" s="217"/>
      <c r="Y34" s="217"/>
      <c r="Z34" s="104"/>
    </row>
    <row r="35" spans="1:26" ht="138" customHeight="1">
      <c r="A35" s="4" t="s">
        <v>128</v>
      </c>
      <c r="B35" s="100" t="s">
        <v>129</v>
      </c>
      <c r="C35" s="58" t="s">
        <v>130</v>
      </c>
      <c r="D35" s="145" t="s">
        <v>318</v>
      </c>
      <c r="E35" s="122"/>
      <c r="F35" s="122"/>
      <c r="G35" s="306" t="s">
        <v>41</v>
      </c>
      <c r="H35" s="287" t="s">
        <v>131</v>
      </c>
      <c r="I35" s="331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255</v>
      </c>
      <c r="P35" s="153" t="s">
        <v>376</v>
      </c>
      <c r="Q35" s="151" t="s">
        <v>385</v>
      </c>
      <c r="R35" s="122"/>
      <c r="S35" s="122"/>
      <c r="T35" s="217"/>
      <c r="U35" s="217"/>
      <c r="V35" s="217">
        <v>15.6</v>
      </c>
      <c r="W35" s="217">
        <v>15.6</v>
      </c>
      <c r="X35" s="217">
        <v>18.6</v>
      </c>
      <c r="Y35" s="217">
        <f>X35*1.06</f>
        <v>19.716</v>
      </c>
      <c r="Z35" s="104"/>
    </row>
    <row r="36" spans="1:26" ht="68.25" customHeight="1" hidden="1">
      <c r="A36" s="4" t="s">
        <v>132</v>
      </c>
      <c r="B36" s="100" t="s">
        <v>133</v>
      </c>
      <c r="C36" s="58" t="s">
        <v>134</v>
      </c>
      <c r="D36" s="145"/>
      <c r="E36" s="122"/>
      <c r="F36" s="122"/>
      <c r="G36" s="306"/>
      <c r="H36" s="287"/>
      <c r="I36" s="331"/>
      <c r="J36" s="146"/>
      <c r="K36" s="178" t="s">
        <v>135</v>
      </c>
      <c r="L36" s="177" t="s">
        <v>136</v>
      </c>
      <c r="M36" s="177" t="s">
        <v>137</v>
      </c>
      <c r="N36" s="146"/>
      <c r="O36" s="146"/>
      <c r="P36" s="146"/>
      <c r="Q36" s="146"/>
      <c r="R36" s="122"/>
      <c r="S36" s="122"/>
      <c r="T36" s="217"/>
      <c r="U36" s="217"/>
      <c r="V36" s="217"/>
      <c r="W36" s="217"/>
      <c r="X36" s="217"/>
      <c r="Y36" s="217"/>
      <c r="Z36" s="104"/>
    </row>
    <row r="37" spans="1:26" ht="85.5" hidden="1">
      <c r="A37" s="4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217"/>
      <c r="U37" s="217"/>
      <c r="V37" s="217"/>
      <c r="W37" s="217"/>
      <c r="X37" s="217"/>
      <c r="Y37" s="217"/>
      <c r="Z37" s="104"/>
    </row>
    <row r="38" spans="1:26" ht="28.5" hidden="1">
      <c r="A38" s="4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217"/>
      <c r="U38" s="217"/>
      <c r="V38" s="217"/>
      <c r="W38" s="217"/>
      <c r="X38" s="217"/>
      <c r="Y38" s="217"/>
      <c r="Z38" s="104"/>
    </row>
    <row r="39" spans="1:26" ht="28.5" hidden="1">
      <c r="A39" s="4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217"/>
      <c r="U39" s="217"/>
      <c r="V39" s="217"/>
      <c r="W39" s="217"/>
      <c r="X39" s="217"/>
      <c r="Y39" s="217"/>
      <c r="Z39" s="104"/>
    </row>
    <row r="40" spans="1:26" ht="135.75" customHeight="1">
      <c r="A40" s="4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411</v>
      </c>
      <c r="P40" s="153" t="s">
        <v>377</v>
      </c>
      <c r="Q40" s="151" t="s">
        <v>385</v>
      </c>
      <c r="R40" s="122"/>
      <c r="S40" s="122"/>
      <c r="T40" s="217">
        <v>585.5</v>
      </c>
      <c r="U40" s="217">
        <v>564.79106</v>
      </c>
      <c r="V40" s="217">
        <v>239.7</v>
      </c>
      <c r="W40" s="217">
        <v>100</v>
      </c>
      <c r="X40" s="217"/>
      <c r="Y40" s="217">
        <f>X40*1.06</f>
        <v>0</v>
      </c>
      <c r="Z40" s="104"/>
    </row>
    <row r="41" spans="1:26" ht="371.25" customHeight="1">
      <c r="A41" s="4" t="s">
        <v>153</v>
      </c>
      <c r="B41" s="100" t="s">
        <v>393</v>
      </c>
      <c r="C41" s="58" t="s">
        <v>154</v>
      </c>
      <c r="D41" s="145" t="s">
        <v>222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411</v>
      </c>
      <c r="P41" s="153" t="s">
        <v>378</v>
      </c>
      <c r="Q41" s="151" t="s">
        <v>385</v>
      </c>
      <c r="R41" s="122"/>
      <c r="S41" s="122"/>
      <c r="T41" s="217">
        <v>168.5</v>
      </c>
      <c r="U41" s="217">
        <v>31.55127</v>
      </c>
      <c r="V41" s="217">
        <v>297</v>
      </c>
      <c r="W41" s="217">
        <v>50</v>
      </c>
      <c r="X41" s="217"/>
      <c r="Y41" s="217">
        <f>X41*1.06</f>
        <v>0</v>
      </c>
      <c r="Z41" s="104"/>
    </row>
    <row r="42" spans="1:26" ht="128.25" customHeight="1">
      <c r="A42" s="4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255</v>
      </c>
      <c r="P42" s="153" t="s">
        <v>379</v>
      </c>
      <c r="Q42" s="151" t="s">
        <v>385</v>
      </c>
      <c r="R42" s="122"/>
      <c r="S42" s="122"/>
      <c r="T42" s="217">
        <v>309</v>
      </c>
      <c r="U42" s="217">
        <v>306.8239</v>
      </c>
      <c r="V42" s="217">
        <v>535.2</v>
      </c>
      <c r="W42" s="217">
        <v>454.1</v>
      </c>
      <c r="X42" s="217">
        <f>W42*1.06</f>
        <v>481.34600000000006</v>
      </c>
      <c r="Y42" s="217">
        <f>X42*1.06</f>
        <v>510.22676000000007</v>
      </c>
      <c r="Z42" s="104"/>
    </row>
    <row r="43" spans="1:26" ht="27" customHeight="1" hidden="1">
      <c r="A43" s="4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217"/>
      <c r="U43" s="217"/>
      <c r="V43" s="217"/>
      <c r="W43" s="217"/>
      <c r="X43" s="217"/>
      <c r="Y43" s="217"/>
      <c r="Z43" s="104"/>
    </row>
    <row r="44" spans="1:26" ht="99.75" hidden="1">
      <c r="A44" s="4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217"/>
      <c r="U44" s="217"/>
      <c r="V44" s="217"/>
      <c r="W44" s="217"/>
      <c r="X44" s="217"/>
      <c r="Y44" s="217"/>
      <c r="Z44" s="104"/>
    </row>
    <row r="45" spans="1:26" ht="85.5" hidden="1">
      <c r="A45" s="4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217"/>
      <c r="U45" s="217"/>
      <c r="V45" s="217"/>
      <c r="W45" s="217"/>
      <c r="X45" s="217"/>
      <c r="Y45" s="217"/>
      <c r="Z45" s="104"/>
    </row>
    <row r="46" spans="1:26" ht="85.5" hidden="1">
      <c r="A46" s="4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217"/>
      <c r="U46" s="217"/>
      <c r="V46" s="217"/>
      <c r="W46" s="217"/>
      <c r="X46" s="217"/>
      <c r="Y46" s="217"/>
      <c r="Z46" s="104"/>
    </row>
    <row r="47" spans="1:26" ht="60.75" customHeight="1" hidden="1">
      <c r="A47" s="4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217"/>
      <c r="U47" s="217"/>
      <c r="V47" s="217"/>
      <c r="W47" s="217"/>
      <c r="X47" s="217"/>
      <c r="Y47" s="217"/>
      <c r="Z47" s="104"/>
    </row>
    <row r="48" spans="1:26" ht="71.25" hidden="1">
      <c r="A48" s="4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217"/>
      <c r="U48" s="217"/>
      <c r="V48" s="217"/>
      <c r="W48" s="217"/>
      <c r="X48" s="217"/>
      <c r="Y48" s="217"/>
      <c r="Z48" s="104"/>
    </row>
    <row r="49" spans="1:26" ht="71.25" hidden="1">
      <c r="A49" s="4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217"/>
      <c r="U49" s="217"/>
      <c r="V49" s="217"/>
      <c r="W49" s="217"/>
      <c r="X49" s="217"/>
      <c r="Y49" s="217"/>
      <c r="Z49" s="104"/>
    </row>
    <row r="50" spans="1:26" ht="120.75" customHeight="1" hidden="1">
      <c r="A50" s="4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 t="s">
        <v>421</v>
      </c>
      <c r="P50" s="146"/>
      <c r="Q50" s="151" t="s">
        <v>253</v>
      </c>
      <c r="R50" s="122"/>
      <c r="S50" s="122"/>
      <c r="T50" s="217"/>
      <c r="U50" s="217"/>
      <c r="V50" s="217"/>
      <c r="W50" s="217"/>
      <c r="X50" s="217"/>
      <c r="Y50" s="217"/>
      <c r="Z50" s="104"/>
    </row>
    <row r="51" spans="1:26" ht="42.75" hidden="1">
      <c r="A51" s="4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217"/>
      <c r="U51" s="217"/>
      <c r="V51" s="217"/>
      <c r="W51" s="217"/>
      <c r="X51" s="217"/>
      <c r="Y51" s="217"/>
      <c r="Z51" s="104"/>
    </row>
    <row r="52" spans="1:26" ht="99.75" hidden="1">
      <c r="A52" s="4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217"/>
      <c r="U52" s="217"/>
      <c r="V52" s="217"/>
      <c r="W52" s="217"/>
      <c r="X52" s="217"/>
      <c r="Y52" s="217"/>
      <c r="Z52" s="104"/>
    </row>
    <row r="53" spans="1:26" ht="28.5" hidden="1">
      <c r="A53" s="4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217"/>
      <c r="U53" s="217"/>
      <c r="V53" s="217"/>
      <c r="W53" s="217"/>
      <c r="X53" s="217"/>
      <c r="Y53" s="217"/>
      <c r="Z53" s="104"/>
    </row>
    <row r="54" spans="1:26" ht="57" hidden="1">
      <c r="A54" s="4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217"/>
      <c r="U54" s="217"/>
      <c r="V54" s="217"/>
      <c r="W54" s="217"/>
      <c r="X54" s="217"/>
      <c r="Y54" s="217"/>
      <c r="Z54" s="104"/>
    </row>
    <row r="55" spans="1:26" ht="116.25" customHeight="1">
      <c r="A55" s="60" t="s">
        <v>197</v>
      </c>
      <c r="B55" s="100" t="s">
        <v>198</v>
      </c>
      <c r="C55" s="58" t="s">
        <v>199</v>
      </c>
      <c r="D55" s="145" t="s">
        <v>209</v>
      </c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217">
        <f aca="true" t="shared" si="2" ref="T55:Y55">SUM(T56:T59)</f>
        <v>338</v>
      </c>
      <c r="U55" s="217">
        <f t="shared" si="2"/>
        <v>338</v>
      </c>
      <c r="V55" s="217">
        <f t="shared" si="2"/>
        <v>224.7</v>
      </c>
      <c r="W55" s="217">
        <f t="shared" si="2"/>
        <v>375.3</v>
      </c>
      <c r="X55" s="217">
        <f t="shared" si="2"/>
        <v>0</v>
      </c>
      <c r="Y55" s="217">
        <f t="shared" si="2"/>
        <v>0</v>
      </c>
      <c r="Z55" s="104"/>
    </row>
    <row r="56" spans="1:26" ht="124.5" customHeight="1">
      <c r="A56" s="8" t="s">
        <v>403</v>
      </c>
      <c r="B56" s="100" t="s">
        <v>200</v>
      </c>
      <c r="C56" s="58" t="s">
        <v>272</v>
      </c>
      <c r="D56" s="145" t="s">
        <v>442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411</v>
      </c>
      <c r="P56" s="153" t="s">
        <v>370</v>
      </c>
      <c r="Q56" s="151" t="s">
        <v>385</v>
      </c>
      <c r="R56" s="122"/>
      <c r="S56" s="122"/>
      <c r="T56" s="217">
        <v>338</v>
      </c>
      <c r="U56" s="217">
        <v>338</v>
      </c>
      <c r="V56" s="217">
        <v>224.7</v>
      </c>
      <c r="W56" s="217">
        <v>375.3</v>
      </c>
      <c r="X56" s="217">
        <v>0</v>
      </c>
      <c r="Y56" s="217">
        <f>X56*1.06</f>
        <v>0</v>
      </c>
      <c r="Z56" s="104"/>
    </row>
    <row r="57" spans="1:26" ht="71.25" hidden="1">
      <c r="A57" s="8" t="s">
        <v>398</v>
      </c>
      <c r="B57" s="100" t="s">
        <v>109</v>
      </c>
      <c r="C57" s="58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217"/>
      <c r="U57" s="217"/>
      <c r="V57" s="217"/>
      <c r="W57" s="217"/>
      <c r="X57" s="217"/>
      <c r="Y57" s="217"/>
      <c r="Z57" s="104"/>
    </row>
    <row r="58" spans="1:26" ht="85.5" hidden="1">
      <c r="A58" s="8" t="s">
        <v>399</v>
      </c>
      <c r="B58" s="100" t="s">
        <v>117</v>
      </c>
      <c r="C58" s="58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 t="s">
        <v>411</v>
      </c>
      <c r="P58" s="153" t="s">
        <v>381</v>
      </c>
      <c r="Q58" s="151" t="s">
        <v>385</v>
      </c>
      <c r="R58" s="122"/>
      <c r="S58" s="122"/>
      <c r="T58" s="217"/>
      <c r="U58" s="217"/>
      <c r="V58" s="217"/>
      <c r="W58" s="217"/>
      <c r="X58" s="217"/>
      <c r="Y58" s="217"/>
      <c r="Z58" s="104"/>
    </row>
    <row r="59" spans="1:26" ht="85.5" hidden="1">
      <c r="A59" s="4"/>
      <c r="B59" s="100" t="s">
        <v>404</v>
      </c>
      <c r="C59" s="58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217"/>
      <c r="U59" s="217"/>
      <c r="V59" s="217"/>
      <c r="W59" s="217"/>
      <c r="X59" s="217"/>
      <c r="Y59" s="217"/>
      <c r="Z59" s="104"/>
    </row>
    <row r="60" spans="1:26" ht="104.25" customHeight="1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217">
        <f aca="true" t="shared" si="3" ref="T60:Y60">SUM(T61:T62)</f>
        <v>108.45</v>
      </c>
      <c r="U60" s="217">
        <f t="shared" si="3"/>
        <v>108.45</v>
      </c>
      <c r="V60" s="217">
        <f t="shared" si="3"/>
        <v>2948.4</v>
      </c>
      <c r="W60" s="217">
        <f t="shared" si="3"/>
        <v>114.7</v>
      </c>
      <c r="X60" s="217">
        <f t="shared" si="3"/>
        <v>121.58200000000001</v>
      </c>
      <c r="Y60" s="217">
        <f t="shared" si="3"/>
        <v>128.87692</v>
      </c>
      <c r="Z60" s="104"/>
    </row>
    <row r="61" spans="1:26" ht="127.5" customHeight="1">
      <c r="A61" s="61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421</v>
      </c>
      <c r="P61" s="146"/>
      <c r="Q61" s="151" t="s">
        <v>386</v>
      </c>
      <c r="R61" s="122"/>
      <c r="S61" s="122"/>
      <c r="T61" s="217">
        <v>108.45</v>
      </c>
      <c r="U61" s="217">
        <v>108.45</v>
      </c>
      <c r="V61" s="217">
        <v>113.6</v>
      </c>
      <c r="W61" s="217">
        <v>114.7</v>
      </c>
      <c r="X61" s="217">
        <f>W61*1.06</f>
        <v>121.58200000000001</v>
      </c>
      <c r="Y61" s="217">
        <f>X61*1.06</f>
        <v>128.87692</v>
      </c>
      <c r="Z61" s="104"/>
    </row>
    <row r="62" spans="1:26" ht="128.25" customHeight="1">
      <c r="A62" s="61" t="s">
        <v>346</v>
      </c>
      <c r="B62" s="100" t="s">
        <v>217</v>
      </c>
      <c r="C62" s="58"/>
      <c r="D62" s="145" t="s">
        <v>304</v>
      </c>
      <c r="E62" s="122"/>
      <c r="F62" s="122"/>
      <c r="G62" s="176" t="s">
        <v>41</v>
      </c>
      <c r="H62" s="153" t="s">
        <v>205</v>
      </c>
      <c r="I62" s="177" t="s">
        <v>76</v>
      </c>
      <c r="J62" s="146"/>
      <c r="K62" s="178" t="s">
        <v>44</v>
      </c>
      <c r="L62" s="177" t="s">
        <v>45</v>
      </c>
      <c r="M62" s="177" t="s">
        <v>43</v>
      </c>
      <c r="N62" s="146"/>
      <c r="O62" s="146" t="s">
        <v>421</v>
      </c>
      <c r="P62" s="146"/>
      <c r="Q62" s="151" t="s">
        <v>386</v>
      </c>
      <c r="R62" s="122"/>
      <c r="S62" s="122"/>
      <c r="T62" s="217"/>
      <c r="U62" s="217"/>
      <c r="V62" s="217">
        <v>2834.8</v>
      </c>
      <c r="W62" s="217"/>
      <c r="X62" s="217"/>
      <c r="Y62" s="217"/>
      <c r="Z62" s="104"/>
    </row>
    <row r="63" spans="1:26" ht="166.5" customHeight="1">
      <c r="A63" s="4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22"/>
      <c r="S63" s="122"/>
      <c r="T63" s="217">
        <f>SUM(T65)</f>
        <v>0</v>
      </c>
      <c r="U63" s="217">
        <f>SUM(U65)</f>
        <v>0</v>
      </c>
      <c r="V63" s="217">
        <f>SUM(V65)</f>
        <v>0</v>
      </c>
      <c r="W63" s="217">
        <f>SUM(W65)</f>
        <v>0</v>
      </c>
      <c r="X63" s="217">
        <f>SUM(X65)</f>
        <v>0</v>
      </c>
      <c r="Y63" s="217">
        <f>X63*1.06</f>
        <v>0</v>
      </c>
      <c r="Z63" s="104"/>
    </row>
    <row r="64" spans="1:26" ht="141.75" customHeight="1" hidden="1">
      <c r="A64" s="4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421</v>
      </c>
      <c r="P64" s="122"/>
      <c r="Q64" s="151" t="s">
        <v>253</v>
      </c>
      <c r="R64" s="122"/>
      <c r="S64" s="122"/>
      <c r="T64" s="217"/>
      <c r="U64" s="217"/>
      <c r="V64" s="217"/>
      <c r="W64" s="217"/>
      <c r="X64" s="217"/>
      <c r="Y64" s="217"/>
      <c r="Z64" s="104"/>
    </row>
    <row r="65" spans="1:26" ht="142.5" hidden="1">
      <c r="A65" s="8" t="s">
        <v>395</v>
      </c>
      <c r="B65" s="102" t="s">
        <v>266</v>
      </c>
      <c r="C65" s="63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46"/>
      <c r="O65" s="146" t="s">
        <v>255</v>
      </c>
      <c r="P65" s="146"/>
      <c r="Q65" s="151" t="s">
        <v>386</v>
      </c>
      <c r="R65" s="122"/>
      <c r="S65" s="122"/>
      <c r="T65" s="217">
        <v>0</v>
      </c>
      <c r="U65" s="217">
        <v>0</v>
      </c>
      <c r="V65" s="217"/>
      <c r="W65" s="217"/>
      <c r="X65" s="217"/>
      <c r="Y65" s="217">
        <f>X65*1.06</f>
        <v>0</v>
      </c>
      <c r="Z65" s="104"/>
    </row>
    <row r="66" spans="1:26" ht="33.75" customHeight="1">
      <c r="A66" s="60"/>
      <c r="B66" s="99" t="s">
        <v>208</v>
      </c>
      <c r="C66" s="59"/>
      <c r="D66" s="145"/>
      <c r="E66" s="122"/>
      <c r="F66" s="122"/>
      <c r="G66" s="146"/>
      <c r="H66" s="146"/>
      <c r="I66" s="146"/>
      <c r="J66" s="146"/>
      <c r="K66" s="146"/>
      <c r="L66" s="146"/>
      <c r="M66" s="146"/>
      <c r="N66" s="122"/>
      <c r="O66" s="146"/>
      <c r="P66" s="122" t="s">
        <v>209</v>
      </c>
      <c r="Q66" s="166"/>
      <c r="R66" s="122"/>
      <c r="S66" s="122"/>
      <c r="T66" s="121">
        <f aca="true" t="shared" si="4" ref="T66:Y66">SUM(T8,T55,T60,T63)</f>
        <v>5314.005</v>
      </c>
      <c r="U66" s="219">
        <f t="shared" si="4"/>
        <v>4917.628059999999</v>
      </c>
      <c r="V66" s="219">
        <f t="shared" si="4"/>
        <v>8135.700000000001</v>
      </c>
      <c r="W66" s="219">
        <f t="shared" si="4"/>
        <v>4672.2</v>
      </c>
      <c r="X66" s="219">
        <f t="shared" si="4"/>
        <v>4474.918000000001</v>
      </c>
      <c r="Y66" s="219">
        <f t="shared" si="4"/>
        <v>4743.41308</v>
      </c>
      <c r="Z66" s="104"/>
    </row>
    <row r="67" spans="1:26" ht="15" hidden="1">
      <c r="A67" s="17"/>
      <c r="B67" s="136"/>
      <c r="C67" s="7"/>
      <c r="D67" s="145"/>
      <c r="E67" s="122"/>
      <c r="F67" s="122"/>
      <c r="G67" s="185"/>
      <c r="H67" s="186"/>
      <c r="I67" s="186"/>
      <c r="J67" s="186"/>
      <c r="K67" s="186"/>
      <c r="L67" s="186"/>
      <c r="M67" s="186"/>
      <c r="N67" s="122"/>
      <c r="O67" s="146"/>
      <c r="P67" s="122"/>
      <c r="Q67" s="122"/>
      <c r="R67" s="122"/>
      <c r="S67" s="122"/>
      <c r="T67" s="122"/>
      <c r="U67" s="122"/>
      <c r="V67" s="104"/>
      <c r="W67" s="104"/>
      <c r="X67" s="122"/>
      <c r="Y67" s="122"/>
      <c r="Z67" s="104"/>
    </row>
    <row r="68" spans="1:26" ht="15" hidden="1">
      <c r="A68" s="9"/>
      <c r="B68" s="103"/>
      <c r="C68" s="9"/>
      <c r="D68" s="188"/>
      <c r="E68" s="104"/>
      <c r="F68" s="104"/>
      <c r="G68" s="107"/>
      <c r="H68" s="104"/>
      <c r="I68" s="104"/>
      <c r="J68" s="104"/>
      <c r="K68" s="104"/>
      <c r="L68" s="104"/>
      <c r="M68" s="104"/>
      <c r="N68" s="104"/>
      <c r="O68" s="220"/>
      <c r="P68" s="104"/>
      <c r="Q68" s="104"/>
      <c r="R68" s="104"/>
      <c r="S68" s="104"/>
      <c r="T68" s="104"/>
      <c r="U68" s="104"/>
      <c r="V68" s="122"/>
      <c r="W68" s="122"/>
      <c r="X68" s="104"/>
      <c r="Y68" s="104"/>
      <c r="Z68" s="104"/>
    </row>
    <row r="69" spans="1:26" ht="15" hidden="1">
      <c r="A69" s="9"/>
      <c r="B69" s="106"/>
      <c r="C69" s="9"/>
      <c r="D69" s="187"/>
      <c r="E69" s="104"/>
      <c r="F69" s="104"/>
      <c r="G69" s="122"/>
      <c r="H69" s="122"/>
      <c r="I69" s="122"/>
      <c r="J69" s="122"/>
      <c r="K69" s="122"/>
      <c r="L69" s="122"/>
      <c r="M69" s="122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s="11" customFormat="1" ht="25.5">
      <c r="A70" s="9"/>
      <c r="B70" s="271" t="s">
        <v>450</v>
      </c>
      <c r="C70" s="9"/>
      <c r="D70" s="187" t="s">
        <v>84</v>
      </c>
      <c r="E70" s="104"/>
      <c r="F70" s="104"/>
      <c r="G70" s="107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>
        <v>382.5</v>
      </c>
      <c r="W70" s="104"/>
      <c r="X70" s="104"/>
      <c r="Y70" s="104"/>
      <c r="Z70" s="104"/>
    </row>
    <row r="71" spans="1:27" ht="53.25" customHeight="1">
      <c r="A71" s="9"/>
      <c r="B71" s="271" t="s">
        <v>452</v>
      </c>
      <c r="C71" s="9"/>
      <c r="D71" s="188">
        <v>1003</v>
      </c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24">
        <v>238.56</v>
      </c>
      <c r="U71" s="124">
        <v>238.56</v>
      </c>
      <c r="V71" s="124">
        <v>0</v>
      </c>
      <c r="W71" s="124">
        <f>V71*1.06</f>
        <v>0</v>
      </c>
      <c r="X71" s="124">
        <f>W71*1.06</f>
        <v>0</v>
      </c>
      <c r="Y71" s="124">
        <f>X71*1.06</f>
        <v>0</v>
      </c>
      <c r="Z71" s="124"/>
      <c r="AA71" s="51"/>
    </row>
    <row r="72" spans="1:27" ht="15">
      <c r="A72" s="9"/>
      <c r="B72" s="105" t="s">
        <v>278</v>
      </c>
      <c r="C72" s="9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5" ref="T72:Y72">T66+T67+T68+T69+T70+T71</f>
        <v>5552.5650000000005</v>
      </c>
      <c r="U72" s="125">
        <f t="shared" si="5"/>
        <v>5156.1880599999995</v>
      </c>
      <c r="V72" s="125">
        <f t="shared" si="5"/>
        <v>8518.2</v>
      </c>
      <c r="W72" s="125">
        <f t="shared" si="5"/>
        <v>4672.2</v>
      </c>
      <c r="X72" s="125">
        <f t="shared" si="5"/>
        <v>4474.918000000001</v>
      </c>
      <c r="Y72" s="125">
        <f t="shared" si="5"/>
        <v>4743.41308</v>
      </c>
      <c r="Z72" s="125"/>
      <c r="AA72" s="53"/>
    </row>
    <row r="73" spans="1:25" ht="12.75" hidden="1">
      <c r="A73" s="9"/>
      <c r="B73" s="13"/>
      <c r="C73" s="9"/>
      <c r="D73" s="10"/>
      <c r="E73" s="9"/>
      <c r="F73" s="9"/>
      <c r="G73" s="1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2.75" hidden="1">
      <c r="A74" s="328"/>
      <c r="B74" s="329"/>
      <c r="C74" s="330"/>
      <c r="D74" s="18"/>
      <c r="E74" s="19"/>
      <c r="F74" s="19"/>
      <c r="G74" s="12"/>
      <c r="H74" s="9"/>
      <c r="I74" s="9"/>
      <c r="J74" s="9"/>
      <c r="K74" s="9"/>
      <c r="L74" s="9"/>
      <c r="M74" s="9"/>
      <c r="N74" s="19"/>
      <c r="O74" s="19"/>
      <c r="P74" s="19"/>
      <c r="Q74" s="14"/>
      <c r="R74" s="14"/>
      <c r="S74" s="14"/>
      <c r="T74" s="14"/>
      <c r="U74" s="14"/>
      <c r="V74" s="14"/>
      <c r="W74" s="14"/>
      <c r="X74" s="14"/>
      <c r="Y74" s="14"/>
    </row>
    <row r="75" spans="7:13" ht="12.75" hidden="1">
      <c r="G75" s="12"/>
      <c r="H75" s="9"/>
      <c r="I75" s="9"/>
      <c r="J75" s="9"/>
      <c r="K75" s="9"/>
      <c r="L75" s="9"/>
      <c r="M75" s="9"/>
    </row>
    <row r="77" spans="1:26" ht="17.25" customHeight="1">
      <c r="A77" s="11"/>
      <c r="B77" s="87"/>
      <c r="C77" s="87"/>
      <c r="D77" s="87"/>
      <c r="E77" s="87"/>
      <c r="F77" s="87"/>
      <c r="G77" s="88"/>
      <c r="H77" s="87"/>
      <c r="I77" s="87"/>
      <c r="J77" s="87"/>
      <c r="K77" s="87"/>
      <c r="L77" s="87"/>
      <c r="M77" s="87"/>
      <c r="N77" s="87"/>
      <c r="O77" s="87"/>
      <c r="P77" s="87"/>
      <c r="Q77" s="321" t="s">
        <v>210</v>
      </c>
      <c r="R77" s="321"/>
      <c r="S77" s="321"/>
      <c r="T77" s="321"/>
      <c r="U77" s="321"/>
      <c r="V77" s="87"/>
      <c r="W77" s="87"/>
      <c r="X77" s="87" t="s">
        <v>209</v>
      </c>
      <c r="Y77" s="87"/>
      <c r="Z77" s="87"/>
    </row>
    <row r="78" spans="1:26" ht="17.25" customHeight="1">
      <c r="A78" s="11"/>
      <c r="B78" s="321" t="s">
        <v>223</v>
      </c>
      <c r="C78" s="321"/>
      <c r="D78" s="321"/>
      <c r="E78" s="87"/>
      <c r="F78" s="87"/>
      <c r="G78" s="88"/>
      <c r="H78" s="87" t="s">
        <v>290</v>
      </c>
      <c r="I78" s="87"/>
      <c r="J78" s="87"/>
      <c r="K78" s="87"/>
      <c r="L78" s="87"/>
      <c r="M78" s="87"/>
      <c r="N78" s="87"/>
      <c r="O78" s="87"/>
      <c r="P78" s="87"/>
      <c r="Q78" s="89" t="s">
        <v>212</v>
      </c>
      <c r="R78" s="89"/>
      <c r="S78" s="89"/>
      <c r="T78" s="89"/>
      <c r="U78" s="89"/>
      <c r="V78" s="87"/>
      <c r="W78" s="87"/>
      <c r="X78" s="90"/>
      <c r="Y78" s="332" t="s">
        <v>288</v>
      </c>
      <c r="Z78" s="332"/>
    </row>
    <row r="79" spans="7:13" ht="12.75">
      <c r="G79" s="29"/>
      <c r="H79" s="11"/>
      <c r="I79" s="11"/>
      <c r="J79" s="11"/>
      <c r="K79" s="11"/>
      <c r="L79" s="11"/>
      <c r="M79" s="11"/>
    </row>
    <row r="80" spans="7:13" ht="12.75">
      <c r="G80" s="29"/>
      <c r="I80" s="11"/>
      <c r="J80" s="11"/>
      <c r="K80" s="11"/>
      <c r="L80" s="11"/>
      <c r="M80" s="11"/>
    </row>
  </sheetData>
  <sheetProtection/>
  <mergeCells count="31">
    <mergeCell ref="Y78:Z78"/>
    <mergeCell ref="G35:G36"/>
    <mergeCell ref="Q77:U77"/>
    <mergeCell ref="W4:W5"/>
    <mergeCell ref="R3:Y3"/>
    <mergeCell ref="S4:U4"/>
    <mergeCell ref="V4:V5"/>
    <mergeCell ref="B21:B22"/>
    <mergeCell ref="C21:C22"/>
    <mergeCell ref="A21:A22"/>
    <mergeCell ref="A9:A11"/>
    <mergeCell ref="B9:B11"/>
    <mergeCell ref="Z3:Z5"/>
    <mergeCell ref="X4:Y4"/>
    <mergeCell ref="F4:I4"/>
    <mergeCell ref="A23:A24"/>
    <mergeCell ref="B78:D78"/>
    <mergeCell ref="R4:R5"/>
    <mergeCell ref="B23:B24"/>
    <mergeCell ref="C23:C24"/>
    <mergeCell ref="H35:H36"/>
    <mergeCell ref="A74:C74"/>
    <mergeCell ref="C9:C11"/>
    <mergeCell ref="I35:I36"/>
    <mergeCell ref="J4:M4"/>
    <mergeCell ref="A2:Y2"/>
    <mergeCell ref="A3:C5"/>
    <mergeCell ref="D3:D5"/>
    <mergeCell ref="E3:Q3"/>
    <mergeCell ref="E4:E5"/>
    <mergeCell ref="N4:Q4"/>
  </mergeCells>
  <printOptions/>
  <pageMargins left="0.3937007874015748" right="0.3937007874015748" top="0.5" bottom="0.34" header="0.5118110236220472" footer="0.35"/>
  <pageSetup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="60" zoomScaleNormal="60" zoomScaleSheetLayoutView="40" zoomScalePageLayoutView="0" workbookViewId="0" topLeftCell="A1">
      <pane xSplit="6" ySplit="6" topLeftCell="Q7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41.25390625" style="15" customWidth="1"/>
    <col min="3" max="3" width="9.75390625" style="15" customWidth="1"/>
    <col min="4" max="4" width="8.375" style="15" customWidth="1"/>
    <col min="5" max="5" width="0.12890625" style="15" hidden="1" customWidth="1"/>
    <col min="6" max="6" width="9.125" style="15" hidden="1" customWidth="1"/>
    <col min="7" max="7" width="26.125" style="30" customWidth="1"/>
    <col min="8" max="8" width="10.25390625" style="15" customWidth="1"/>
    <col min="9" max="9" width="12.25390625" style="15" customWidth="1"/>
    <col min="10" max="10" width="0.12890625" style="15" hidden="1" customWidth="1"/>
    <col min="11" max="11" width="22.25390625" style="15" customWidth="1"/>
    <col min="12" max="12" width="10.25390625" style="15" customWidth="1"/>
    <col min="13" max="13" width="11.875" style="15" customWidth="1"/>
    <col min="14" max="14" width="0.12890625" style="15" hidden="1" customWidth="1"/>
    <col min="15" max="15" width="20.375" style="15" customWidth="1"/>
    <col min="16" max="16" width="11.00390625" style="15" customWidth="1"/>
    <col min="17" max="17" width="12.375" style="15" customWidth="1"/>
    <col min="18" max="18" width="9.125" style="15" hidden="1" customWidth="1"/>
    <col min="19" max="19" width="6.25390625" style="15" hidden="1" customWidth="1"/>
    <col min="20" max="20" width="9.125" style="15" customWidth="1"/>
    <col min="21" max="21" width="11.125" style="15" customWidth="1"/>
    <col min="22" max="22" width="12.125" style="15" customWidth="1"/>
    <col min="23" max="23" width="12.25390625" style="15" customWidth="1"/>
    <col min="24" max="24" width="11.625" style="15" customWidth="1"/>
    <col min="25" max="25" width="11.875" style="15" customWidth="1"/>
    <col min="26" max="26" width="6.87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30" customHeight="1">
      <c r="A2" s="292" t="s">
        <v>336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12.75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12.75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456</v>
      </c>
      <c r="W4" s="319" t="s">
        <v>325</v>
      </c>
      <c r="X4" s="319" t="s">
        <v>8</v>
      </c>
      <c r="Y4" s="319"/>
      <c r="Z4" s="319"/>
    </row>
    <row r="5" spans="1:26" ht="76.5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322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14.25">
      <c r="A7" s="4" t="s">
        <v>32</v>
      </c>
      <c r="B7" s="226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43">
        <f aca="true" t="shared" si="0" ref="T7:Y7">SUM(T8,T55,T60,T63)</f>
        <v>5331.579</v>
      </c>
      <c r="U7" s="143">
        <f t="shared" si="0"/>
        <v>5073.99391</v>
      </c>
      <c r="V7" s="143">
        <f t="shared" si="0"/>
        <v>6444</v>
      </c>
      <c r="W7" s="143">
        <f t="shared" si="0"/>
        <v>7100.1</v>
      </c>
      <c r="X7" s="143">
        <f t="shared" si="0"/>
        <v>7526.106</v>
      </c>
      <c r="Y7" s="143">
        <f t="shared" si="0"/>
        <v>7977.6723600000005</v>
      </c>
      <c r="Z7" s="104"/>
    </row>
    <row r="8" spans="1:26" ht="63.75">
      <c r="A8" s="60" t="s">
        <v>35</v>
      </c>
      <c r="B8" s="227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143">
        <f aca="true" t="shared" si="1" ref="T8:Y8">SUM(T9:T54)</f>
        <v>3056.679</v>
      </c>
      <c r="U8" s="143">
        <f t="shared" si="1"/>
        <v>2799.09391</v>
      </c>
      <c r="V8" s="143">
        <f>SUM(V9:V54)</f>
        <v>3494.7</v>
      </c>
      <c r="W8" s="143">
        <f t="shared" si="1"/>
        <v>4568.3</v>
      </c>
      <c r="X8" s="143">
        <f t="shared" si="1"/>
        <v>4842.398</v>
      </c>
      <c r="Y8" s="143">
        <f t="shared" si="1"/>
        <v>5132.94188</v>
      </c>
      <c r="Z8" s="104"/>
    </row>
    <row r="9" spans="1:26" ht="89.25" customHeight="1">
      <c r="A9" s="333" t="s">
        <v>38</v>
      </c>
      <c r="B9" s="337" t="s">
        <v>39</v>
      </c>
      <c r="C9" s="337" t="s">
        <v>40</v>
      </c>
      <c r="D9" s="145" t="s">
        <v>219</v>
      </c>
      <c r="E9" s="122"/>
      <c r="F9" s="122"/>
      <c r="G9" s="233" t="s">
        <v>41</v>
      </c>
      <c r="H9" s="234" t="s">
        <v>42</v>
      </c>
      <c r="I9" s="235" t="s">
        <v>251</v>
      </c>
      <c r="J9" s="236"/>
      <c r="K9" s="237" t="s">
        <v>44</v>
      </c>
      <c r="L9" s="235" t="s">
        <v>45</v>
      </c>
      <c r="M9" s="235" t="s">
        <v>43</v>
      </c>
      <c r="N9" s="236"/>
      <c r="O9" s="236" t="s">
        <v>412</v>
      </c>
      <c r="P9" s="238" t="s">
        <v>369</v>
      </c>
      <c r="Q9" s="239" t="s">
        <v>385</v>
      </c>
      <c r="R9" s="122"/>
      <c r="S9" s="122"/>
      <c r="T9" s="143">
        <v>779.9</v>
      </c>
      <c r="U9" s="143">
        <v>756.7369</v>
      </c>
      <c r="V9" s="143">
        <v>1012.1</v>
      </c>
      <c r="W9" s="143">
        <v>860.9</v>
      </c>
      <c r="X9" s="143">
        <f aca="true" t="shared" si="2" ref="W9:Y24">W9*1.06</f>
        <v>912.554</v>
      </c>
      <c r="Y9" s="143">
        <f t="shared" si="2"/>
        <v>967.30724</v>
      </c>
      <c r="Z9" s="104"/>
    </row>
    <row r="10" spans="1:26" ht="89.25" customHeight="1">
      <c r="A10" s="340"/>
      <c r="B10" s="338"/>
      <c r="C10" s="338"/>
      <c r="D10" s="145" t="s">
        <v>316</v>
      </c>
      <c r="E10" s="122"/>
      <c r="F10" s="122"/>
      <c r="G10" s="233" t="s">
        <v>41</v>
      </c>
      <c r="H10" s="234" t="s">
        <v>42</v>
      </c>
      <c r="I10" s="235" t="s">
        <v>251</v>
      </c>
      <c r="J10" s="236"/>
      <c r="K10" s="237" t="s">
        <v>44</v>
      </c>
      <c r="L10" s="235" t="s">
        <v>45</v>
      </c>
      <c r="M10" s="235" t="s">
        <v>43</v>
      </c>
      <c r="N10" s="236"/>
      <c r="O10" s="236" t="s">
        <v>412</v>
      </c>
      <c r="P10" s="238" t="s">
        <v>369</v>
      </c>
      <c r="Q10" s="239" t="s">
        <v>385</v>
      </c>
      <c r="R10" s="122"/>
      <c r="S10" s="122"/>
      <c r="T10" s="143"/>
      <c r="U10" s="143"/>
      <c r="V10" s="143">
        <v>10</v>
      </c>
      <c r="W10" s="143">
        <v>10</v>
      </c>
      <c r="X10" s="143">
        <f t="shared" si="2"/>
        <v>10.600000000000001</v>
      </c>
      <c r="Y10" s="143">
        <f t="shared" si="2"/>
        <v>11.236000000000002</v>
      </c>
      <c r="Z10" s="104"/>
    </row>
    <row r="11" spans="1:26" ht="85.5" customHeight="1">
      <c r="A11" s="334"/>
      <c r="B11" s="339"/>
      <c r="C11" s="339"/>
      <c r="D11" s="145" t="s">
        <v>279</v>
      </c>
      <c r="E11" s="122"/>
      <c r="F11" s="122"/>
      <c r="G11" s="233" t="s">
        <v>41</v>
      </c>
      <c r="H11" s="234" t="s">
        <v>42</v>
      </c>
      <c r="I11" s="235" t="s">
        <v>251</v>
      </c>
      <c r="J11" s="236"/>
      <c r="K11" s="237" t="s">
        <v>44</v>
      </c>
      <c r="L11" s="235" t="s">
        <v>45</v>
      </c>
      <c r="M11" s="235" t="s">
        <v>43</v>
      </c>
      <c r="N11" s="236"/>
      <c r="O11" s="236" t="s">
        <v>412</v>
      </c>
      <c r="P11" s="238" t="s">
        <v>369</v>
      </c>
      <c r="Q11" s="239" t="s">
        <v>385</v>
      </c>
      <c r="R11" s="122"/>
      <c r="S11" s="122"/>
      <c r="T11" s="143">
        <v>10</v>
      </c>
      <c r="U11" s="143"/>
      <c r="V11" s="143"/>
      <c r="W11" s="143">
        <f t="shared" si="2"/>
        <v>0</v>
      </c>
      <c r="X11" s="143">
        <f t="shared" si="2"/>
        <v>0</v>
      </c>
      <c r="Y11" s="143">
        <f t="shared" si="2"/>
        <v>0</v>
      </c>
      <c r="Z11" s="104"/>
    </row>
    <row r="12" spans="1:26" ht="54" customHeight="1" hidden="1">
      <c r="A12" s="4" t="s">
        <v>46</v>
      </c>
      <c r="B12" s="227" t="s">
        <v>47</v>
      </c>
      <c r="C12" s="58" t="s">
        <v>48</v>
      </c>
      <c r="D12" s="145"/>
      <c r="E12" s="122"/>
      <c r="F12" s="122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122"/>
      <c r="S12" s="122"/>
      <c r="T12" s="143"/>
      <c r="U12" s="143"/>
      <c r="V12" s="143"/>
      <c r="W12" s="143">
        <f t="shared" si="2"/>
        <v>0</v>
      </c>
      <c r="X12" s="143">
        <f t="shared" si="2"/>
        <v>0</v>
      </c>
      <c r="Y12" s="143">
        <f t="shared" si="2"/>
        <v>0</v>
      </c>
      <c r="Z12" s="104"/>
    </row>
    <row r="13" spans="1:26" ht="161.25" customHeight="1" hidden="1">
      <c r="A13" s="4" t="s">
        <v>49</v>
      </c>
      <c r="B13" s="227" t="s">
        <v>389</v>
      </c>
      <c r="C13" s="58" t="s">
        <v>50</v>
      </c>
      <c r="D13" s="145"/>
      <c r="E13" s="122"/>
      <c r="F13" s="122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122"/>
      <c r="S13" s="122"/>
      <c r="T13" s="143"/>
      <c r="U13" s="143"/>
      <c r="V13" s="143"/>
      <c r="W13" s="143">
        <f t="shared" si="2"/>
        <v>0</v>
      </c>
      <c r="X13" s="143">
        <f t="shared" si="2"/>
        <v>0</v>
      </c>
      <c r="Y13" s="143">
        <f t="shared" si="2"/>
        <v>0</v>
      </c>
      <c r="Z13" s="104"/>
    </row>
    <row r="14" spans="1:26" ht="155.25" customHeight="1">
      <c r="A14" s="4" t="s">
        <v>51</v>
      </c>
      <c r="B14" s="227" t="s">
        <v>390</v>
      </c>
      <c r="C14" s="58" t="s">
        <v>52</v>
      </c>
      <c r="D14" s="145" t="s">
        <v>224</v>
      </c>
      <c r="E14" s="146"/>
      <c r="F14" s="146"/>
      <c r="G14" s="240" t="s">
        <v>41</v>
      </c>
      <c r="H14" s="241" t="s">
        <v>282</v>
      </c>
      <c r="I14" s="242" t="s">
        <v>251</v>
      </c>
      <c r="J14" s="236"/>
      <c r="K14" s="243" t="s">
        <v>44</v>
      </c>
      <c r="L14" s="242" t="s">
        <v>281</v>
      </c>
      <c r="M14" s="242" t="s">
        <v>43</v>
      </c>
      <c r="N14" s="236"/>
      <c r="O14" s="236" t="s">
        <v>412</v>
      </c>
      <c r="P14" s="236" t="s">
        <v>380</v>
      </c>
      <c r="Q14" s="239" t="s">
        <v>385</v>
      </c>
      <c r="R14" s="122"/>
      <c r="S14" s="122"/>
      <c r="T14" s="143">
        <v>48.15</v>
      </c>
      <c r="U14" s="143">
        <v>48.15</v>
      </c>
      <c r="V14" s="143"/>
      <c r="W14" s="143">
        <f t="shared" si="2"/>
        <v>0</v>
      </c>
      <c r="X14" s="143">
        <f t="shared" si="2"/>
        <v>0</v>
      </c>
      <c r="Y14" s="143">
        <f t="shared" si="2"/>
        <v>0</v>
      </c>
      <c r="Z14" s="104"/>
    </row>
    <row r="15" spans="1:26" ht="89.25" hidden="1">
      <c r="A15" s="4" t="s">
        <v>53</v>
      </c>
      <c r="B15" s="227" t="s">
        <v>54</v>
      </c>
      <c r="C15" s="58" t="s">
        <v>55</v>
      </c>
      <c r="D15" s="145"/>
      <c r="E15" s="122"/>
      <c r="F15" s="122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122"/>
      <c r="S15" s="122"/>
      <c r="T15" s="143"/>
      <c r="U15" s="143"/>
      <c r="V15" s="143"/>
      <c r="W15" s="143">
        <f t="shared" si="2"/>
        <v>0</v>
      </c>
      <c r="X15" s="143">
        <f t="shared" si="2"/>
        <v>0</v>
      </c>
      <c r="Y15" s="143">
        <f t="shared" si="2"/>
        <v>0</v>
      </c>
      <c r="Z15" s="104"/>
    </row>
    <row r="16" spans="1:26" ht="84" customHeight="1" hidden="1">
      <c r="A16" s="4" t="s">
        <v>56</v>
      </c>
      <c r="B16" s="227" t="s">
        <v>57</v>
      </c>
      <c r="C16" s="58" t="s">
        <v>58</v>
      </c>
      <c r="D16" s="145"/>
      <c r="E16" s="122"/>
      <c r="F16" s="122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122"/>
      <c r="S16" s="122"/>
      <c r="T16" s="143"/>
      <c r="U16" s="143"/>
      <c r="V16" s="143"/>
      <c r="W16" s="143">
        <f t="shared" si="2"/>
        <v>0</v>
      </c>
      <c r="X16" s="143">
        <f t="shared" si="2"/>
        <v>0</v>
      </c>
      <c r="Y16" s="143">
        <f t="shared" si="2"/>
        <v>0</v>
      </c>
      <c r="Z16" s="104"/>
    </row>
    <row r="17" spans="1:26" ht="99.75" customHeight="1" hidden="1">
      <c r="A17" s="4" t="s">
        <v>59</v>
      </c>
      <c r="B17" s="227" t="s">
        <v>60</v>
      </c>
      <c r="C17" s="58" t="s">
        <v>61</v>
      </c>
      <c r="D17" s="145"/>
      <c r="E17" s="122"/>
      <c r="F17" s="122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122"/>
      <c r="S17" s="122"/>
      <c r="T17" s="143"/>
      <c r="U17" s="143"/>
      <c r="V17" s="143"/>
      <c r="W17" s="143">
        <f t="shared" si="2"/>
        <v>0</v>
      </c>
      <c r="X17" s="143">
        <f t="shared" si="2"/>
        <v>0</v>
      </c>
      <c r="Y17" s="143">
        <f t="shared" si="2"/>
        <v>0</v>
      </c>
      <c r="Z17" s="104"/>
    </row>
    <row r="18" spans="1:26" ht="49.5" customHeight="1" hidden="1">
      <c r="A18" s="4" t="s">
        <v>62</v>
      </c>
      <c r="B18" s="227" t="s">
        <v>63</v>
      </c>
      <c r="C18" s="58" t="s">
        <v>64</v>
      </c>
      <c r="D18" s="145"/>
      <c r="E18" s="122"/>
      <c r="F18" s="122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122"/>
      <c r="S18" s="122"/>
      <c r="T18" s="143"/>
      <c r="U18" s="143"/>
      <c r="V18" s="143"/>
      <c r="W18" s="143">
        <f t="shared" si="2"/>
        <v>0</v>
      </c>
      <c r="X18" s="143">
        <f t="shared" si="2"/>
        <v>0</v>
      </c>
      <c r="Y18" s="143">
        <f t="shared" si="2"/>
        <v>0</v>
      </c>
      <c r="Z18" s="104"/>
    </row>
    <row r="19" spans="1:26" ht="34.5" customHeight="1" hidden="1">
      <c r="A19" s="4" t="s">
        <v>65</v>
      </c>
      <c r="B19" s="227" t="s">
        <v>66</v>
      </c>
      <c r="C19" s="58" t="s">
        <v>67</v>
      </c>
      <c r="D19" s="145"/>
      <c r="E19" s="122"/>
      <c r="F19" s="122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122"/>
      <c r="S19" s="122"/>
      <c r="T19" s="143"/>
      <c r="U19" s="143"/>
      <c r="V19" s="143"/>
      <c r="W19" s="143">
        <f t="shared" si="2"/>
        <v>0</v>
      </c>
      <c r="X19" s="143">
        <f t="shared" si="2"/>
        <v>0</v>
      </c>
      <c r="Y19" s="143">
        <f t="shared" si="2"/>
        <v>0</v>
      </c>
      <c r="Z19" s="104"/>
    </row>
    <row r="20" spans="1:26" ht="50.25" customHeight="1" hidden="1">
      <c r="A20" s="4" t="s">
        <v>68</v>
      </c>
      <c r="B20" s="227" t="s">
        <v>69</v>
      </c>
      <c r="C20" s="58" t="s">
        <v>70</v>
      </c>
      <c r="D20" s="145"/>
      <c r="E20" s="122"/>
      <c r="F20" s="122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122"/>
      <c r="S20" s="122"/>
      <c r="T20" s="143"/>
      <c r="U20" s="143"/>
      <c r="V20" s="143"/>
      <c r="W20" s="143">
        <f t="shared" si="2"/>
        <v>0</v>
      </c>
      <c r="X20" s="143">
        <f t="shared" si="2"/>
        <v>0</v>
      </c>
      <c r="Y20" s="143">
        <f t="shared" si="2"/>
        <v>0</v>
      </c>
      <c r="Z20" s="104"/>
    </row>
    <row r="21" spans="1:26" ht="85.5" customHeight="1">
      <c r="A21" s="333" t="s">
        <v>71</v>
      </c>
      <c r="B21" s="335" t="s">
        <v>72</v>
      </c>
      <c r="C21" s="337" t="s">
        <v>73</v>
      </c>
      <c r="D21" s="145" t="s">
        <v>74</v>
      </c>
      <c r="E21" s="122"/>
      <c r="F21" s="122"/>
      <c r="G21" s="240" t="s">
        <v>41</v>
      </c>
      <c r="H21" s="241" t="s">
        <v>75</v>
      </c>
      <c r="I21" s="242" t="s">
        <v>76</v>
      </c>
      <c r="J21" s="236"/>
      <c r="K21" s="243" t="s">
        <v>44</v>
      </c>
      <c r="L21" s="242" t="s">
        <v>77</v>
      </c>
      <c r="M21" s="242" t="s">
        <v>43</v>
      </c>
      <c r="N21" s="236"/>
      <c r="O21" s="236" t="s">
        <v>412</v>
      </c>
      <c r="P21" s="241" t="s">
        <v>367</v>
      </c>
      <c r="Q21" s="239" t="s">
        <v>253</v>
      </c>
      <c r="R21" s="122"/>
      <c r="S21" s="122"/>
      <c r="T21" s="143"/>
      <c r="U21" s="143"/>
      <c r="V21" s="143">
        <v>50</v>
      </c>
      <c r="W21" s="143">
        <v>0</v>
      </c>
      <c r="X21" s="143">
        <f t="shared" si="2"/>
        <v>0</v>
      </c>
      <c r="Y21" s="143">
        <f t="shared" si="2"/>
        <v>0</v>
      </c>
      <c r="Z21" s="104"/>
    </row>
    <row r="22" spans="1:26" ht="86.25" customHeight="1">
      <c r="A22" s="334"/>
      <c r="B22" s="336"/>
      <c r="C22" s="339"/>
      <c r="D22" s="145" t="s">
        <v>276</v>
      </c>
      <c r="E22" s="122"/>
      <c r="F22" s="122"/>
      <c r="G22" s="240" t="s">
        <v>41</v>
      </c>
      <c r="H22" s="241" t="s">
        <v>350</v>
      </c>
      <c r="I22" s="242" t="s">
        <v>76</v>
      </c>
      <c r="J22" s="236"/>
      <c r="K22" s="243" t="s">
        <v>44</v>
      </c>
      <c r="L22" s="242" t="s">
        <v>277</v>
      </c>
      <c r="M22" s="242" t="s">
        <v>43</v>
      </c>
      <c r="N22" s="236"/>
      <c r="O22" s="236" t="s">
        <v>412</v>
      </c>
      <c r="P22" s="241" t="s">
        <v>366</v>
      </c>
      <c r="Q22" s="239" t="s">
        <v>385</v>
      </c>
      <c r="R22" s="122"/>
      <c r="S22" s="122"/>
      <c r="T22" s="143">
        <v>225.855</v>
      </c>
      <c r="U22" s="143">
        <v>225.855</v>
      </c>
      <c r="V22" s="143">
        <v>18.9</v>
      </c>
      <c r="W22" s="143">
        <v>0</v>
      </c>
      <c r="X22" s="143">
        <f t="shared" si="2"/>
        <v>0</v>
      </c>
      <c r="Y22" s="143">
        <f t="shared" si="2"/>
        <v>0</v>
      </c>
      <c r="Z22" s="104"/>
    </row>
    <row r="23" spans="1:26" ht="85.5" customHeight="1">
      <c r="A23" s="333" t="s">
        <v>78</v>
      </c>
      <c r="B23" s="335" t="s">
        <v>402</v>
      </c>
      <c r="C23" s="337" t="s">
        <v>79</v>
      </c>
      <c r="D23" s="145" t="s">
        <v>312</v>
      </c>
      <c r="E23" s="122"/>
      <c r="F23" s="122"/>
      <c r="G23" s="240" t="s">
        <v>41</v>
      </c>
      <c r="H23" s="241" t="s">
        <v>80</v>
      </c>
      <c r="I23" s="242" t="s">
        <v>76</v>
      </c>
      <c r="J23" s="236"/>
      <c r="K23" s="243" t="s">
        <v>44</v>
      </c>
      <c r="L23" s="242" t="s">
        <v>81</v>
      </c>
      <c r="M23" s="242" t="s">
        <v>43</v>
      </c>
      <c r="N23" s="236"/>
      <c r="O23" s="236" t="s">
        <v>412</v>
      </c>
      <c r="P23" s="241" t="s">
        <v>368</v>
      </c>
      <c r="Q23" s="239" t="s">
        <v>385</v>
      </c>
      <c r="R23" s="180"/>
      <c r="S23" s="122"/>
      <c r="T23" s="143"/>
      <c r="U23" s="143"/>
      <c r="V23" s="143">
        <v>457.5</v>
      </c>
      <c r="W23" s="143">
        <v>2200.2</v>
      </c>
      <c r="X23" s="143">
        <f t="shared" si="2"/>
        <v>2332.212</v>
      </c>
      <c r="Y23" s="143">
        <f t="shared" si="2"/>
        <v>2472.1447200000002</v>
      </c>
      <c r="Z23" s="104"/>
    </row>
    <row r="24" spans="1:26" ht="95.25" customHeight="1">
      <c r="A24" s="334"/>
      <c r="B24" s="336"/>
      <c r="C24" s="339"/>
      <c r="D24" s="145" t="s">
        <v>150</v>
      </c>
      <c r="E24" s="122"/>
      <c r="F24" s="122"/>
      <c r="G24" s="240" t="s">
        <v>41</v>
      </c>
      <c r="H24" s="241" t="s">
        <v>80</v>
      </c>
      <c r="I24" s="242" t="s">
        <v>76</v>
      </c>
      <c r="J24" s="236"/>
      <c r="K24" s="243" t="s">
        <v>44</v>
      </c>
      <c r="L24" s="242" t="s">
        <v>81</v>
      </c>
      <c r="M24" s="242" t="s">
        <v>43</v>
      </c>
      <c r="N24" s="236"/>
      <c r="O24" s="236" t="s">
        <v>412</v>
      </c>
      <c r="P24" s="241" t="s">
        <v>368</v>
      </c>
      <c r="Q24" s="239" t="s">
        <v>385</v>
      </c>
      <c r="R24" s="180"/>
      <c r="S24" s="122"/>
      <c r="T24" s="143">
        <v>148</v>
      </c>
      <c r="U24" s="143">
        <v>148</v>
      </c>
      <c r="V24" s="143">
        <v>300.1</v>
      </c>
      <c r="W24" s="143">
        <v>0</v>
      </c>
      <c r="X24" s="143">
        <f t="shared" si="2"/>
        <v>0</v>
      </c>
      <c r="Y24" s="143">
        <f t="shared" si="2"/>
        <v>0</v>
      </c>
      <c r="Z24" s="104"/>
    </row>
    <row r="25" spans="1:26" ht="118.5" customHeight="1" hidden="1">
      <c r="A25" s="4" t="s">
        <v>82</v>
      </c>
      <c r="B25" s="227" t="s">
        <v>391</v>
      </c>
      <c r="C25" s="58" t="s">
        <v>83</v>
      </c>
      <c r="D25" s="145" t="s">
        <v>84</v>
      </c>
      <c r="E25" s="122"/>
      <c r="F25" s="122"/>
      <c r="G25" s="240" t="s">
        <v>41</v>
      </c>
      <c r="H25" s="241" t="s">
        <v>85</v>
      </c>
      <c r="I25" s="242" t="s">
        <v>76</v>
      </c>
      <c r="J25" s="236"/>
      <c r="K25" s="243" t="s">
        <v>44</v>
      </c>
      <c r="L25" s="242" t="s">
        <v>86</v>
      </c>
      <c r="M25" s="242" t="s">
        <v>43</v>
      </c>
      <c r="N25" s="236"/>
      <c r="O25" s="236" t="s">
        <v>412</v>
      </c>
      <c r="P25" s="241" t="s">
        <v>370</v>
      </c>
      <c r="Q25" s="239" t="s">
        <v>385</v>
      </c>
      <c r="R25" s="122"/>
      <c r="S25" s="122"/>
      <c r="T25" s="143"/>
      <c r="U25" s="143"/>
      <c r="V25" s="143"/>
      <c r="W25" s="143">
        <f aca="true" t="shared" si="3" ref="W25:Y40">V25*1.06</f>
        <v>0</v>
      </c>
      <c r="X25" s="143">
        <f t="shared" si="3"/>
        <v>0</v>
      </c>
      <c r="Y25" s="143">
        <f t="shared" si="3"/>
        <v>0</v>
      </c>
      <c r="Z25" s="104"/>
    </row>
    <row r="26" spans="1:26" ht="51" hidden="1">
      <c r="A26" s="4" t="s">
        <v>87</v>
      </c>
      <c r="B26" s="227" t="s">
        <v>88</v>
      </c>
      <c r="C26" s="58" t="s">
        <v>89</v>
      </c>
      <c r="D26" s="145"/>
      <c r="E26" s="122"/>
      <c r="F26" s="122"/>
      <c r="G26" s="236"/>
      <c r="H26" s="236"/>
      <c r="I26" s="236"/>
      <c r="J26" s="236"/>
      <c r="K26" s="236"/>
      <c r="L26" s="236"/>
      <c r="M26" s="236"/>
      <c r="N26" s="236"/>
      <c r="O26" s="236"/>
      <c r="P26" s="241"/>
      <c r="Q26" s="236"/>
      <c r="R26" s="122"/>
      <c r="S26" s="122"/>
      <c r="T26" s="143"/>
      <c r="U26" s="143"/>
      <c r="V26" s="143"/>
      <c r="W26" s="143">
        <f t="shared" si="3"/>
        <v>0</v>
      </c>
      <c r="X26" s="143">
        <f t="shared" si="3"/>
        <v>0</v>
      </c>
      <c r="Y26" s="143">
        <f t="shared" si="3"/>
        <v>0</v>
      </c>
      <c r="Z26" s="104"/>
    </row>
    <row r="27" spans="1:26" ht="51" hidden="1">
      <c r="A27" s="4" t="s">
        <v>90</v>
      </c>
      <c r="B27" s="227" t="s">
        <v>91</v>
      </c>
      <c r="C27" s="58" t="s">
        <v>92</v>
      </c>
      <c r="D27" s="145"/>
      <c r="E27" s="122"/>
      <c r="F27" s="122"/>
      <c r="G27" s="236"/>
      <c r="H27" s="236"/>
      <c r="I27" s="236"/>
      <c r="J27" s="236"/>
      <c r="K27" s="236"/>
      <c r="L27" s="236"/>
      <c r="M27" s="236"/>
      <c r="N27" s="236"/>
      <c r="O27" s="236"/>
      <c r="P27" s="241"/>
      <c r="Q27" s="236"/>
      <c r="R27" s="122"/>
      <c r="S27" s="122"/>
      <c r="T27" s="143"/>
      <c r="U27" s="143"/>
      <c r="V27" s="143"/>
      <c r="W27" s="143"/>
      <c r="X27" s="143">
        <f t="shared" si="3"/>
        <v>0</v>
      </c>
      <c r="Y27" s="143">
        <f t="shared" si="3"/>
        <v>0</v>
      </c>
      <c r="Z27" s="104"/>
    </row>
    <row r="28" spans="1:26" ht="73.5" customHeight="1" hidden="1">
      <c r="A28" s="4" t="s">
        <v>93</v>
      </c>
      <c r="B28" s="227" t="s">
        <v>94</v>
      </c>
      <c r="C28" s="58" t="s">
        <v>95</v>
      </c>
      <c r="D28" s="145"/>
      <c r="E28" s="122"/>
      <c r="F28" s="122"/>
      <c r="G28" s="236"/>
      <c r="H28" s="236"/>
      <c r="I28" s="236"/>
      <c r="J28" s="236"/>
      <c r="K28" s="236"/>
      <c r="L28" s="236"/>
      <c r="M28" s="236"/>
      <c r="N28" s="236"/>
      <c r="O28" s="236" t="s">
        <v>412</v>
      </c>
      <c r="P28" s="241" t="s">
        <v>371</v>
      </c>
      <c r="Q28" s="239" t="s">
        <v>385</v>
      </c>
      <c r="R28" s="122"/>
      <c r="S28" s="122"/>
      <c r="T28" s="143"/>
      <c r="U28" s="143"/>
      <c r="V28" s="143"/>
      <c r="W28" s="143"/>
      <c r="X28" s="143">
        <f t="shared" si="3"/>
        <v>0</v>
      </c>
      <c r="Y28" s="143">
        <f t="shared" si="3"/>
        <v>0</v>
      </c>
      <c r="Z28" s="104"/>
    </row>
    <row r="29" spans="1:26" ht="117.75" customHeight="1" hidden="1">
      <c r="A29" s="4" t="s">
        <v>96</v>
      </c>
      <c r="B29" s="227" t="s">
        <v>97</v>
      </c>
      <c r="C29" s="58" t="s">
        <v>98</v>
      </c>
      <c r="D29" s="145" t="s">
        <v>99</v>
      </c>
      <c r="E29" s="122"/>
      <c r="F29" s="122"/>
      <c r="G29" s="240" t="s">
        <v>100</v>
      </c>
      <c r="H29" s="241" t="s">
        <v>101</v>
      </c>
      <c r="I29" s="242" t="s">
        <v>76</v>
      </c>
      <c r="J29" s="236"/>
      <c r="K29" s="243" t="s">
        <v>102</v>
      </c>
      <c r="L29" s="242" t="s">
        <v>103</v>
      </c>
      <c r="M29" s="242" t="s">
        <v>104</v>
      </c>
      <c r="N29" s="236"/>
      <c r="O29" s="236" t="s">
        <v>412</v>
      </c>
      <c r="P29" s="241" t="s">
        <v>372</v>
      </c>
      <c r="Q29" s="239" t="s">
        <v>385</v>
      </c>
      <c r="R29" s="122"/>
      <c r="S29" s="122"/>
      <c r="T29" s="143"/>
      <c r="U29" s="143"/>
      <c r="V29" s="143"/>
      <c r="W29" s="143"/>
      <c r="X29" s="143">
        <f t="shared" si="3"/>
        <v>0</v>
      </c>
      <c r="Y29" s="143">
        <f t="shared" si="3"/>
        <v>0</v>
      </c>
      <c r="Z29" s="104"/>
    </row>
    <row r="30" spans="1:26" ht="52.5" customHeight="1" hidden="1">
      <c r="A30" s="4" t="s">
        <v>105</v>
      </c>
      <c r="B30" s="227" t="s">
        <v>106</v>
      </c>
      <c r="C30" s="58" t="s">
        <v>107</v>
      </c>
      <c r="D30" s="145"/>
      <c r="E30" s="122"/>
      <c r="F30" s="122"/>
      <c r="G30" s="240"/>
      <c r="H30" s="241"/>
      <c r="I30" s="242"/>
      <c r="J30" s="236"/>
      <c r="K30" s="243"/>
      <c r="L30" s="242"/>
      <c r="M30" s="242"/>
      <c r="N30" s="236"/>
      <c r="O30" s="236"/>
      <c r="P30" s="236"/>
      <c r="Q30" s="236"/>
      <c r="R30" s="122"/>
      <c r="S30" s="122"/>
      <c r="T30" s="143"/>
      <c r="U30" s="143"/>
      <c r="V30" s="143"/>
      <c r="W30" s="143"/>
      <c r="X30" s="143">
        <f t="shared" si="3"/>
        <v>0</v>
      </c>
      <c r="Y30" s="143">
        <f t="shared" si="3"/>
        <v>0</v>
      </c>
      <c r="Z30" s="104"/>
    </row>
    <row r="31" spans="1:26" ht="115.5" customHeight="1" hidden="1">
      <c r="A31" s="4" t="s">
        <v>108</v>
      </c>
      <c r="B31" s="227" t="s">
        <v>109</v>
      </c>
      <c r="C31" s="58" t="s">
        <v>110</v>
      </c>
      <c r="D31" s="145" t="s">
        <v>111</v>
      </c>
      <c r="E31" s="122"/>
      <c r="F31" s="122"/>
      <c r="G31" s="240" t="s">
        <v>41</v>
      </c>
      <c r="H31" s="241" t="s">
        <v>112</v>
      </c>
      <c r="I31" s="242" t="s">
        <v>76</v>
      </c>
      <c r="J31" s="236"/>
      <c r="K31" s="243" t="s">
        <v>113</v>
      </c>
      <c r="L31" s="242" t="s">
        <v>114</v>
      </c>
      <c r="M31" s="242" t="s">
        <v>115</v>
      </c>
      <c r="N31" s="236"/>
      <c r="O31" s="236" t="s">
        <v>412</v>
      </c>
      <c r="P31" s="241" t="s">
        <v>373</v>
      </c>
      <c r="Q31" s="239" t="s">
        <v>385</v>
      </c>
      <c r="R31" s="122"/>
      <c r="S31" s="122"/>
      <c r="T31" s="143"/>
      <c r="U31" s="143"/>
      <c r="V31" s="143"/>
      <c r="W31" s="143"/>
      <c r="X31" s="143">
        <f t="shared" si="3"/>
        <v>0</v>
      </c>
      <c r="Y31" s="143">
        <f t="shared" si="3"/>
        <v>0</v>
      </c>
      <c r="Z31" s="104"/>
    </row>
    <row r="32" spans="1:26" ht="112.5" customHeight="1">
      <c r="A32" s="4" t="s">
        <v>116</v>
      </c>
      <c r="B32" s="227" t="s">
        <v>117</v>
      </c>
      <c r="C32" s="58" t="s">
        <v>118</v>
      </c>
      <c r="D32" s="145" t="s">
        <v>111</v>
      </c>
      <c r="E32" s="122"/>
      <c r="F32" s="122"/>
      <c r="G32" s="240" t="s">
        <v>41</v>
      </c>
      <c r="H32" s="241" t="s">
        <v>119</v>
      </c>
      <c r="I32" s="242" t="s">
        <v>76</v>
      </c>
      <c r="J32" s="236"/>
      <c r="K32" s="243" t="s">
        <v>44</v>
      </c>
      <c r="L32" s="242" t="s">
        <v>120</v>
      </c>
      <c r="M32" s="242" t="s">
        <v>43</v>
      </c>
      <c r="N32" s="236"/>
      <c r="O32" s="236" t="s">
        <v>412</v>
      </c>
      <c r="P32" s="241" t="s">
        <v>374</v>
      </c>
      <c r="Q32" s="239" t="s">
        <v>385</v>
      </c>
      <c r="R32" s="122"/>
      <c r="S32" s="122"/>
      <c r="T32" s="143">
        <v>178.2</v>
      </c>
      <c r="U32" s="143">
        <v>163.2472</v>
      </c>
      <c r="V32" s="143">
        <v>221.8</v>
      </c>
      <c r="W32" s="143">
        <v>0</v>
      </c>
      <c r="X32" s="143">
        <f t="shared" si="3"/>
        <v>0</v>
      </c>
      <c r="Y32" s="143">
        <f t="shared" si="3"/>
        <v>0</v>
      </c>
      <c r="Z32" s="104"/>
    </row>
    <row r="33" spans="1:26" ht="128.25" customHeight="1" hidden="1">
      <c r="A33" s="4" t="s">
        <v>121</v>
      </c>
      <c r="B33" s="227" t="s">
        <v>392</v>
      </c>
      <c r="C33" s="58" t="s">
        <v>122</v>
      </c>
      <c r="D33" s="145" t="s">
        <v>111</v>
      </c>
      <c r="E33" s="122"/>
      <c r="F33" s="122"/>
      <c r="G33" s="240" t="s">
        <v>41</v>
      </c>
      <c r="H33" s="241" t="s">
        <v>123</v>
      </c>
      <c r="I33" s="242" t="s">
        <v>76</v>
      </c>
      <c r="J33" s="236"/>
      <c r="K33" s="243" t="s">
        <v>44</v>
      </c>
      <c r="L33" s="242" t="s">
        <v>124</v>
      </c>
      <c r="M33" s="242" t="s">
        <v>43</v>
      </c>
      <c r="N33" s="236"/>
      <c r="O33" s="236" t="s">
        <v>412</v>
      </c>
      <c r="P33" s="241" t="s">
        <v>375</v>
      </c>
      <c r="Q33" s="239" t="s">
        <v>385</v>
      </c>
      <c r="R33" s="122"/>
      <c r="S33" s="122"/>
      <c r="T33" s="143"/>
      <c r="U33" s="143"/>
      <c r="V33" s="143"/>
      <c r="W33" s="143"/>
      <c r="X33" s="143">
        <f t="shared" si="3"/>
        <v>0</v>
      </c>
      <c r="Y33" s="143">
        <f t="shared" si="3"/>
        <v>0</v>
      </c>
      <c r="Z33" s="104"/>
    </row>
    <row r="34" spans="1:26" ht="93.75" customHeight="1" hidden="1">
      <c r="A34" s="4" t="s">
        <v>125</v>
      </c>
      <c r="B34" s="227" t="s">
        <v>126</v>
      </c>
      <c r="C34" s="58" t="s">
        <v>127</v>
      </c>
      <c r="D34" s="145" t="s">
        <v>111</v>
      </c>
      <c r="E34" s="122"/>
      <c r="F34" s="122"/>
      <c r="G34" s="236"/>
      <c r="H34" s="236"/>
      <c r="I34" s="236"/>
      <c r="J34" s="236"/>
      <c r="K34" s="236"/>
      <c r="L34" s="236"/>
      <c r="M34" s="236"/>
      <c r="N34" s="236"/>
      <c r="O34" s="236" t="s">
        <v>412</v>
      </c>
      <c r="P34" s="236"/>
      <c r="Q34" s="239"/>
      <c r="R34" s="122"/>
      <c r="S34" s="122"/>
      <c r="T34" s="143"/>
      <c r="U34" s="143"/>
      <c r="V34" s="143"/>
      <c r="W34" s="143"/>
      <c r="X34" s="143">
        <f t="shared" si="3"/>
        <v>0</v>
      </c>
      <c r="Y34" s="143">
        <f t="shared" si="3"/>
        <v>0</v>
      </c>
      <c r="Z34" s="104"/>
    </row>
    <row r="35" spans="1:26" ht="101.25" customHeight="1">
      <c r="A35" s="54" t="s">
        <v>128</v>
      </c>
      <c r="B35" s="228" t="s">
        <v>129</v>
      </c>
      <c r="C35" s="57" t="s">
        <v>130</v>
      </c>
      <c r="D35" s="145" t="s">
        <v>364</v>
      </c>
      <c r="E35" s="122"/>
      <c r="F35" s="122"/>
      <c r="G35" s="341" t="s">
        <v>41</v>
      </c>
      <c r="H35" s="346" t="s">
        <v>131</v>
      </c>
      <c r="I35" s="313" t="s">
        <v>76</v>
      </c>
      <c r="J35" s="236"/>
      <c r="K35" s="243" t="s">
        <v>44</v>
      </c>
      <c r="L35" s="244" t="s">
        <v>124</v>
      </c>
      <c r="M35" s="242" t="s">
        <v>43</v>
      </c>
      <c r="N35" s="236"/>
      <c r="O35" s="236" t="s">
        <v>412</v>
      </c>
      <c r="P35" s="241" t="s">
        <v>376</v>
      </c>
      <c r="Q35" s="239" t="s">
        <v>385</v>
      </c>
      <c r="R35" s="122"/>
      <c r="S35" s="122"/>
      <c r="T35" s="143">
        <v>21.5</v>
      </c>
      <c r="U35" s="143">
        <v>13.767</v>
      </c>
      <c r="V35" s="143">
        <v>21.5</v>
      </c>
      <c r="W35" s="143">
        <v>21.5</v>
      </c>
      <c r="X35" s="143">
        <f t="shared" si="3"/>
        <v>22.790000000000003</v>
      </c>
      <c r="Y35" s="143">
        <f t="shared" si="3"/>
        <v>24.157400000000003</v>
      </c>
      <c r="Z35" s="104"/>
    </row>
    <row r="36" spans="1:26" ht="64.5" customHeight="1">
      <c r="A36" s="4" t="s">
        <v>132</v>
      </c>
      <c r="B36" s="227" t="s">
        <v>133</v>
      </c>
      <c r="C36" s="58" t="s">
        <v>134</v>
      </c>
      <c r="D36" s="145"/>
      <c r="E36" s="122"/>
      <c r="F36" s="122"/>
      <c r="G36" s="341"/>
      <c r="H36" s="346"/>
      <c r="I36" s="313"/>
      <c r="J36" s="236"/>
      <c r="K36" s="243" t="s">
        <v>135</v>
      </c>
      <c r="L36" s="242" t="s">
        <v>136</v>
      </c>
      <c r="M36" s="242" t="s">
        <v>137</v>
      </c>
      <c r="N36" s="236"/>
      <c r="O36" s="236"/>
      <c r="P36" s="236"/>
      <c r="Q36" s="236"/>
      <c r="R36" s="122"/>
      <c r="S36" s="122"/>
      <c r="T36" s="143"/>
      <c r="U36" s="143"/>
      <c r="V36" s="143"/>
      <c r="W36" s="143"/>
      <c r="X36" s="143">
        <f t="shared" si="3"/>
        <v>0</v>
      </c>
      <c r="Y36" s="143">
        <f t="shared" si="3"/>
        <v>0</v>
      </c>
      <c r="Z36" s="104"/>
    </row>
    <row r="37" spans="1:26" ht="58.5" customHeight="1" hidden="1">
      <c r="A37" s="4" t="s">
        <v>138</v>
      </c>
      <c r="B37" s="227" t="s">
        <v>139</v>
      </c>
      <c r="C37" s="58" t="s">
        <v>140</v>
      </c>
      <c r="D37" s="145"/>
      <c r="E37" s="122"/>
      <c r="F37" s="122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122"/>
      <c r="S37" s="122"/>
      <c r="T37" s="143"/>
      <c r="U37" s="143"/>
      <c r="V37" s="143"/>
      <c r="W37" s="143"/>
      <c r="X37" s="143">
        <f t="shared" si="3"/>
        <v>0</v>
      </c>
      <c r="Y37" s="143">
        <f t="shared" si="3"/>
        <v>0</v>
      </c>
      <c r="Z37" s="104"/>
    </row>
    <row r="38" spans="1:26" ht="25.5" hidden="1">
      <c r="A38" s="4" t="s">
        <v>141</v>
      </c>
      <c r="B38" s="227" t="s">
        <v>142</v>
      </c>
      <c r="C38" s="58" t="s">
        <v>143</v>
      </c>
      <c r="D38" s="145"/>
      <c r="E38" s="122"/>
      <c r="F38" s="122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122"/>
      <c r="S38" s="122"/>
      <c r="T38" s="143"/>
      <c r="U38" s="143"/>
      <c r="V38" s="143"/>
      <c r="W38" s="143"/>
      <c r="X38" s="143">
        <f t="shared" si="3"/>
        <v>0</v>
      </c>
      <c r="Y38" s="143">
        <f t="shared" si="3"/>
        <v>0</v>
      </c>
      <c r="Z38" s="104"/>
    </row>
    <row r="39" spans="1:26" ht="25.5" hidden="1">
      <c r="A39" s="4" t="s">
        <v>144</v>
      </c>
      <c r="B39" s="227" t="s">
        <v>145</v>
      </c>
      <c r="C39" s="58" t="s">
        <v>146</v>
      </c>
      <c r="D39" s="145"/>
      <c r="E39" s="122"/>
      <c r="F39" s="122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122"/>
      <c r="S39" s="122"/>
      <c r="T39" s="143"/>
      <c r="U39" s="143"/>
      <c r="V39" s="143"/>
      <c r="W39" s="143"/>
      <c r="X39" s="143">
        <f t="shared" si="3"/>
        <v>0</v>
      </c>
      <c r="Y39" s="143">
        <f t="shared" si="3"/>
        <v>0</v>
      </c>
      <c r="Z39" s="104"/>
    </row>
    <row r="40" spans="1:26" ht="93.75" customHeight="1">
      <c r="A40" s="4" t="s">
        <v>147</v>
      </c>
      <c r="B40" s="227" t="s">
        <v>148</v>
      </c>
      <c r="C40" s="58" t="s">
        <v>149</v>
      </c>
      <c r="D40" s="145" t="s">
        <v>150</v>
      </c>
      <c r="E40" s="122"/>
      <c r="F40" s="122"/>
      <c r="G40" s="240" t="s">
        <v>41</v>
      </c>
      <c r="H40" s="241" t="s">
        <v>151</v>
      </c>
      <c r="I40" s="242" t="s">
        <v>76</v>
      </c>
      <c r="J40" s="236"/>
      <c r="K40" s="243" t="s">
        <v>44</v>
      </c>
      <c r="L40" s="242" t="s">
        <v>152</v>
      </c>
      <c r="M40" s="242" t="s">
        <v>43</v>
      </c>
      <c r="N40" s="236"/>
      <c r="O40" s="236" t="s">
        <v>412</v>
      </c>
      <c r="P40" s="241" t="s">
        <v>377</v>
      </c>
      <c r="Q40" s="239" t="s">
        <v>385</v>
      </c>
      <c r="R40" s="122"/>
      <c r="S40" s="122"/>
      <c r="T40" s="143">
        <v>1094.879</v>
      </c>
      <c r="U40" s="143">
        <v>1006.37286</v>
      </c>
      <c r="V40" s="143">
        <v>870.5</v>
      </c>
      <c r="W40" s="143">
        <v>955.7</v>
      </c>
      <c r="X40" s="143">
        <f t="shared" si="3"/>
        <v>1013.0420000000001</v>
      </c>
      <c r="Y40" s="143">
        <f t="shared" si="3"/>
        <v>1073.8245200000001</v>
      </c>
      <c r="Z40" s="104"/>
    </row>
    <row r="41" spans="1:26" ht="242.25" customHeight="1">
      <c r="A41" s="4" t="s">
        <v>153</v>
      </c>
      <c r="B41" s="227" t="s">
        <v>393</v>
      </c>
      <c r="C41" s="58" t="s">
        <v>154</v>
      </c>
      <c r="D41" s="145" t="s">
        <v>269</v>
      </c>
      <c r="E41" s="122"/>
      <c r="F41" s="122"/>
      <c r="G41" s="240" t="s">
        <v>41</v>
      </c>
      <c r="H41" s="241" t="s">
        <v>151</v>
      </c>
      <c r="I41" s="242" t="s">
        <v>76</v>
      </c>
      <c r="J41" s="236"/>
      <c r="K41" s="243" t="s">
        <v>44</v>
      </c>
      <c r="L41" s="242" t="s">
        <v>152</v>
      </c>
      <c r="M41" s="242" t="s">
        <v>43</v>
      </c>
      <c r="N41" s="236"/>
      <c r="O41" s="236" t="s">
        <v>412</v>
      </c>
      <c r="P41" s="241" t="s">
        <v>378</v>
      </c>
      <c r="Q41" s="239" t="s">
        <v>385</v>
      </c>
      <c r="R41" s="122"/>
      <c r="S41" s="122"/>
      <c r="T41" s="124">
        <v>143.1</v>
      </c>
      <c r="U41" s="143">
        <v>44.76256</v>
      </c>
      <c r="V41" s="124">
        <v>8</v>
      </c>
      <c r="W41" s="143">
        <v>90</v>
      </c>
      <c r="X41" s="143">
        <f aca="true" t="shared" si="4" ref="X41:Y43">W41*1.06</f>
        <v>95.4</v>
      </c>
      <c r="Y41" s="143">
        <f t="shared" si="4"/>
        <v>101.12400000000001</v>
      </c>
      <c r="Z41" s="104"/>
    </row>
    <row r="42" spans="1:26" ht="76.5">
      <c r="A42" s="4" t="s">
        <v>155</v>
      </c>
      <c r="B42" s="227" t="s">
        <v>156</v>
      </c>
      <c r="C42" s="58" t="s">
        <v>157</v>
      </c>
      <c r="D42" s="145" t="s">
        <v>150</v>
      </c>
      <c r="E42" s="122"/>
      <c r="F42" s="122"/>
      <c r="G42" s="240" t="s">
        <v>41</v>
      </c>
      <c r="H42" s="241" t="s">
        <v>151</v>
      </c>
      <c r="I42" s="242" t="s">
        <v>76</v>
      </c>
      <c r="J42" s="236"/>
      <c r="K42" s="243" t="s">
        <v>44</v>
      </c>
      <c r="L42" s="242" t="s">
        <v>152</v>
      </c>
      <c r="M42" s="242" t="s">
        <v>43</v>
      </c>
      <c r="N42" s="236"/>
      <c r="O42" s="236" t="s">
        <v>412</v>
      </c>
      <c r="P42" s="241" t="s">
        <v>379</v>
      </c>
      <c r="Q42" s="239" t="s">
        <v>385</v>
      </c>
      <c r="R42" s="122"/>
      <c r="S42" s="122"/>
      <c r="T42" s="143">
        <v>407.095</v>
      </c>
      <c r="U42" s="143">
        <v>392.20239</v>
      </c>
      <c r="V42" s="143">
        <v>524.3</v>
      </c>
      <c r="W42" s="143">
        <v>430</v>
      </c>
      <c r="X42" s="143">
        <f t="shared" si="4"/>
        <v>455.8</v>
      </c>
      <c r="Y42" s="143">
        <f>X42*1.06</f>
        <v>483.148</v>
      </c>
      <c r="Z42" s="104"/>
    </row>
    <row r="43" spans="1:26" ht="34.5" customHeight="1">
      <c r="A43" s="4" t="s">
        <v>158</v>
      </c>
      <c r="B43" s="227" t="s">
        <v>159</v>
      </c>
      <c r="C43" s="58" t="s">
        <v>160</v>
      </c>
      <c r="D43" s="145"/>
      <c r="E43" s="122"/>
      <c r="F43" s="122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122"/>
      <c r="S43" s="122"/>
      <c r="T43" s="143"/>
      <c r="U43" s="143"/>
      <c r="V43" s="143"/>
      <c r="W43" s="143"/>
      <c r="X43" s="143">
        <f t="shared" si="4"/>
        <v>0</v>
      </c>
      <c r="Y43" s="143"/>
      <c r="Z43" s="104"/>
    </row>
    <row r="44" spans="1:26" ht="75" customHeight="1" hidden="1">
      <c r="A44" s="4" t="s">
        <v>161</v>
      </c>
      <c r="B44" s="227" t="s">
        <v>162</v>
      </c>
      <c r="C44" s="58" t="s">
        <v>163</v>
      </c>
      <c r="D44" s="145"/>
      <c r="E44" s="122"/>
      <c r="F44" s="122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122"/>
      <c r="S44" s="122"/>
      <c r="T44" s="143"/>
      <c r="U44" s="143"/>
      <c r="V44" s="143"/>
      <c r="W44" s="143"/>
      <c r="X44" s="143"/>
      <c r="Y44" s="143"/>
      <c r="Z44" s="104"/>
    </row>
    <row r="45" spans="1:26" ht="57.75" customHeight="1" hidden="1">
      <c r="A45" s="4" t="s">
        <v>164</v>
      </c>
      <c r="B45" s="227" t="s">
        <v>165</v>
      </c>
      <c r="C45" s="58" t="s">
        <v>166</v>
      </c>
      <c r="D45" s="145"/>
      <c r="E45" s="122"/>
      <c r="F45" s="122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122"/>
      <c r="S45" s="122"/>
      <c r="T45" s="143"/>
      <c r="U45" s="143"/>
      <c r="V45" s="143"/>
      <c r="W45" s="143"/>
      <c r="X45" s="143"/>
      <c r="Y45" s="143"/>
      <c r="Z45" s="104"/>
    </row>
    <row r="46" spans="1:26" ht="51" hidden="1">
      <c r="A46" s="4" t="s">
        <v>167</v>
      </c>
      <c r="B46" s="227" t="s">
        <v>168</v>
      </c>
      <c r="C46" s="58" t="s">
        <v>169</v>
      </c>
      <c r="D46" s="145"/>
      <c r="E46" s="122"/>
      <c r="F46" s="122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122"/>
      <c r="S46" s="122"/>
      <c r="T46" s="143"/>
      <c r="U46" s="143"/>
      <c r="V46" s="143"/>
      <c r="W46" s="143"/>
      <c r="X46" s="143"/>
      <c r="Y46" s="143"/>
      <c r="Z46" s="104"/>
    </row>
    <row r="47" spans="1:26" ht="38.25" hidden="1">
      <c r="A47" s="4" t="s">
        <v>170</v>
      </c>
      <c r="B47" s="227" t="s">
        <v>171</v>
      </c>
      <c r="C47" s="58" t="s">
        <v>172</v>
      </c>
      <c r="D47" s="145"/>
      <c r="E47" s="122"/>
      <c r="F47" s="122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122"/>
      <c r="S47" s="122"/>
      <c r="T47" s="143"/>
      <c r="U47" s="143"/>
      <c r="V47" s="143"/>
      <c r="W47" s="143"/>
      <c r="X47" s="143"/>
      <c r="Y47" s="143"/>
      <c r="Z47" s="104"/>
    </row>
    <row r="48" spans="1:26" ht="51" hidden="1">
      <c r="A48" s="4" t="s">
        <v>173</v>
      </c>
      <c r="B48" s="227" t="s">
        <v>174</v>
      </c>
      <c r="C48" s="58" t="s">
        <v>175</v>
      </c>
      <c r="D48" s="145"/>
      <c r="E48" s="122"/>
      <c r="F48" s="122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122"/>
      <c r="S48" s="122"/>
      <c r="T48" s="143"/>
      <c r="U48" s="143"/>
      <c r="V48" s="143"/>
      <c r="W48" s="143"/>
      <c r="X48" s="143"/>
      <c r="Y48" s="143"/>
      <c r="Z48" s="104"/>
    </row>
    <row r="49" spans="1:26" ht="38.25" hidden="1">
      <c r="A49" s="4" t="s">
        <v>176</v>
      </c>
      <c r="B49" s="227" t="s">
        <v>177</v>
      </c>
      <c r="C49" s="58" t="s">
        <v>178</v>
      </c>
      <c r="D49" s="145"/>
      <c r="E49" s="122"/>
      <c r="F49" s="122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122"/>
      <c r="S49" s="122"/>
      <c r="T49" s="143"/>
      <c r="U49" s="143"/>
      <c r="V49" s="143"/>
      <c r="W49" s="143"/>
      <c r="X49" s="143"/>
      <c r="Y49" s="143"/>
      <c r="Z49" s="104"/>
    </row>
    <row r="50" spans="1:26" ht="91.5" customHeight="1" hidden="1">
      <c r="A50" s="4" t="s">
        <v>179</v>
      </c>
      <c r="B50" s="227" t="s">
        <v>180</v>
      </c>
      <c r="C50" s="58" t="s">
        <v>181</v>
      </c>
      <c r="D50" s="145" t="s">
        <v>84</v>
      </c>
      <c r="E50" s="122"/>
      <c r="F50" s="122"/>
      <c r="G50" s="240" t="s">
        <v>41</v>
      </c>
      <c r="H50" s="241" t="s">
        <v>182</v>
      </c>
      <c r="I50" s="242" t="s">
        <v>76</v>
      </c>
      <c r="J50" s="236"/>
      <c r="K50" s="243" t="s">
        <v>44</v>
      </c>
      <c r="L50" s="242" t="s">
        <v>183</v>
      </c>
      <c r="M50" s="242" t="s">
        <v>184</v>
      </c>
      <c r="N50" s="236"/>
      <c r="O50" s="236"/>
      <c r="P50" s="236"/>
      <c r="Q50" s="239"/>
      <c r="R50" s="122"/>
      <c r="S50" s="122"/>
      <c r="T50" s="143"/>
      <c r="U50" s="143"/>
      <c r="V50" s="143"/>
      <c r="W50" s="143"/>
      <c r="X50" s="143"/>
      <c r="Y50" s="143"/>
      <c r="Z50" s="104"/>
    </row>
    <row r="51" spans="1:26" ht="39" customHeight="1" hidden="1">
      <c r="A51" s="4" t="s">
        <v>185</v>
      </c>
      <c r="B51" s="227" t="s">
        <v>186</v>
      </c>
      <c r="C51" s="58" t="s">
        <v>187</v>
      </c>
      <c r="D51" s="145"/>
      <c r="E51" s="122"/>
      <c r="F51" s="122"/>
      <c r="G51" s="240"/>
      <c r="H51" s="241"/>
      <c r="I51" s="242"/>
      <c r="J51" s="236"/>
      <c r="K51" s="236"/>
      <c r="L51" s="236"/>
      <c r="M51" s="236"/>
      <c r="N51" s="236"/>
      <c r="O51" s="236"/>
      <c r="P51" s="236"/>
      <c r="Q51" s="236"/>
      <c r="R51" s="122"/>
      <c r="S51" s="122"/>
      <c r="T51" s="143"/>
      <c r="U51" s="143"/>
      <c r="V51" s="143"/>
      <c r="W51" s="143"/>
      <c r="X51" s="143"/>
      <c r="Y51" s="143"/>
      <c r="Z51" s="104"/>
    </row>
    <row r="52" spans="1:26" ht="63.75" hidden="1">
      <c r="A52" s="4" t="s">
        <v>188</v>
      </c>
      <c r="B52" s="227" t="s">
        <v>189</v>
      </c>
      <c r="C52" s="58" t="s">
        <v>190</v>
      </c>
      <c r="D52" s="145"/>
      <c r="E52" s="122"/>
      <c r="F52" s="122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122"/>
      <c r="S52" s="122"/>
      <c r="T52" s="143"/>
      <c r="U52" s="143"/>
      <c r="V52" s="143"/>
      <c r="W52" s="143"/>
      <c r="X52" s="143"/>
      <c r="Y52" s="143"/>
      <c r="Z52" s="104"/>
    </row>
    <row r="53" spans="1:26" ht="25.5" hidden="1">
      <c r="A53" s="4" t="s">
        <v>191</v>
      </c>
      <c r="B53" s="227" t="s">
        <v>192</v>
      </c>
      <c r="C53" s="58" t="s">
        <v>193</v>
      </c>
      <c r="D53" s="145"/>
      <c r="E53" s="122"/>
      <c r="F53" s="122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122"/>
      <c r="S53" s="122"/>
      <c r="T53" s="143"/>
      <c r="U53" s="143"/>
      <c r="V53" s="143"/>
      <c r="W53" s="143"/>
      <c r="X53" s="143"/>
      <c r="Y53" s="143"/>
      <c r="Z53" s="104"/>
    </row>
    <row r="54" spans="1:26" ht="38.25" hidden="1">
      <c r="A54" s="4" t="s">
        <v>194</v>
      </c>
      <c r="B54" s="227" t="s">
        <v>195</v>
      </c>
      <c r="C54" s="58" t="s">
        <v>196</v>
      </c>
      <c r="D54" s="145"/>
      <c r="E54" s="122"/>
      <c r="F54" s="122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122"/>
      <c r="S54" s="122"/>
      <c r="T54" s="143"/>
      <c r="U54" s="143"/>
      <c r="V54" s="143"/>
      <c r="W54" s="143"/>
      <c r="X54" s="143"/>
      <c r="Y54" s="143"/>
      <c r="Z54" s="104"/>
    </row>
    <row r="55" spans="1:26" ht="98.25" customHeight="1">
      <c r="A55" s="60" t="s">
        <v>197</v>
      </c>
      <c r="B55" s="227" t="s">
        <v>198</v>
      </c>
      <c r="C55" s="58" t="s">
        <v>199</v>
      </c>
      <c r="D55" s="145"/>
      <c r="E55" s="122"/>
      <c r="F55" s="122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122"/>
      <c r="S55" s="122"/>
      <c r="T55" s="143">
        <f aca="true" t="shared" si="5" ref="T55:Y55">SUM(T56:T59)</f>
        <v>2274.9</v>
      </c>
      <c r="U55" s="143">
        <f t="shared" si="5"/>
        <v>2274.9</v>
      </c>
      <c r="V55" s="143">
        <f t="shared" si="5"/>
        <v>2949.3</v>
      </c>
      <c r="W55" s="143">
        <f t="shared" si="5"/>
        <v>2531.8</v>
      </c>
      <c r="X55" s="143">
        <f t="shared" si="5"/>
        <v>2683.708</v>
      </c>
      <c r="Y55" s="143">
        <f t="shared" si="5"/>
        <v>2844.73048</v>
      </c>
      <c r="Z55" s="104"/>
    </row>
    <row r="56" spans="1:26" ht="96" customHeight="1">
      <c r="A56" s="8" t="s">
        <v>403</v>
      </c>
      <c r="B56" s="227" t="s">
        <v>200</v>
      </c>
      <c r="C56" s="58" t="s">
        <v>272</v>
      </c>
      <c r="D56" s="145" t="s">
        <v>320</v>
      </c>
      <c r="E56" s="122"/>
      <c r="F56" s="122"/>
      <c r="G56" s="240" t="s">
        <v>41</v>
      </c>
      <c r="H56" s="241" t="s">
        <v>347</v>
      </c>
      <c r="I56" s="242" t="s">
        <v>76</v>
      </c>
      <c r="J56" s="236"/>
      <c r="K56" s="243" t="s">
        <v>44</v>
      </c>
      <c r="L56" s="245" t="s">
        <v>86</v>
      </c>
      <c r="M56" s="242" t="s">
        <v>43</v>
      </c>
      <c r="N56" s="236"/>
      <c r="O56" s="236" t="s">
        <v>412</v>
      </c>
      <c r="P56" s="241" t="s">
        <v>370</v>
      </c>
      <c r="Q56" s="239" t="s">
        <v>385</v>
      </c>
      <c r="R56" s="122"/>
      <c r="S56" s="122"/>
      <c r="T56" s="143">
        <v>310.6</v>
      </c>
      <c r="U56" s="143">
        <v>310.6</v>
      </c>
      <c r="V56" s="143">
        <v>1449.3</v>
      </c>
      <c r="W56" s="143">
        <v>824.8</v>
      </c>
      <c r="X56" s="143">
        <f aca="true" t="shared" si="6" ref="X56:Y58">W56*1.06</f>
        <v>874.288</v>
      </c>
      <c r="Y56" s="143">
        <f t="shared" si="6"/>
        <v>926.7452800000001</v>
      </c>
      <c r="Z56" s="104"/>
    </row>
    <row r="57" spans="1:26" ht="51" hidden="1">
      <c r="A57" s="8" t="s">
        <v>398</v>
      </c>
      <c r="B57" s="227" t="s">
        <v>109</v>
      </c>
      <c r="C57" s="58" t="s">
        <v>273</v>
      </c>
      <c r="D57" s="145"/>
      <c r="E57" s="122"/>
      <c r="F57" s="122"/>
      <c r="G57" s="246"/>
      <c r="H57" s="241"/>
      <c r="I57" s="242"/>
      <c r="J57" s="236"/>
      <c r="K57" s="243"/>
      <c r="L57" s="245"/>
      <c r="M57" s="242"/>
      <c r="N57" s="236"/>
      <c r="O57" s="236"/>
      <c r="P57" s="236"/>
      <c r="Q57" s="239"/>
      <c r="R57" s="122"/>
      <c r="S57" s="122"/>
      <c r="T57" s="143"/>
      <c r="U57" s="143"/>
      <c r="V57" s="143"/>
      <c r="W57" s="143"/>
      <c r="X57" s="143"/>
      <c r="Y57" s="143"/>
      <c r="Z57" s="104"/>
    </row>
    <row r="58" spans="1:26" ht="100.5" customHeight="1">
      <c r="A58" s="8" t="s">
        <v>399</v>
      </c>
      <c r="B58" s="227" t="s">
        <v>117</v>
      </c>
      <c r="C58" s="58" t="s">
        <v>274</v>
      </c>
      <c r="D58" s="145" t="s">
        <v>343</v>
      </c>
      <c r="E58" s="122"/>
      <c r="F58" s="122"/>
      <c r="G58" s="247" t="s">
        <v>41</v>
      </c>
      <c r="H58" s="241" t="s">
        <v>85</v>
      </c>
      <c r="I58" s="242" t="s">
        <v>76</v>
      </c>
      <c r="J58" s="236"/>
      <c r="K58" s="243" t="s">
        <v>44</v>
      </c>
      <c r="L58" s="248" t="s">
        <v>86</v>
      </c>
      <c r="M58" s="242" t="s">
        <v>43</v>
      </c>
      <c r="N58" s="236"/>
      <c r="O58" s="236" t="s">
        <v>412</v>
      </c>
      <c r="P58" s="241" t="s">
        <v>381</v>
      </c>
      <c r="Q58" s="239" t="s">
        <v>385</v>
      </c>
      <c r="R58" s="122"/>
      <c r="S58" s="122"/>
      <c r="T58" s="124">
        <v>1964.3</v>
      </c>
      <c r="U58" s="143">
        <v>1964.3</v>
      </c>
      <c r="V58" s="124">
        <v>1500</v>
      </c>
      <c r="W58" s="143">
        <v>1707</v>
      </c>
      <c r="X58" s="143">
        <f t="shared" si="6"/>
        <v>1809.42</v>
      </c>
      <c r="Y58" s="143">
        <f t="shared" si="6"/>
        <v>1917.9852</v>
      </c>
      <c r="Z58" s="104"/>
    </row>
    <row r="59" spans="1:26" ht="229.5" customHeight="1" hidden="1">
      <c r="A59" s="4"/>
      <c r="B59" s="227" t="s">
        <v>443</v>
      </c>
      <c r="C59" s="58" t="s">
        <v>275</v>
      </c>
      <c r="D59" s="145"/>
      <c r="E59" s="122"/>
      <c r="F59" s="122"/>
      <c r="G59" s="249"/>
      <c r="H59" s="241"/>
      <c r="I59" s="242"/>
      <c r="J59" s="236"/>
      <c r="K59" s="243"/>
      <c r="L59" s="250"/>
      <c r="M59" s="242"/>
      <c r="N59" s="236"/>
      <c r="O59" s="236"/>
      <c r="P59" s="236"/>
      <c r="Q59" s="239"/>
      <c r="R59" s="122"/>
      <c r="S59" s="122"/>
      <c r="T59" s="124"/>
      <c r="U59" s="143"/>
      <c r="V59" s="124">
        <v>0</v>
      </c>
      <c r="W59" s="143"/>
      <c r="X59" s="143"/>
      <c r="Y59" s="143"/>
      <c r="Z59" s="104"/>
    </row>
    <row r="60" spans="1:26" ht="77.25" customHeight="1">
      <c r="A60" s="60" t="s">
        <v>201</v>
      </c>
      <c r="B60" s="227" t="s">
        <v>202</v>
      </c>
      <c r="C60" s="58" t="s">
        <v>203</v>
      </c>
      <c r="D60" s="145"/>
      <c r="E60" s="122"/>
      <c r="F60" s="122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122"/>
      <c r="S60" s="122"/>
      <c r="T60" s="143">
        <f aca="true" t="shared" si="7" ref="T60:Y60">SUM(T61:T62)</f>
        <v>0</v>
      </c>
      <c r="U60" s="143">
        <f t="shared" si="7"/>
        <v>0</v>
      </c>
      <c r="V60" s="143">
        <f t="shared" si="7"/>
        <v>0</v>
      </c>
      <c r="W60" s="143">
        <f t="shared" si="7"/>
        <v>0</v>
      </c>
      <c r="X60" s="143">
        <f t="shared" si="7"/>
        <v>0</v>
      </c>
      <c r="Y60" s="143">
        <f t="shared" si="7"/>
        <v>0</v>
      </c>
      <c r="Z60" s="104"/>
    </row>
    <row r="61" spans="1:26" ht="82.5" customHeight="1">
      <c r="A61" s="61" t="s">
        <v>345</v>
      </c>
      <c r="B61" s="227" t="s">
        <v>216</v>
      </c>
      <c r="C61" s="58"/>
      <c r="D61" s="145" t="s">
        <v>304</v>
      </c>
      <c r="E61" s="122"/>
      <c r="F61" s="122"/>
      <c r="G61" s="240" t="s">
        <v>41</v>
      </c>
      <c r="H61" s="241" t="s">
        <v>205</v>
      </c>
      <c r="I61" s="242" t="s">
        <v>76</v>
      </c>
      <c r="J61" s="236"/>
      <c r="K61" s="243" t="s">
        <v>44</v>
      </c>
      <c r="L61" s="242" t="s">
        <v>45</v>
      </c>
      <c r="M61" s="242" t="s">
        <v>43</v>
      </c>
      <c r="N61" s="236"/>
      <c r="O61" s="236" t="s">
        <v>422</v>
      </c>
      <c r="P61" s="236"/>
      <c r="Q61" s="239" t="s">
        <v>386</v>
      </c>
      <c r="R61" s="122"/>
      <c r="S61" s="122"/>
      <c r="T61" s="143"/>
      <c r="U61" s="143"/>
      <c r="V61" s="143">
        <v>0</v>
      </c>
      <c r="W61" s="143">
        <f>V61*1.06</f>
        <v>0</v>
      </c>
      <c r="X61" s="143">
        <f>W61*1.06</f>
        <v>0</v>
      </c>
      <c r="Y61" s="143">
        <f>X61*1.06</f>
        <v>0</v>
      </c>
      <c r="Z61" s="104"/>
    </row>
    <row r="62" spans="1:26" ht="14.25">
      <c r="A62" s="61" t="s">
        <v>346</v>
      </c>
      <c r="B62" s="227" t="s">
        <v>217</v>
      </c>
      <c r="C62" s="58"/>
      <c r="D62" s="145"/>
      <c r="E62" s="122"/>
      <c r="F62" s="122"/>
      <c r="G62" s="240"/>
      <c r="H62" s="241"/>
      <c r="I62" s="242"/>
      <c r="J62" s="236"/>
      <c r="K62" s="243"/>
      <c r="L62" s="242"/>
      <c r="M62" s="242"/>
      <c r="N62" s="236"/>
      <c r="O62" s="236"/>
      <c r="P62" s="236"/>
      <c r="Q62" s="236"/>
      <c r="R62" s="122"/>
      <c r="S62" s="122"/>
      <c r="T62" s="143"/>
      <c r="U62" s="143"/>
      <c r="V62" s="143"/>
      <c r="W62" s="143"/>
      <c r="X62" s="143"/>
      <c r="Y62" s="143"/>
      <c r="Z62" s="104"/>
    </row>
    <row r="63" spans="1:26" ht="109.5" customHeight="1">
      <c r="A63" s="4" t="s">
        <v>206</v>
      </c>
      <c r="B63" s="227" t="s">
        <v>405</v>
      </c>
      <c r="C63" s="58" t="s">
        <v>207</v>
      </c>
      <c r="D63" s="145"/>
      <c r="E63" s="122"/>
      <c r="F63" s="122"/>
      <c r="G63" s="236"/>
      <c r="H63" s="236"/>
      <c r="I63" s="236"/>
      <c r="J63" s="236"/>
      <c r="K63" s="236"/>
      <c r="L63" s="236"/>
      <c r="M63" s="236"/>
      <c r="N63" s="251"/>
      <c r="O63" s="251"/>
      <c r="P63" s="251"/>
      <c r="Q63" s="251"/>
      <c r="R63" s="122"/>
      <c r="S63" s="122"/>
      <c r="T63" s="143">
        <f>T65</f>
        <v>0</v>
      </c>
      <c r="U63" s="143">
        <f>U65</f>
        <v>0</v>
      </c>
      <c r="V63" s="143"/>
      <c r="W63" s="143"/>
      <c r="X63" s="143"/>
      <c r="Y63" s="143"/>
      <c r="Z63" s="104"/>
    </row>
    <row r="64" spans="1:26" ht="75.75" customHeight="1">
      <c r="A64" s="4" t="s">
        <v>394</v>
      </c>
      <c r="B64" s="227" t="s">
        <v>406</v>
      </c>
      <c r="C64" s="62" t="s">
        <v>396</v>
      </c>
      <c r="D64" s="158" t="s">
        <v>111</v>
      </c>
      <c r="E64" s="159"/>
      <c r="F64" s="159"/>
      <c r="G64" s="252" t="s">
        <v>41</v>
      </c>
      <c r="H64" s="253" t="s">
        <v>205</v>
      </c>
      <c r="I64" s="254" t="s">
        <v>76</v>
      </c>
      <c r="J64" s="251"/>
      <c r="K64" s="255" t="s">
        <v>44</v>
      </c>
      <c r="L64" s="254" t="s">
        <v>45</v>
      </c>
      <c r="M64" s="254" t="s">
        <v>43</v>
      </c>
      <c r="N64" s="251"/>
      <c r="O64" s="236" t="s">
        <v>422</v>
      </c>
      <c r="P64" s="251"/>
      <c r="Q64" s="239" t="s">
        <v>253</v>
      </c>
      <c r="R64" s="122"/>
      <c r="S64" s="122"/>
      <c r="T64" s="143"/>
      <c r="U64" s="143"/>
      <c r="V64" s="143"/>
      <c r="W64" s="143"/>
      <c r="X64" s="143"/>
      <c r="Y64" s="143"/>
      <c r="Z64" s="104"/>
    </row>
    <row r="65" spans="1:26" ht="109.5" customHeight="1" hidden="1">
      <c r="A65" s="8" t="s">
        <v>395</v>
      </c>
      <c r="B65" s="229" t="s">
        <v>266</v>
      </c>
      <c r="C65" s="63" t="s">
        <v>267</v>
      </c>
      <c r="D65" s="145" t="s">
        <v>150</v>
      </c>
      <c r="E65" s="104"/>
      <c r="F65" s="104"/>
      <c r="G65" s="240" t="s">
        <v>41</v>
      </c>
      <c r="H65" s="241" t="s">
        <v>205</v>
      </c>
      <c r="I65" s="242" t="s">
        <v>76</v>
      </c>
      <c r="J65" s="236"/>
      <c r="K65" s="243" t="s">
        <v>44</v>
      </c>
      <c r="L65" s="242" t="s">
        <v>45</v>
      </c>
      <c r="M65" s="242" t="s">
        <v>43</v>
      </c>
      <c r="N65" s="256"/>
      <c r="O65" s="236"/>
      <c r="P65" s="251"/>
      <c r="Q65" s="239" t="s">
        <v>386</v>
      </c>
      <c r="R65" s="104"/>
      <c r="S65" s="104"/>
      <c r="T65" s="124">
        <v>0</v>
      </c>
      <c r="U65" s="124">
        <v>0</v>
      </c>
      <c r="V65" s="124"/>
      <c r="W65" s="143"/>
      <c r="X65" s="143"/>
      <c r="Y65" s="143"/>
      <c r="Z65" s="104"/>
    </row>
    <row r="66" spans="1:26" ht="15">
      <c r="A66" s="60"/>
      <c r="B66" s="226" t="s">
        <v>208</v>
      </c>
      <c r="C66" s="59"/>
      <c r="D66" s="145"/>
      <c r="E66" s="122"/>
      <c r="F66" s="122"/>
      <c r="G66" s="257"/>
      <c r="H66" s="258"/>
      <c r="I66" s="258"/>
      <c r="J66" s="258"/>
      <c r="K66" s="258"/>
      <c r="L66" s="258"/>
      <c r="M66" s="258"/>
      <c r="N66" s="251"/>
      <c r="O66" s="251"/>
      <c r="P66" s="251" t="s">
        <v>209</v>
      </c>
      <c r="Q66" s="259"/>
      <c r="R66" s="122"/>
      <c r="S66" s="122"/>
      <c r="T66" s="167">
        <f aca="true" t="shared" si="8" ref="T66:Y66">SUM(T8,T55,T60,T63)</f>
        <v>5331.579</v>
      </c>
      <c r="U66" s="167">
        <f t="shared" si="8"/>
        <v>5073.99391</v>
      </c>
      <c r="V66" s="167">
        <f t="shared" si="8"/>
        <v>6444</v>
      </c>
      <c r="W66" s="167">
        <f t="shared" si="8"/>
        <v>7100.1</v>
      </c>
      <c r="X66" s="167">
        <f t="shared" si="8"/>
        <v>7526.106</v>
      </c>
      <c r="Y66" s="167">
        <f t="shared" si="8"/>
        <v>7977.6723600000005</v>
      </c>
      <c r="Z66" s="104"/>
    </row>
    <row r="67" spans="1:26" ht="48" customHeight="1">
      <c r="A67" s="24"/>
      <c r="B67" s="263" t="s">
        <v>447</v>
      </c>
      <c r="C67" s="24"/>
      <c r="D67" s="214"/>
      <c r="E67" s="215"/>
      <c r="F67" s="215"/>
      <c r="G67" s="232"/>
      <c r="H67" s="256"/>
      <c r="I67" s="256"/>
      <c r="J67" s="256"/>
      <c r="K67" s="256"/>
      <c r="L67" s="256"/>
      <c r="M67" s="256"/>
      <c r="N67" s="260"/>
      <c r="O67" s="260"/>
      <c r="P67" s="260"/>
      <c r="Q67" s="260"/>
      <c r="R67" s="215"/>
      <c r="S67" s="215"/>
      <c r="T67" s="216"/>
      <c r="U67" s="216"/>
      <c r="V67" s="216">
        <v>120.5</v>
      </c>
      <c r="W67" s="143">
        <v>0</v>
      </c>
      <c r="X67" s="143">
        <f aca="true" t="shared" si="9" ref="W67:Y71">W67*1.06</f>
        <v>0</v>
      </c>
      <c r="Y67" s="143">
        <f t="shared" si="9"/>
        <v>0</v>
      </c>
      <c r="Z67" s="104"/>
    </row>
    <row r="68" spans="1:26" ht="14.25" hidden="1">
      <c r="A68" s="9"/>
      <c r="B68" s="230"/>
      <c r="C68" s="9"/>
      <c r="D68" s="188"/>
      <c r="E68" s="104"/>
      <c r="F68" s="104"/>
      <c r="G68" s="251"/>
      <c r="H68" s="251"/>
      <c r="I68" s="251"/>
      <c r="J68" s="251"/>
      <c r="K68" s="251"/>
      <c r="L68" s="251"/>
      <c r="M68" s="251"/>
      <c r="N68" s="256"/>
      <c r="O68" s="256"/>
      <c r="P68" s="256"/>
      <c r="Q68" s="256"/>
      <c r="R68" s="104"/>
      <c r="S68" s="104"/>
      <c r="T68" s="124"/>
      <c r="U68" s="124"/>
      <c r="V68" s="124"/>
      <c r="W68" s="143">
        <f t="shared" si="9"/>
        <v>0</v>
      </c>
      <c r="X68" s="143">
        <f t="shared" si="9"/>
        <v>0</v>
      </c>
      <c r="Y68" s="143">
        <f t="shared" si="9"/>
        <v>0</v>
      </c>
      <c r="Z68" s="104"/>
    </row>
    <row r="69" spans="1:26" s="11" customFormat="1" ht="14.25" hidden="1">
      <c r="A69" s="9"/>
      <c r="B69" s="231"/>
      <c r="C69" s="9"/>
      <c r="D69" s="187"/>
      <c r="E69" s="104"/>
      <c r="F69" s="104"/>
      <c r="G69" s="232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104"/>
      <c r="S69" s="104"/>
      <c r="T69" s="124"/>
      <c r="U69" s="124"/>
      <c r="V69" s="124"/>
      <c r="W69" s="143">
        <f t="shared" si="9"/>
        <v>0</v>
      </c>
      <c r="X69" s="143">
        <f t="shared" si="9"/>
        <v>0</v>
      </c>
      <c r="Y69" s="143">
        <f t="shared" si="9"/>
        <v>0</v>
      </c>
      <c r="Z69" s="104"/>
    </row>
    <row r="70" spans="1:26" s="11" customFormat="1" ht="39.75" customHeight="1">
      <c r="A70" s="9"/>
      <c r="B70" s="232" t="s">
        <v>444</v>
      </c>
      <c r="C70" s="9"/>
      <c r="D70" s="187" t="s">
        <v>84</v>
      </c>
      <c r="E70" s="104"/>
      <c r="F70" s="104"/>
      <c r="G70" s="232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104"/>
      <c r="S70" s="104"/>
      <c r="T70" s="207"/>
      <c r="U70" s="124"/>
      <c r="V70" s="207">
        <v>2259.4</v>
      </c>
      <c r="W70" s="143">
        <v>1487.7</v>
      </c>
      <c r="X70" s="143">
        <f t="shared" si="9"/>
        <v>1576.9620000000002</v>
      </c>
      <c r="Y70" s="143">
        <f t="shared" si="9"/>
        <v>1671.5797200000004</v>
      </c>
      <c r="Z70" s="104"/>
    </row>
    <row r="71" spans="1:27" ht="59.25" customHeight="1">
      <c r="A71" s="9"/>
      <c r="B71" s="232" t="s">
        <v>401</v>
      </c>
      <c r="C71" s="9"/>
      <c r="D71" s="188">
        <v>1003</v>
      </c>
      <c r="E71" s="104"/>
      <c r="F71" s="104"/>
      <c r="G71" s="232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104"/>
      <c r="S71" s="104"/>
      <c r="T71" s="124">
        <v>2020</v>
      </c>
      <c r="U71" s="124">
        <v>2020</v>
      </c>
      <c r="V71" s="124">
        <v>996.1</v>
      </c>
      <c r="W71" s="143">
        <v>0</v>
      </c>
      <c r="X71" s="143">
        <f t="shared" si="9"/>
        <v>0</v>
      </c>
      <c r="Y71" s="143">
        <f t="shared" si="9"/>
        <v>0</v>
      </c>
      <c r="Z71" s="124"/>
      <c r="AA71" s="51"/>
    </row>
    <row r="72" spans="1:27" ht="15">
      <c r="A72" s="9"/>
      <c r="B72" s="105" t="s">
        <v>278</v>
      </c>
      <c r="C72" s="9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10" ref="T72:Y72">T66+T67+T68+T69+T70+T71</f>
        <v>7351.579</v>
      </c>
      <c r="U72" s="125">
        <f t="shared" si="10"/>
        <v>7093.99391</v>
      </c>
      <c r="V72" s="125">
        <f>V66+V67+V68+V69+V70+V71</f>
        <v>9820</v>
      </c>
      <c r="W72" s="125">
        <f t="shared" si="10"/>
        <v>8587.800000000001</v>
      </c>
      <c r="X72" s="125">
        <f t="shared" si="10"/>
        <v>9103.068</v>
      </c>
      <c r="Y72" s="125">
        <f t="shared" si="10"/>
        <v>9649.25208</v>
      </c>
      <c r="Z72" s="125"/>
      <c r="AA72" s="53"/>
    </row>
    <row r="74" spans="1:26" ht="15">
      <c r="A74" s="11"/>
      <c r="B74" s="87"/>
      <c r="C74" s="87"/>
      <c r="D74" s="87"/>
      <c r="E74" s="87"/>
      <c r="F74" s="87"/>
      <c r="G74" s="88"/>
      <c r="H74" s="87"/>
      <c r="I74" s="87"/>
      <c r="J74" s="87"/>
      <c r="K74" s="87"/>
      <c r="L74" s="87"/>
      <c r="M74" s="87"/>
      <c r="N74" s="87"/>
      <c r="O74" s="87"/>
      <c r="P74" s="87"/>
      <c r="Q74" s="89" t="s">
        <v>210</v>
      </c>
      <c r="R74" s="89"/>
      <c r="S74" s="89"/>
      <c r="T74" s="89"/>
      <c r="U74" s="89"/>
      <c r="V74" s="87"/>
      <c r="W74" s="87"/>
      <c r="X74" s="87" t="s">
        <v>209</v>
      </c>
      <c r="Y74" s="87"/>
      <c r="Z74" s="87"/>
    </row>
    <row r="75" spans="1:26" ht="15">
      <c r="A75" s="11"/>
      <c r="B75" s="321" t="s">
        <v>225</v>
      </c>
      <c r="C75" s="321"/>
      <c r="D75" s="321"/>
      <c r="E75" s="87"/>
      <c r="F75" s="87"/>
      <c r="G75" s="342" t="s">
        <v>291</v>
      </c>
      <c r="H75" s="342"/>
      <c r="I75" s="87"/>
      <c r="J75" s="87"/>
      <c r="K75" s="87"/>
      <c r="L75" s="87"/>
      <c r="M75" s="87"/>
      <c r="N75" s="87"/>
      <c r="O75" s="87"/>
      <c r="P75" s="87"/>
      <c r="Q75" s="89" t="s">
        <v>212</v>
      </c>
      <c r="R75" s="89"/>
      <c r="S75" s="89"/>
      <c r="T75" s="89"/>
      <c r="U75" s="89"/>
      <c r="V75" s="87"/>
      <c r="W75" s="87"/>
      <c r="X75" s="332" t="s">
        <v>288</v>
      </c>
      <c r="Y75" s="332"/>
      <c r="Z75" s="332"/>
    </row>
  </sheetData>
  <sheetProtection/>
  <mergeCells count="30">
    <mergeCell ref="H35:H36"/>
    <mergeCell ref="Z3:Z5"/>
    <mergeCell ref="X4:Y4"/>
    <mergeCell ref="I35:I36"/>
    <mergeCell ref="A2:Y2"/>
    <mergeCell ref="A3:C5"/>
    <mergeCell ref="D3:D5"/>
    <mergeCell ref="E3:Q3"/>
    <mergeCell ref="E4:E5"/>
    <mergeCell ref="X75:Z75"/>
    <mergeCell ref="G75:H75"/>
    <mergeCell ref="F4:I4"/>
    <mergeCell ref="J4:M4"/>
    <mergeCell ref="W4:W5"/>
    <mergeCell ref="B75:D75"/>
    <mergeCell ref="R4:R5"/>
    <mergeCell ref="S4:U4"/>
    <mergeCell ref="V4:V5"/>
    <mergeCell ref="G35:G36"/>
    <mergeCell ref="B9:B11"/>
    <mergeCell ref="C23:C24"/>
    <mergeCell ref="C21:C22"/>
    <mergeCell ref="B21:B22"/>
    <mergeCell ref="N4:Q4"/>
    <mergeCell ref="A23:A24"/>
    <mergeCell ref="B23:B24"/>
    <mergeCell ref="R3:Y3"/>
    <mergeCell ref="C9:C11"/>
    <mergeCell ref="A9:A11"/>
    <mergeCell ref="A21:A22"/>
  </mergeCells>
  <printOptions/>
  <pageMargins left="0.3937007874015748" right="0.3937007874015748" top="0.31496062992125984" bottom="0.15748031496062992" header="0.31496062992125984" footer="0.1968503937007874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="60" zoomScaleNormal="60" zoomScaleSheetLayoutView="40" zoomScalePageLayoutView="0" workbookViewId="0" topLeftCell="A1">
      <pane xSplit="6" ySplit="6" topLeftCell="G63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23.75390625" style="30" customWidth="1"/>
    <col min="8" max="8" width="14.75390625" style="15" customWidth="1"/>
    <col min="9" max="9" width="13.625" style="15" customWidth="1"/>
    <col min="10" max="10" width="0.12890625" style="15" hidden="1" customWidth="1"/>
    <col min="11" max="11" width="21.125" style="15" customWidth="1"/>
    <col min="12" max="12" width="10.25390625" style="15" customWidth="1"/>
    <col min="13" max="13" width="13.75390625" style="15" customWidth="1"/>
    <col min="14" max="14" width="0.12890625" style="15" hidden="1" customWidth="1"/>
    <col min="15" max="15" width="23.125" style="15" customWidth="1"/>
    <col min="16" max="16" width="8.625" style="15" customWidth="1"/>
    <col min="17" max="17" width="12.375" style="15" customWidth="1"/>
    <col min="18" max="19" width="9.125" style="15" hidden="1" customWidth="1"/>
    <col min="20" max="20" width="9.125" style="15" customWidth="1"/>
    <col min="21" max="21" width="11.00390625" style="15" customWidth="1"/>
    <col min="22" max="23" width="12.25390625" style="15" customWidth="1"/>
    <col min="24" max="24" width="11.375" style="15" customWidth="1"/>
    <col min="25" max="25" width="11.25390625" style="15" customWidth="1"/>
    <col min="26" max="26" width="6.87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12.75">
      <c r="A2" s="292" t="s">
        <v>337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31.5" customHeight="1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44.25" customHeight="1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76.5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12.75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60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17">
        <f aca="true" t="shared" si="0" ref="T7:Y7">SUM(T8,T55,T60,T63)</f>
        <v>7886.208</v>
      </c>
      <c r="U7" s="117">
        <f t="shared" si="0"/>
        <v>7638.658680000001</v>
      </c>
      <c r="V7" s="117">
        <f t="shared" si="0"/>
        <v>10596.5</v>
      </c>
      <c r="W7" s="117">
        <f t="shared" si="0"/>
        <v>10142</v>
      </c>
      <c r="X7" s="117">
        <f t="shared" si="0"/>
        <v>8292.800000000001</v>
      </c>
      <c r="Y7" s="117">
        <f t="shared" si="0"/>
        <v>8662.4</v>
      </c>
      <c r="Z7" s="171"/>
    </row>
    <row r="8" spans="1:26" ht="99.75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117">
        <f aca="true" t="shared" si="1" ref="T8:Y8">SUM(T9:T54)</f>
        <v>7777.758</v>
      </c>
      <c r="U8" s="117">
        <f t="shared" si="1"/>
        <v>7530.208680000002</v>
      </c>
      <c r="V8" s="117">
        <f t="shared" si="1"/>
        <v>9562.1</v>
      </c>
      <c r="W8" s="117">
        <f t="shared" si="1"/>
        <v>9581.599999999999</v>
      </c>
      <c r="X8" s="117">
        <f t="shared" si="1"/>
        <v>8172.365000000002</v>
      </c>
      <c r="Y8" s="117">
        <f t="shared" si="1"/>
        <v>8535.94325</v>
      </c>
      <c r="Z8" s="171"/>
    </row>
    <row r="9" spans="1:26" ht="132.75" customHeight="1">
      <c r="A9" s="347" t="s">
        <v>38</v>
      </c>
      <c r="B9" s="353" t="s">
        <v>39</v>
      </c>
      <c r="C9" s="337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365</v>
      </c>
      <c r="P9" s="261" t="s">
        <v>369</v>
      </c>
      <c r="Q9" s="151" t="s">
        <v>385</v>
      </c>
      <c r="R9" s="122"/>
      <c r="S9" s="122"/>
      <c r="T9" s="117">
        <v>725.068</v>
      </c>
      <c r="U9" s="117">
        <v>710.3325</v>
      </c>
      <c r="V9" s="117">
        <v>918.7</v>
      </c>
      <c r="W9" s="117">
        <v>792.5</v>
      </c>
      <c r="X9" s="117">
        <v>872.7</v>
      </c>
      <c r="Y9" s="117">
        <v>872.7</v>
      </c>
      <c r="Z9" s="171"/>
    </row>
    <row r="10" spans="1:26" ht="122.25" customHeight="1">
      <c r="A10" s="356"/>
      <c r="B10" s="354"/>
      <c r="C10" s="338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365</v>
      </c>
      <c r="P10" s="261" t="s">
        <v>369</v>
      </c>
      <c r="Q10" s="151" t="s">
        <v>385</v>
      </c>
      <c r="R10" s="122"/>
      <c r="S10" s="122"/>
      <c r="T10" s="117"/>
      <c r="U10" s="117"/>
      <c r="V10" s="117">
        <v>18.6</v>
      </c>
      <c r="W10" s="117">
        <v>20</v>
      </c>
      <c r="X10" s="117">
        <f>W10*1.05</f>
        <v>21</v>
      </c>
      <c r="Y10" s="117">
        <f>X10*1.05</f>
        <v>22.05</v>
      </c>
      <c r="Z10" s="171"/>
    </row>
    <row r="11" spans="1:26" ht="119.25" customHeight="1">
      <c r="A11" s="348"/>
      <c r="B11" s="355"/>
      <c r="C11" s="339"/>
      <c r="D11" s="145" t="s">
        <v>279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365</v>
      </c>
      <c r="P11" s="210" t="s">
        <v>369</v>
      </c>
      <c r="Q11" s="151" t="s">
        <v>385</v>
      </c>
      <c r="R11" s="122"/>
      <c r="S11" s="122"/>
      <c r="T11" s="117">
        <v>20</v>
      </c>
      <c r="U11" s="117"/>
      <c r="V11" s="117"/>
      <c r="W11" s="117"/>
      <c r="X11" s="117"/>
      <c r="Y11" s="117"/>
      <c r="Z11" s="171"/>
    </row>
    <row r="12" spans="1:26" ht="0.75" customHeight="1">
      <c r="A12" s="60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17"/>
      <c r="U12" s="117"/>
      <c r="V12" s="171"/>
      <c r="W12" s="171"/>
      <c r="X12" s="117"/>
      <c r="Y12" s="117"/>
      <c r="Z12" s="171"/>
    </row>
    <row r="13" spans="1:26" ht="256.5" hidden="1">
      <c r="A13" s="60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17"/>
      <c r="U13" s="117"/>
      <c r="V13" s="117"/>
      <c r="W13" s="117"/>
      <c r="X13" s="117"/>
      <c r="Y13" s="117"/>
      <c r="Z13" s="171"/>
    </row>
    <row r="14" spans="1:26" ht="200.25" customHeight="1">
      <c r="A14" s="60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365</v>
      </c>
      <c r="P14" s="146" t="s">
        <v>380</v>
      </c>
      <c r="Q14" s="151" t="s">
        <v>385</v>
      </c>
      <c r="R14" s="122"/>
      <c r="S14" s="122"/>
      <c r="T14" s="117">
        <v>51.12</v>
      </c>
      <c r="U14" s="117">
        <v>51.12</v>
      </c>
      <c r="V14" s="117"/>
      <c r="W14" s="117"/>
      <c r="X14" s="117"/>
      <c r="Y14" s="117"/>
      <c r="Z14" s="171"/>
    </row>
    <row r="15" spans="1:26" ht="130.5" customHeight="1" hidden="1">
      <c r="A15" s="60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17"/>
      <c r="U15" s="117"/>
      <c r="V15" s="117"/>
      <c r="W15" s="117"/>
      <c r="X15" s="117"/>
      <c r="Y15" s="117"/>
      <c r="Z15" s="171"/>
    </row>
    <row r="16" spans="1:26" ht="99.75" hidden="1">
      <c r="A16" s="60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17"/>
      <c r="U16" s="117"/>
      <c r="V16" s="117"/>
      <c r="W16" s="117"/>
      <c r="X16" s="117"/>
      <c r="Y16" s="117"/>
      <c r="Z16" s="171"/>
    </row>
    <row r="17" spans="1:26" ht="128.25" hidden="1">
      <c r="A17" s="60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17"/>
      <c r="U17" s="117"/>
      <c r="V17" s="117"/>
      <c r="W17" s="117"/>
      <c r="X17" s="117"/>
      <c r="Y17" s="117"/>
      <c r="Z17" s="171"/>
    </row>
    <row r="18" spans="1:26" ht="55.5" customHeight="1" hidden="1">
      <c r="A18" s="60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17"/>
      <c r="U18" s="117"/>
      <c r="V18" s="117"/>
      <c r="W18" s="117"/>
      <c r="X18" s="117"/>
      <c r="Y18" s="117"/>
      <c r="Z18" s="171"/>
    </row>
    <row r="19" spans="1:26" ht="1.5" customHeight="1" hidden="1">
      <c r="A19" s="60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17"/>
      <c r="U19" s="117"/>
      <c r="V19" s="117"/>
      <c r="W19" s="117"/>
      <c r="X19" s="117"/>
      <c r="Y19" s="117"/>
      <c r="Z19" s="171"/>
    </row>
    <row r="20" spans="1:26" ht="57" hidden="1">
      <c r="A20" s="60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17"/>
      <c r="U20" s="117"/>
      <c r="V20" s="117"/>
      <c r="W20" s="117"/>
      <c r="X20" s="117"/>
      <c r="Y20" s="117"/>
      <c r="Z20" s="171"/>
    </row>
    <row r="21" spans="1:26" ht="117" customHeight="1">
      <c r="A21" s="347" t="s">
        <v>71</v>
      </c>
      <c r="B21" s="349" t="s">
        <v>72</v>
      </c>
      <c r="C21" s="337" t="s">
        <v>73</v>
      </c>
      <c r="D21" s="145" t="s">
        <v>74</v>
      </c>
      <c r="E21" s="146"/>
      <c r="F21" s="146"/>
      <c r="G21" s="176" t="s">
        <v>41</v>
      </c>
      <c r="H21" s="153" t="s">
        <v>75</v>
      </c>
      <c r="I21" s="177" t="s">
        <v>76</v>
      </c>
      <c r="J21" s="146"/>
      <c r="K21" s="178" t="s">
        <v>44</v>
      </c>
      <c r="L21" s="177" t="s">
        <v>77</v>
      </c>
      <c r="M21" s="177" t="s">
        <v>43</v>
      </c>
      <c r="N21" s="146"/>
      <c r="O21" s="146" t="s">
        <v>365</v>
      </c>
      <c r="P21" s="153" t="s">
        <v>367</v>
      </c>
      <c r="Q21" s="151" t="s">
        <v>253</v>
      </c>
      <c r="R21" s="122"/>
      <c r="S21" s="122"/>
      <c r="T21" s="117">
        <v>90</v>
      </c>
      <c r="U21" s="117">
        <v>62.835</v>
      </c>
      <c r="V21" s="117">
        <v>414.1</v>
      </c>
      <c r="W21" s="117">
        <v>200</v>
      </c>
      <c r="X21" s="117">
        <f>W21*1.05</f>
        <v>210</v>
      </c>
      <c r="Y21" s="117">
        <f>X21*1.05</f>
        <v>220.5</v>
      </c>
      <c r="Z21" s="171"/>
    </row>
    <row r="22" spans="1:26" ht="111" customHeight="1">
      <c r="A22" s="348"/>
      <c r="B22" s="350"/>
      <c r="C22" s="339"/>
      <c r="D22" s="145" t="s">
        <v>276</v>
      </c>
      <c r="E22" s="146"/>
      <c r="F22" s="146"/>
      <c r="G22" s="176" t="s">
        <v>41</v>
      </c>
      <c r="H22" s="153" t="s">
        <v>75</v>
      </c>
      <c r="I22" s="177" t="s">
        <v>76</v>
      </c>
      <c r="J22" s="146"/>
      <c r="K22" s="178" t="s">
        <v>44</v>
      </c>
      <c r="L22" s="177" t="s">
        <v>277</v>
      </c>
      <c r="M22" s="177" t="s">
        <v>43</v>
      </c>
      <c r="N22" s="146"/>
      <c r="O22" s="146" t="s">
        <v>365</v>
      </c>
      <c r="P22" s="153" t="s">
        <v>366</v>
      </c>
      <c r="Q22" s="151" t="s">
        <v>385</v>
      </c>
      <c r="R22" s="122"/>
      <c r="S22" s="122"/>
      <c r="T22" s="117">
        <v>187.4</v>
      </c>
      <c r="U22" s="117">
        <v>187.303</v>
      </c>
      <c r="V22" s="117">
        <v>103.3</v>
      </c>
      <c r="W22" s="117">
        <v>5490.5</v>
      </c>
      <c r="X22" s="117">
        <f>W22*1.05</f>
        <v>5765.025000000001</v>
      </c>
      <c r="Y22" s="117">
        <f>X22*1.05</f>
        <v>6053.276250000001</v>
      </c>
      <c r="Z22" s="171"/>
    </row>
    <row r="23" spans="1:26" ht="111.75" customHeight="1">
      <c r="A23" s="347" t="s">
        <v>78</v>
      </c>
      <c r="B23" s="349" t="s">
        <v>402</v>
      </c>
      <c r="C23" s="337" t="s">
        <v>79</v>
      </c>
      <c r="D23" s="145" t="s">
        <v>312</v>
      </c>
      <c r="E23" s="122"/>
      <c r="F23" s="122"/>
      <c r="G23" s="176" t="s">
        <v>41</v>
      </c>
      <c r="H23" s="153" t="s">
        <v>80</v>
      </c>
      <c r="I23" s="177" t="s">
        <v>76</v>
      </c>
      <c r="J23" s="146"/>
      <c r="K23" s="178" t="s">
        <v>44</v>
      </c>
      <c r="L23" s="177" t="s">
        <v>81</v>
      </c>
      <c r="M23" s="177" t="s">
        <v>43</v>
      </c>
      <c r="N23" s="146"/>
      <c r="O23" s="351" t="s">
        <v>365</v>
      </c>
      <c r="P23" s="153" t="s">
        <v>368</v>
      </c>
      <c r="Q23" s="154" t="s">
        <v>253</v>
      </c>
      <c r="R23" s="180"/>
      <c r="S23" s="122"/>
      <c r="T23" s="120">
        <v>4368</v>
      </c>
      <c r="U23" s="118">
        <v>4366.653</v>
      </c>
      <c r="V23" s="120">
        <v>4345.2</v>
      </c>
      <c r="W23" s="117">
        <v>1027.6</v>
      </c>
      <c r="X23" s="117"/>
      <c r="Y23" s="117"/>
      <c r="Z23" s="171"/>
    </row>
    <row r="24" spans="1:26" ht="78" customHeight="1">
      <c r="A24" s="348"/>
      <c r="B24" s="350"/>
      <c r="C24" s="339"/>
      <c r="D24" s="145" t="s">
        <v>150</v>
      </c>
      <c r="E24" s="122"/>
      <c r="F24" s="122"/>
      <c r="G24" s="176"/>
      <c r="H24" s="153"/>
      <c r="I24" s="177"/>
      <c r="J24" s="146"/>
      <c r="K24" s="178"/>
      <c r="L24" s="177"/>
      <c r="M24" s="177"/>
      <c r="N24" s="146"/>
      <c r="O24" s="352"/>
      <c r="P24" s="153" t="s">
        <v>368</v>
      </c>
      <c r="Q24" s="151" t="s">
        <v>385</v>
      </c>
      <c r="R24" s="180"/>
      <c r="S24" s="122"/>
      <c r="T24" s="120">
        <v>498.6</v>
      </c>
      <c r="U24" s="118">
        <v>498.6</v>
      </c>
      <c r="V24" s="120">
        <v>499.8</v>
      </c>
      <c r="W24" s="117">
        <v>0</v>
      </c>
      <c r="X24" s="117">
        <f>W24*1.05</f>
        <v>0</v>
      </c>
      <c r="Y24" s="117">
        <f>X24*1.05</f>
        <v>0</v>
      </c>
      <c r="Z24" s="171"/>
    </row>
    <row r="25" spans="1:26" ht="188.25" customHeight="1">
      <c r="A25" s="60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365</v>
      </c>
      <c r="P25" s="153" t="s">
        <v>370</v>
      </c>
      <c r="Q25" s="151" t="s">
        <v>385</v>
      </c>
      <c r="R25" s="122"/>
      <c r="S25" s="122"/>
      <c r="T25" s="117"/>
      <c r="U25" s="117"/>
      <c r="V25" s="117"/>
      <c r="W25" s="117">
        <v>742.3</v>
      </c>
      <c r="X25" s="117"/>
      <c r="Y25" s="117"/>
      <c r="Z25" s="171"/>
    </row>
    <row r="26" spans="1:26" ht="71.25" hidden="1">
      <c r="A26" s="60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17"/>
      <c r="U26" s="117"/>
      <c r="V26" s="117"/>
      <c r="W26" s="117"/>
      <c r="X26" s="117"/>
      <c r="Y26" s="117"/>
      <c r="Z26" s="171"/>
    </row>
    <row r="27" spans="1:26" ht="99.75" hidden="1">
      <c r="A27" s="60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17"/>
      <c r="U27" s="117"/>
      <c r="V27" s="117"/>
      <c r="W27" s="117"/>
      <c r="X27" s="117"/>
      <c r="Y27" s="117"/>
      <c r="Z27" s="171"/>
    </row>
    <row r="28" spans="1:26" ht="57" hidden="1">
      <c r="A28" s="60" t="s">
        <v>93</v>
      </c>
      <c r="B28" s="100" t="s">
        <v>94</v>
      </c>
      <c r="C28" s="58" t="s">
        <v>95</v>
      </c>
      <c r="D28" s="145"/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/>
      <c r="P28" s="153" t="s">
        <v>371</v>
      </c>
      <c r="Q28" s="151" t="s">
        <v>385</v>
      </c>
      <c r="R28" s="122"/>
      <c r="S28" s="122"/>
      <c r="T28" s="117"/>
      <c r="U28" s="117"/>
      <c r="V28" s="117"/>
      <c r="W28" s="117"/>
      <c r="X28" s="117"/>
      <c r="Y28" s="117"/>
      <c r="Z28" s="171"/>
    </row>
    <row r="29" spans="1:26" ht="179.25" customHeight="1">
      <c r="A29" s="60" t="s">
        <v>96</v>
      </c>
      <c r="B29" s="100" t="s">
        <v>97</v>
      </c>
      <c r="C29" s="58" t="s">
        <v>98</v>
      </c>
      <c r="D29" s="145" t="s">
        <v>302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365</v>
      </c>
      <c r="P29" s="153" t="s">
        <v>372</v>
      </c>
      <c r="Q29" s="151" t="s">
        <v>385</v>
      </c>
      <c r="R29" s="122"/>
      <c r="S29" s="122"/>
      <c r="T29" s="117">
        <v>5.2</v>
      </c>
      <c r="U29" s="117">
        <v>0</v>
      </c>
      <c r="V29" s="117">
        <v>23.3</v>
      </c>
      <c r="W29" s="117">
        <v>93.9</v>
      </c>
      <c r="X29" s="117">
        <v>28.1</v>
      </c>
      <c r="Y29" s="117">
        <v>28.1</v>
      </c>
      <c r="Z29" s="171"/>
    </row>
    <row r="30" spans="1:26" ht="71.25" hidden="1">
      <c r="A30" s="60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117"/>
      <c r="U30" s="117"/>
      <c r="V30" s="117"/>
      <c r="W30" s="117"/>
      <c r="X30" s="117"/>
      <c r="Y30" s="117"/>
      <c r="Z30" s="171"/>
    </row>
    <row r="31" spans="1:26" ht="171">
      <c r="A31" s="60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365</v>
      </c>
      <c r="P31" s="153" t="s">
        <v>373</v>
      </c>
      <c r="Q31" s="151" t="s">
        <v>385</v>
      </c>
      <c r="R31" s="122"/>
      <c r="S31" s="122"/>
      <c r="T31" s="120">
        <v>144.164</v>
      </c>
      <c r="U31" s="117">
        <v>130.36474</v>
      </c>
      <c r="V31" s="117">
        <v>134.3</v>
      </c>
      <c r="W31" s="117">
        <v>105.8</v>
      </c>
      <c r="X31" s="117">
        <f aca="true" t="shared" si="2" ref="X31:Y33">W31*1.05</f>
        <v>111.09</v>
      </c>
      <c r="Y31" s="117">
        <f t="shared" si="2"/>
        <v>116.64450000000001</v>
      </c>
      <c r="Z31" s="171"/>
    </row>
    <row r="32" spans="1:26" ht="114">
      <c r="A32" s="60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365</v>
      </c>
      <c r="P32" s="153" t="s">
        <v>374</v>
      </c>
      <c r="Q32" s="151" t="s">
        <v>385</v>
      </c>
      <c r="R32" s="122"/>
      <c r="S32" s="122"/>
      <c r="T32" s="117">
        <v>554.228</v>
      </c>
      <c r="U32" s="117">
        <v>490.75632</v>
      </c>
      <c r="V32" s="117">
        <v>1860.8</v>
      </c>
      <c r="W32" s="117">
        <v>428.5</v>
      </c>
      <c r="X32" s="117">
        <f t="shared" si="2"/>
        <v>449.925</v>
      </c>
      <c r="Y32" s="117">
        <f t="shared" si="2"/>
        <v>472.42125000000004</v>
      </c>
      <c r="Z32" s="171"/>
    </row>
    <row r="33" spans="1:26" ht="168.75" customHeight="1">
      <c r="A33" s="60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365</v>
      </c>
      <c r="P33" s="153" t="s">
        <v>375</v>
      </c>
      <c r="Q33" s="151" t="s">
        <v>385</v>
      </c>
      <c r="R33" s="122"/>
      <c r="S33" s="122"/>
      <c r="T33" s="117">
        <v>278.128</v>
      </c>
      <c r="U33" s="117">
        <v>265.45072</v>
      </c>
      <c r="V33" s="117">
        <v>279.5</v>
      </c>
      <c r="W33" s="117">
        <v>319.1</v>
      </c>
      <c r="X33" s="117">
        <f t="shared" si="2"/>
        <v>335.05500000000006</v>
      </c>
      <c r="Y33" s="117">
        <f t="shared" si="2"/>
        <v>351.80775000000006</v>
      </c>
      <c r="Z33" s="171"/>
    </row>
    <row r="34" spans="1:26" ht="114" hidden="1">
      <c r="A34" s="60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 t="s">
        <v>365</v>
      </c>
      <c r="P34" s="146"/>
      <c r="Q34" s="151"/>
      <c r="R34" s="122"/>
      <c r="S34" s="122"/>
      <c r="T34" s="117"/>
      <c r="U34" s="117"/>
      <c r="V34" s="117"/>
      <c r="W34" s="117"/>
      <c r="X34" s="117"/>
      <c r="Y34" s="117"/>
      <c r="Z34" s="171"/>
    </row>
    <row r="35" spans="1:26" ht="108.75" customHeight="1">
      <c r="A35" s="129" t="s">
        <v>128</v>
      </c>
      <c r="B35" s="101" t="s">
        <v>129</v>
      </c>
      <c r="C35" s="57" t="s">
        <v>130</v>
      </c>
      <c r="D35" s="145" t="s">
        <v>318</v>
      </c>
      <c r="E35" s="122"/>
      <c r="F35" s="122"/>
      <c r="G35" s="306" t="s">
        <v>41</v>
      </c>
      <c r="H35" s="287" t="s">
        <v>131</v>
      </c>
      <c r="I35" s="331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365</v>
      </c>
      <c r="P35" s="153" t="s">
        <v>376</v>
      </c>
      <c r="Q35" s="151" t="s">
        <v>385</v>
      </c>
      <c r="R35" s="122"/>
      <c r="S35" s="122"/>
      <c r="T35" s="117">
        <v>14</v>
      </c>
      <c r="U35" s="117">
        <v>4.6</v>
      </c>
      <c r="V35" s="117">
        <v>32</v>
      </c>
      <c r="W35" s="117">
        <v>14</v>
      </c>
      <c r="X35" s="117">
        <f>W35*1.05</f>
        <v>14.700000000000001</v>
      </c>
      <c r="Y35" s="117">
        <f>X35*1.05</f>
        <v>15.435000000000002</v>
      </c>
      <c r="Z35" s="171"/>
    </row>
    <row r="36" spans="1:26" ht="69.75" customHeight="1" hidden="1">
      <c r="A36" s="60" t="s">
        <v>132</v>
      </c>
      <c r="B36" s="100" t="s">
        <v>133</v>
      </c>
      <c r="C36" s="58" t="s">
        <v>134</v>
      </c>
      <c r="D36" s="145"/>
      <c r="E36" s="122"/>
      <c r="F36" s="122"/>
      <c r="G36" s="306"/>
      <c r="H36" s="287"/>
      <c r="I36" s="331"/>
      <c r="J36" s="146"/>
      <c r="K36" s="178" t="s">
        <v>135</v>
      </c>
      <c r="L36" s="177" t="s">
        <v>136</v>
      </c>
      <c r="M36" s="177" t="s">
        <v>137</v>
      </c>
      <c r="N36" s="146"/>
      <c r="O36" s="146"/>
      <c r="P36" s="146"/>
      <c r="Q36" s="146"/>
      <c r="R36" s="122"/>
      <c r="S36" s="122"/>
      <c r="T36" s="117"/>
      <c r="U36" s="117"/>
      <c r="V36" s="117"/>
      <c r="W36" s="117"/>
      <c r="X36" s="117"/>
      <c r="Y36" s="117"/>
      <c r="Z36" s="171"/>
    </row>
    <row r="37" spans="1:26" ht="85.5" hidden="1">
      <c r="A37" s="60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17"/>
      <c r="U37" s="117"/>
      <c r="V37" s="117"/>
      <c r="W37" s="117"/>
      <c r="X37" s="117"/>
      <c r="Y37" s="117"/>
      <c r="Z37" s="171"/>
    </row>
    <row r="38" spans="1:26" ht="28.5" hidden="1">
      <c r="A38" s="60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17"/>
      <c r="U38" s="117"/>
      <c r="V38" s="117"/>
      <c r="W38" s="117"/>
      <c r="X38" s="117"/>
      <c r="Y38" s="117"/>
      <c r="Z38" s="171"/>
    </row>
    <row r="39" spans="1:26" ht="28.5" hidden="1">
      <c r="A39" s="60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17"/>
      <c r="U39" s="117"/>
      <c r="V39" s="117"/>
      <c r="W39" s="117"/>
      <c r="X39" s="117"/>
      <c r="Y39" s="117"/>
      <c r="Z39" s="171"/>
    </row>
    <row r="40" spans="1:26" ht="128.25">
      <c r="A40" s="60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365</v>
      </c>
      <c r="P40" s="153" t="s">
        <v>377</v>
      </c>
      <c r="Q40" s="151" t="s">
        <v>385</v>
      </c>
      <c r="R40" s="122"/>
      <c r="S40" s="122"/>
      <c r="T40" s="117">
        <v>559.35</v>
      </c>
      <c r="U40" s="117">
        <v>529.53162</v>
      </c>
      <c r="V40" s="117">
        <v>267</v>
      </c>
      <c r="W40" s="117">
        <v>91</v>
      </c>
      <c r="X40" s="117">
        <f aca="true" t="shared" si="3" ref="X40:Y42">W40*1.05</f>
        <v>95.55</v>
      </c>
      <c r="Y40" s="117">
        <f t="shared" si="3"/>
        <v>100.3275</v>
      </c>
      <c r="Z40" s="171"/>
    </row>
    <row r="41" spans="1:26" ht="372.75" customHeight="1">
      <c r="A41" s="60" t="s">
        <v>153</v>
      </c>
      <c r="B41" s="100" t="s">
        <v>393</v>
      </c>
      <c r="C41" s="58" t="s">
        <v>154</v>
      </c>
      <c r="D41" s="145" t="s">
        <v>226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365</v>
      </c>
      <c r="P41" s="153" t="s">
        <v>378</v>
      </c>
      <c r="Q41" s="151" t="s">
        <v>385</v>
      </c>
      <c r="R41" s="122"/>
      <c r="S41" s="122"/>
      <c r="T41" s="120">
        <v>17</v>
      </c>
      <c r="U41" s="117">
        <v>16</v>
      </c>
      <c r="V41" s="120">
        <v>386</v>
      </c>
      <c r="W41" s="117">
        <v>32.4</v>
      </c>
      <c r="X41" s="117">
        <f t="shared" si="3"/>
        <v>34.02</v>
      </c>
      <c r="Y41" s="117">
        <f t="shared" si="3"/>
        <v>35.721000000000004</v>
      </c>
      <c r="Z41" s="171"/>
    </row>
    <row r="42" spans="1:26" ht="105.75" customHeight="1">
      <c r="A42" s="60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365</v>
      </c>
      <c r="P42" s="153" t="s">
        <v>379</v>
      </c>
      <c r="Q42" s="151" t="s">
        <v>385</v>
      </c>
      <c r="R42" s="122"/>
      <c r="S42" s="122"/>
      <c r="T42" s="117">
        <v>265.5</v>
      </c>
      <c r="U42" s="117">
        <v>216.66178</v>
      </c>
      <c r="V42" s="117">
        <v>279.5</v>
      </c>
      <c r="W42" s="117">
        <v>224</v>
      </c>
      <c r="X42" s="117">
        <f t="shared" si="3"/>
        <v>235.20000000000002</v>
      </c>
      <c r="Y42" s="117">
        <f t="shared" si="3"/>
        <v>246.96000000000004</v>
      </c>
      <c r="Z42" s="171"/>
    </row>
    <row r="43" spans="1:26" ht="28.5" hidden="1">
      <c r="A43" s="60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17"/>
      <c r="U43" s="117"/>
      <c r="V43" s="117"/>
      <c r="W43" s="117"/>
      <c r="X43" s="117"/>
      <c r="Y43" s="117"/>
      <c r="Z43" s="171"/>
    </row>
    <row r="44" spans="1:26" ht="99.75" hidden="1">
      <c r="A44" s="60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17"/>
      <c r="U44" s="117"/>
      <c r="V44" s="117"/>
      <c r="W44" s="117"/>
      <c r="X44" s="117"/>
      <c r="Y44" s="117"/>
      <c r="Z44" s="171"/>
    </row>
    <row r="45" spans="1:26" ht="85.5" hidden="1">
      <c r="A45" s="60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17"/>
      <c r="U45" s="117"/>
      <c r="V45" s="117"/>
      <c r="W45" s="117"/>
      <c r="X45" s="117"/>
      <c r="Y45" s="117"/>
      <c r="Z45" s="171"/>
    </row>
    <row r="46" spans="1:26" ht="81" customHeight="1" hidden="1">
      <c r="A46" s="60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17"/>
      <c r="U46" s="117"/>
      <c r="V46" s="117"/>
      <c r="W46" s="117"/>
      <c r="X46" s="117"/>
      <c r="Y46" s="117"/>
      <c r="Z46" s="171"/>
    </row>
    <row r="47" spans="1:26" ht="57" hidden="1">
      <c r="A47" s="60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17"/>
      <c r="U47" s="117"/>
      <c r="V47" s="117"/>
      <c r="W47" s="117"/>
      <c r="X47" s="117"/>
      <c r="Y47" s="117"/>
      <c r="Z47" s="171"/>
    </row>
    <row r="48" spans="1:26" ht="71.25" hidden="1">
      <c r="A48" s="60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17"/>
      <c r="U48" s="117"/>
      <c r="V48" s="117"/>
      <c r="W48" s="117"/>
      <c r="X48" s="117"/>
      <c r="Y48" s="117"/>
      <c r="Z48" s="171"/>
    </row>
    <row r="49" spans="1:26" ht="71.25" hidden="1">
      <c r="A49" s="60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17"/>
      <c r="U49" s="117"/>
      <c r="V49" s="117"/>
      <c r="W49" s="117"/>
      <c r="X49" s="117"/>
      <c r="Y49" s="117"/>
      <c r="Z49" s="171"/>
    </row>
    <row r="50" spans="1:26" ht="124.5" customHeight="1" hidden="1">
      <c r="A50" s="60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 t="s">
        <v>423</v>
      </c>
      <c r="P50" s="146"/>
      <c r="Q50" s="151" t="s">
        <v>253</v>
      </c>
      <c r="R50" s="122"/>
      <c r="S50" s="122"/>
      <c r="T50" s="120"/>
      <c r="U50" s="171"/>
      <c r="V50" s="171"/>
      <c r="W50" s="171"/>
      <c r="X50" s="117"/>
      <c r="Y50" s="117"/>
      <c r="Z50" s="171"/>
    </row>
    <row r="51" spans="1:26" ht="42.75" hidden="1">
      <c r="A51" s="60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17"/>
      <c r="U51" s="117"/>
      <c r="V51" s="117"/>
      <c r="W51" s="117"/>
      <c r="X51" s="117"/>
      <c r="Y51" s="117"/>
      <c r="Z51" s="171"/>
    </row>
    <row r="52" spans="1:26" ht="99.75" hidden="1">
      <c r="A52" s="60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17"/>
      <c r="U52" s="117"/>
      <c r="V52" s="117"/>
      <c r="W52" s="117"/>
      <c r="X52" s="117"/>
      <c r="Y52" s="117"/>
      <c r="Z52" s="171"/>
    </row>
    <row r="53" spans="1:26" ht="28.5" hidden="1">
      <c r="A53" s="60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17"/>
      <c r="U53" s="117"/>
      <c r="V53" s="117"/>
      <c r="W53" s="117"/>
      <c r="X53" s="117"/>
      <c r="Y53" s="117"/>
      <c r="Z53" s="171"/>
    </row>
    <row r="54" spans="1:26" ht="57" hidden="1">
      <c r="A54" s="60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17"/>
      <c r="U54" s="117"/>
      <c r="V54" s="117"/>
      <c r="W54" s="117"/>
      <c r="X54" s="117"/>
      <c r="Y54" s="117"/>
      <c r="Z54" s="171"/>
    </row>
    <row r="55" spans="1:26" ht="128.25">
      <c r="A55" s="60" t="s">
        <v>197</v>
      </c>
      <c r="B55" s="100" t="s">
        <v>198</v>
      </c>
      <c r="C55" s="58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17">
        <f aca="true" t="shared" si="4" ref="T55:Y55">SUM(T56:T59)</f>
        <v>0</v>
      </c>
      <c r="U55" s="117">
        <f t="shared" si="4"/>
        <v>0</v>
      </c>
      <c r="V55" s="117">
        <f t="shared" si="4"/>
        <v>920.8</v>
      </c>
      <c r="W55" s="117">
        <f t="shared" si="4"/>
        <v>445.7</v>
      </c>
      <c r="X55" s="117">
        <f t="shared" si="4"/>
        <v>0</v>
      </c>
      <c r="Y55" s="117">
        <f t="shared" si="4"/>
        <v>0</v>
      </c>
      <c r="Z55" s="171"/>
    </row>
    <row r="56" spans="1:26" ht="113.25" customHeight="1">
      <c r="A56" s="130" t="s">
        <v>403</v>
      </c>
      <c r="B56" s="100" t="s">
        <v>200</v>
      </c>
      <c r="C56" s="58" t="s">
        <v>272</v>
      </c>
      <c r="D56" s="145" t="s">
        <v>227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365</v>
      </c>
      <c r="P56" s="153" t="s">
        <v>370</v>
      </c>
      <c r="Q56" s="151" t="s">
        <v>385</v>
      </c>
      <c r="R56" s="122"/>
      <c r="S56" s="122"/>
      <c r="T56" s="171"/>
      <c r="U56" s="171"/>
      <c r="V56" s="211">
        <v>920.8</v>
      </c>
      <c r="W56" s="120">
        <v>445.7</v>
      </c>
      <c r="X56" s="171"/>
      <c r="Y56" s="171"/>
      <c r="Z56" s="171"/>
    </row>
    <row r="57" spans="1:26" ht="71.25" hidden="1">
      <c r="A57" s="130" t="s">
        <v>398</v>
      </c>
      <c r="B57" s="100" t="s">
        <v>109</v>
      </c>
      <c r="C57" s="58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171"/>
      <c r="U57" s="171"/>
      <c r="V57" s="211"/>
      <c r="W57" s="171"/>
      <c r="X57" s="171"/>
      <c r="Y57" s="171"/>
      <c r="Z57" s="171"/>
    </row>
    <row r="58" spans="1:26" ht="85.5" hidden="1">
      <c r="A58" s="130" t="s">
        <v>399</v>
      </c>
      <c r="B58" s="100" t="s">
        <v>117</v>
      </c>
      <c r="C58" s="58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 t="s">
        <v>365</v>
      </c>
      <c r="P58" s="153" t="s">
        <v>381</v>
      </c>
      <c r="Q58" s="151" t="s">
        <v>385</v>
      </c>
      <c r="R58" s="122"/>
      <c r="S58" s="122"/>
      <c r="T58" s="171"/>
      <c r="U58" s="171"/>
      <c r="V58" s="211"/>
      <c r="W58" s="171"/>
      <c r="X58" s="171"/>
      <c r="Y58" s="171"/>
      <c r="Z58" s="171"/>
    </row>
    <row r="59" spans="1:26" ht="85.5" hidden="1">
      <c r="A59" s="60"/>
      <c r="B59" s="100" t="s">
        <v>404</v>
      </c>
      <c r="C59" s="58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171"/>
      <c r="U59" s="171"/>
      <c r="V59" s="211">
        <v>0</v>
      </c>
      <c r="W59" s="171"/>
      <c r="X59" s="171"/>
      <c r="Y59" s="171"/>
      <c r="Z59" s="171"/>
    </row>
    <row r="60" spans="1:26" ht="114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17">
        <f aca="true" t="shared" si="5" ref="T60:Y60">SUM(T61:T62)</f>
        <v>108.45</v>
      </c>
      <c r="U60" s="117">
        <f t="shared" si="5"/>
        <v>108.45</v>
      </c>
      <c r="V60" s="117">
        <f t="shared" si="5"/>
        <v>113.6</v>
      </c>
      <c r="W60" s="117">
        <f t="shared" si="5"/>
        <v>114.7</v>
      </c>
      <c r="X60" s="117">
        <f t="shared" si="5"/>
        <v>120.435</v>
      </c>
      <c r="Y60" s="117">
        <f t="shared" si="5"/>
        <v>126.45675000000001</v>
      </c>
      <c r="Z60" s="171"/>
    </row>
    <row r="61" spans="1:26" ht="114">
      <c r="A61" s="128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256</v>
      </c>
      <c r="P61" s="146"/>
      <c r="Q61" s="151" t="s">
        <v>386</v>
      </c>
      <c r="R61" s="122"/>
      <c r="S61" s="122"/>
      <c r="T61" s="117">
        <v>108.45</v>
      </c>
      <c r="U61" s="117">
        <v>108.45</v>
      </c>
      <c r="V61" s="117">
        <v>113.6</v>
      </c>
      <c r="W61" s="117">
        <v>114.7</v>
      </c>
      <c r="X61" s="117">
        <f>W61*1.05</f>
        <v>120.435</v>
      </c>
      <c r="Y61" s="117">
        <f>X61*1.05</f>
        <v>126.45675000000001</v>
      </c>
      <c r="Z61" s="171"/>
    </row>
    <row r="62" spans="1:26" ht="14.25">
      <c r="A62" s="128" t="s">
        <v>346</v>
      </c>
      <c r="B62" s="100" t="s">
        <v>217</v>
      </c>
      <c r="C62" s="58"/>
      <c r="D62" s="145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51"/>
      <c r="R62" s="122"/>
      <c r="S62" s="122"/>
      <c r="T62" s="117"/>
      <c r="U62" s="117"/>
      <c r="V62" s="117"/>
      <c r="W62" s="117"/>
      <c r="X62" s="117"/>
      <c r="Y62" s="117"/>
      <c r="Z62" s="117"/>
    </row>
    <row r="63" spans="1:26" ht="166.5" customHeight="1">
      <c r="A63" s="60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46"/>
      <c r="P63" s="122"/>
      <c r="Q63" s="122"/>
      <c r="R63" s="122"/>
      <c r="S63" s="122"/>
      <c r="T63" s="117"/>
      <c r="U63" s="117">
        <f>U65</f>
        <v>0</v>
      </c>
      <c r="V63" s="117"/>
      <c r="W63" s="117"/>
      <c r="X63" s="117"/>
      <c r="Y63" s="117"/>
      <c r="Z63" s="171"/>
    </row>
    <row r="64" spans="1:26" ht="138" customHeight="1" hidden="1">
      <c r="A64" s="60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423</v>
      </c>
      <c r="P64" s="122"/>
      <c r="Q64" s="151" t="s">
        <v>253</v>
      </c>
      <c r="R64" s="122"/>
      <c r="S64" s="122"/>
      <c r="T64" s="117"/>
      <c r="U64" s="117"/>
      <c r="V64" s="117"/>
      <c r="W64" s="117"/>
      <c r="X64" s="117"/>
      <c r="Y64" s="117"/>
      <c r="Z64" s="171"/>
    </row>
    <row r="65" spans="1:26" ht="120" hidden="1">
      <c r="A65" s="130" t="s">
        <v>395</v>
      </c>
      <c r="B65" s="102" t="s">
        <v>266</v>
      </c>
      <c r="C65" s="63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46"/>
      <c r="O65" s="146" t="s">
        <v>310</v>
      </c>
      <c r="P65" s="146"/>
      <c r="Q65" s="151" t="s">
        <v>386</v>
      </c>
      <c r="R65" s="122"/>
      <c r="S65" s="122"/>
      <c r="T65" s="117"/>
      <c r="U65" s="117"/>
      <c r="V65" s="117"/>
      <c r="W65" s="117"/>
      <c r="X65" s="117"/>
      <c r="Y65" s="117"/>
      <c r="Z65" s="171"/>
    </row>
    <row r="66" spans="1:26" ht="28.5">
      <c r="A66" s="60"/>
      <c r="B66" s="99" t="s">
        <v>208</v>
      </c>
      <c r="C66" s="59"/>
      <c r="D66" s="145"/>
      <c r="E66" s="122"/>
      <c r="F66" s="122"/>
      <c r="G66" s="212"/>
      <c r="H66" s="213"/>
      <c r="I66" s="213"/>
      <c r="J66" s="213"/>
      <c r="K66" s="213"/>
      <c r="L66" s="186"/>
      <c r="M66" s="213"/>
      <c r="N66" s="122"/>
      <c r="O66" s="122"/>
      <c r="P66" s="122" t="s">
        <v>209</v>
      </c>
      <c r="Q66" s="166"/>
      <c r="R66" s="122"/>
      <c r="S66" s="122"/>
      <c r="T66" s="121">
        <f aca="true" t="shared" si="6" ref="T66:Y66">SUM(T8,T55,T60,T63)</f>
        <v>7886.208</v>
      </c>
      <c r="U66" s="121">
        <f t="shared" si="6"/>
        <v>7638.658680000001</v>
      </c>
      <c r="V66" s="121">
        <f t="shared" si="6"/>
        <v>10596.5</v>
      </c>
      <c r="W66" s="121">
        <f t="shared" si="6"/>
        <v>10142</v>
      </c>
      <c r="X66" s="121">
        <f t="shared" si="6"/>
        <v>8292.800000000001</v>
      </c>
      <c r="Y66" s="121">
        <f t="shared" si="6"/>
        <v>8662.4</v>
      </c>
      <c r="Z66" s="171"/>
    </row>
    <row r="67" spans="1:26" ht="38.25">
      <c r="A67" s="60"/>
      <c r="B67" s="262" t="s">
        <v>445</v>
      </c>
      <c r="C67" s="5"/>
      <c r="D67" s="145"/>
      <c r="E67" s="122"/>
      <c r="F67" s="122"/>
      <c r="G67" s="212"/>
      <c r="H67" s="213"/>
      <c r="I67" s="213"/>
      <c r="J67" s="213"/>
      <c r="K67" s="213"/>
      <c r="L67" s="186"/>
      <c r="M67" s="213"/>
      <c r="N67" s="122"/>
      <c r="O67" s="122"/>
      <c r="P67" s="122"/>
      <c r="Q67" s="166"/>
      <c r="R67" s="122"/>
      <c r="S67" s="122"/>
      <c r="T67" s="121"/>
      <c r="U67" s="121"/>
      <c r="V67" s="121">
        <v>110</v>
      </c>
      <c r="W67" s="121"/>
      <c r="X67" s="121"/>
      <c r="Y67" s="121"/>
      <c r="Z67" s="171"/>
    </row>
    <row r="68" spans="1:26" ht="25.5">
      <c r="A68" s="60"/>
      <c r="B68" s="262" t="s">
        <v>446</v>
      </c>
      <c r="C68" s="5"/>
      <c r="D68" s="145"/>
      <c r="E68" s="122"/>
      <c r="F68" s="122"/>
      <c r="G68" s="212"/>
      <c r="H68" s="213"/>
      <c r="I68" s="213"/>
      <c r="J68" s="213"/>
      <c r="K68" s="213"/>
      <c r="L68" s="186"/>
      <c r="M68" s="213"/>
      <c r="N68" s="122"/>
      <c r="O68" s="122"/>
      <c r="P68" s="122"/>
      <c r="Q68" s="166"/>
      <c r="R68" s="122"/>
      <c r="S68" s="122"/>
      <c r="T68" s="121"/>
      <c r="U68" s="121"/>
      <c r="V68" s="121">
        <v>1000</v>
      </c>
      <c r="W68" s="121"/>
      <c r="X68" s="121"/>
      <c r="Y68" s="121"/>
      <c r="Z68" s="171"/>
    </row>
    <row r="69" spans="1:26" ht="15">
      <c r="A69" s="60"/>
      <c r="B69" s="135"/>
      <c r="C69" s="5"/>
      <c r="D69" s="145"/>
      <c r="E69" s="122"/>
      <c r="F69" s="122"/>
      <c r="G69" s="212"/>
      <c r="H69" s="213"/>
      <c r="I69" s="213"/>
      <c r="J69" s="213"/>
      <c r="K69" s="213"/>
      <c r="L69" s="186"/>
      <c r="M69" s="213"/>
      <c r="N69" s="122"/>
      <c r="O69" s="122"/>
      <c r="P69" s="122"/>
      <c r="Q69" s="166"/>
      <c r="R69" s="122"/>
      <c r="S69" s="122"/>
      <c r="T69" s="121"/>
      <c r="U69" s="121"/>
      <c r="V69" s="121"/>
      <c r="W69" s="121"/>
      <c r="X69" s="121"/>
      <c r="Y69" s="121"/>
      <c r="Z69" s="171"/>
    </row>
    <row r="70" spans="1:26" ht="25.5">
      <c r="A70" s="60"/>
      <c r="B70" s="231" t="s">
        <v>444</v>
      </c>
      <c r="C70" s="5"/>
      <c r="D70" s="145"/>
      <c r="E70" s="122"/>
      <c r="F70" s="122"/>
      <c r="G70" s="212"/>
      <c r="H70" s="213"/>
      <c r="I70" s="213"/>
      <c r="J70" s="213"/>
      <c r="K70" s="213"/>
      <c r="L70" s="186"/>
      <c r="M70" s="213"/>
      <c r="N70" s="122"/>
      <c r="O70" s="122"/>
      <c r="P70" s="122"/>
      <c r="Q70" s="166"/>
      <c r="R70" s="122"/>
      <c r="S70" s="122"/>
      <c r="T70" s="121"/>
      <c r="U70" s="121"/>
      <c r="V70" s="121">
        <v>509.96</v>
      </c>
      <c r="W70" s="121"/>
      <c r="X70" s="121"/>
      <c r="Y70" s="121"/>
      <c r="Z70" s="171"/>
    </row>
    <row r="71" spans="1:27" ht="77.25" customHeight="1">
      <c r="A71" s="141"/>
      <c r="B71" s="106" t="s">
        <v>401</v>
      </c>
      <c r="C71" s="9"/>
      <c r="D71" s="188">
        <v>1003</v>
      </c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24">
        <v>292.32</v>
      </c>
      <c r="U71" s="124">
        <v>292.32</v>
      </c>
      <c r="V71" s="124">
        <v>1216.4</v>
      </c>
      <c r="W71" s="124">
        <v>0</v>
      </c>
      <c r="X71" s="124">
        <f>W71*1.05</f>
        <v>0</v>
      </c>
      <c r="Y71" s="124">
        <f>X71*1.05</f>
        <v>0</v>
      </c>
      <c r="Z71" s="124"/>
      <c r="AA71" s="51"/>
    </row>
    <row r="72" spans="1:27" ht="15">
      <c r="A72" s="141"/>
      <c r="B72" s="105" t="s">
        <v>278</v>
      </c>
      <c r="C72" s="9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7" ref="T72:Y72">T66+T67+T68+T69+T70+T71</f>
        <v>8178.527999999999</v>
      </c>
      <c r="U72" s="125">
        <f t="shared" si="7"/>
        <v>7930.978680000001</v>
      </c>
      <c r="V72" s="125">
        <f t="shared" si="7"/>
        <v>13432.859999999999</v>
      </c>
      <c r="W72" s="125">
        <f t="shared" si="7"/>
        <v>10142</v>
      </c>
      <c r="X72" s="125">
        <f t="shared" si="7"/>
        <v>8292.800000000001</v>
      </c>
      <c r="Y72" s="125">
        <f t="shared" si="7"/>
        <v>8662.4</v>
      </c>
      <c r="Z72" s="125"/>
      <c r="AA72" s="53"/>
    </row>
    <row r="73" spans="1:26" ht="12.75" hidden="1">
      <c r="A73" s="41"/>
      <c r="B73" s="42"/>
      <c r="C73" s="43"/>
      <c r="D73" s="44"/>
      <c r="E73" s="32"/>
      <c r="F73" s="32"/>
      <c r="G73" s="45"/>
      <c r="H73" s="46"/>
      <c r="I73" s="46"/>
      <c r="J73" s="46"/>
      <c r="K73" s="46"/>
      <c r="L73" s="46"/>
      <c r="M73" s="46"/>
      <c r="N73" s="32"/>
      <c r="O73" s="32"/>
      <c r="P73" s="32"/>
      <c r="Q73" s="47"/>
      <c r="R73" s="32"/>
      <c r="S73" s="32"/>
      <c r="T73" s="48"/>
      <c r="U73" s="48"/>
      <c r="V73" s="48"/>
      <c r="W73" s="48"/>
      <c r="X73" s="48"/>
      <c r="Y73" s="48"/>
      <c r="Z73" s="49"/>
    </row>
    <row r="74" spans="1:26" ht="12.75" hidden="1">
      <c r="A74" s="41"/>
      <c r="B74" s="42"/>
      <c r="C74" s="43"/>
      <c r="D74" s="44"/>
      <c r="E74" s="32"/>
      <c r="F74" s="32"/>
      <c r="G74" s="45"/>
      <c r="H74" s="46"/>
      <c r="I74" s="46"/>
      <c r="J74" s="46"/>
      <c r="K74" s="46"/>
      <c r="L74" s="46"/>
      <c r="M74" s="46"/>
      <c r="N74" s="32"/>
      <c r="O74" s="32"/>
      <c r="P74" s="32"/>
      <c r="Q74" s="47"/>
      <c r="R74" s="32"/>
      <c r="S74" s="32"/>
      <c r="T74" s="48"/>
      <c r="U74" s="48"/>
      <c r="V74" s="48"/>
      <c r="W74" s="48"/>
      <c r="X74" s="48"/>
      <c r="Y74" s="48"/>
      <c r="Z74" s="49"/>
    </row>
    <row r="75" spans="7:13" ht="12.75">
      <c r="G75" s="37"/>
      <c r="H75" s="34"/>
      <c r="I75" s="34"/>
      <c r="J75" s="34"/>
      <c r="K75" s="34"/>
      <c r="L75" s="34"/>
      <c r="M75" s="34"/>
    </row>
    <row r="76" spans="1:26" ht="15">
      <c r="A76" s="11"/>
      <c r="B76" s="87"/>
      <c r="C76" s="87"/>
      <c r="D76" s="87"/>
      <c r="E76" s="87"/>
      <c r="F76" s="87"/>
      <c r="G76" s="97"/>
      <c r="H76" s="97"/>
      <c r="I76" s="97"/>
      <c r="J76" s="97"/>
      <c r="K76" s="97"/>
      <c r="L76" s="97"/>
      <c r="M76" s="97"/>
      <c r="N76" s="87"/>
      <c r="O76" s="87"/>
      <c r="P76" s="87"/>
      <c r="Q76" s="89" t="s">
        <v>210</v>
      </c>
      <c r="R76" s="89"/>
      <c r="S76" s="89"/>
      <c r="T76" s="89"/>
      <c r="U76" s="89"/>
      <c r="V76" s="87"/>
      <c r="W76" s="87"/>
      <c r="X76" s="87" t="s">
        <v>209</v>
      </c>
      <c r="Y76" s="87"/>
      <c r="Z76" s="87"/>
    </row>
    <row r="77" spans="1:26" ht="15">
      <c r="A77" s="11"/>
      <c r="B77" s="321" t="s">
        <v>228</v>
      </c>
      <c r="C77" s="321"/>
      <c r="D77" s="321"/>
      <c r="E77" s="87"/>
      <c r="F77" s="87"/>
      <c r="G77" s="98"/>
      <c r="H77" s="93" t="s">
        <v>301</v>
      </c>
      <c r="I77" s="93"/>
      <c r="J77" s="93"/>
      <c r="K77" s="93"/>
      <c r="L77" s="93"/>
      <c r="M77" s="93"/>
      <c r="N77" s="87"/>
      <c r="O77" s="87"/>
      <c r="P77" s="87"/>
      <c r="Q77" s="89" t="s">
        <v>212</v>
      </c>
      <c r="R77" s="89"/>
      <c r="S77" s="89"/>
      <c r="T77" s="89"/>
      <c r="U77" s="89"/>
      <c r="V77" s="87"/>
      <c r="W77" s="87"/>
      <c r="X77" s="332" t="s">
        <v>288</v>
      </c>
      <c r="Y77" s="332"/>
      <c r="Z77" s="332"/>
    </row>
    <row r="78" spans="7:13" ht="12.75">
      <c r="G78" s="35"/>
      <c r="H78" s="33"/>
      <c r="I78" s="33"/>
      <c r="J78" s="33"/>
      <c r="K78" s="33"/>
      <c r="L78" s="33"/>
      <c r="M78" s="33"/>
    </row>
    <row r="79" spans="7:13" ht="12.75">
      <c r="G79" s="35"/>
      <c r="H79" s="33"/>
      <c r="I79" s="33"/>
      <c r="J79" s="33"/>
      <c r="K79" s="33"/>
      <c r="L79" s="33"/>
      <c r="M79" s="33"/>
    </row>
    <row r="80" spans="7:13" ht="12.75">
      <c r="G80" s="35"/>
      <c r="H80" s="33"/>
      <c r="I80" s="33"/>
      <c r="J80" s="33"/>
      <c r="K80" s="33"/>
      <c r="L80" s="33"/>
      <c r="M80" s="33"/>
    </row>
    <row r="81" spans="7:13" ht="12.75">
      <c r="G81" s="35"/>
      <c r="H81" s="33"/>
      <c r="I81" s="33"/>
      <c r="J81" s="33"/>
      <c r="K81" s="33"/>
      <c r="L81" s="33"/>
      <c r="M81" s="33"/>
    </row>
    <row r="82" spans="7:11" ht="12.75">
      <c r="G82" s="35"/>
      <c r="H82" s="33"/>
      <c r="I82" s="33"/>
      <c r="J82" s="33"/>
      <c r="K82" s="33"/>
    </row>
    <row r="83" spans="7:11" ht="12.75">
      <c r="G83" s="35"/>
      <c r="H83" s="33"/>
      <c r="I83" s="33"/>
      <c r="J83" s="33"/>
      <c r="K83" s="33"/>
    </row>
    <row r="84" spans="7:11" ht="12.75">
      <c r="G84" s="35"/>
      <c r="H84" s="33"/>
      <c r="I84" s="33"/>
      <c r="J84" s="33"/>
      <c r="K84" s="33"/>
    </row>
    <row r="85" spans="7:13" ht="12.75">
      <c r="G85" s="36"/>
      <c r="H85" s="20"/>
      <c r="I85" s="20"/>
      <c r="J85" s="20"/>
      <c r="K85" s="20"/>
      <c r="L85" s="11"/>
      <c r="M85" s="11"/>
    </row>
    <row r="86" spans="7:13" ht="12.75">
      <c r="G86" s="36"/>
      <c r="H86" s="33"/>
      <c r="I86" s="20"/>
      <c r="J86" s="20"/>
      <c r="K86" s="20"/>
      <c r="L86" s="11"/>
      <c r="M86" s="11"/>
    </row>
    <row r="87" spans="7:11" ht="12.75">
      <c r="G87" s="35"/>
      <c r="H87" s="33"/>
      <c r="I87" s="33"/>
      <c r="J87" s="33"/>
      <c r="K87" s="33"/>
    </row>
  </sheetData>
  <sheetProtection/>
  <mergeCells count="30">
    <mergeCell ref="H35:H36"/>
    <mergeCell ref="V4:V5"/>
    <mergeCell ref="I35:I36"/>
    <mergeCell ref="G35:G36"/>
    <mergeCell ref="S4:U4"/>
    <mergeCell ref="Z3:Z5"/>
    <mergeCell ref="X4:Y4"/>
    <mergeCell ref="B9:B11"/>
    <mergeCell ref="C21:C22"/>
    <mergeCell ref="A9:A11"/>
    <mergeCell ref="C9:C11"/>
    <mergeCell ref="X77:Z77"/>
    <mergeCell ref="A21:A22"/>
    <mergeCell ref="B21:B22"/>
    <mergeCell ref="J4:M4"/>
    <mergeCell ref="N4:Q4"/>
    <mergeCell ref="A23:A24"/>
    <mergeCell ref="B23:B24"/>
    <mergeCell ref="C23:C24"/>
    <mergeCell ref="O23:O24"/>
    <mergeCell ref="B77:D77"/>
    <mergeCell ref="A2:Y2"/>
    <mergeCell ref="A3:C5"/>
    <mergeCell ref="D3:D5"/>
    <mergeCell ref="E3:Q3"/>
    <mergeCell ref="E4:E5"/>
    <mergeCell ref="R4:R5"/>
    <mergeCell ref="R3:Y3"/>
    <mergeCell ref="W4:W5"/>
    <mergeCell ref="F4:I4"/>
  </mergeCells>
  <printOptions/>
  <pageMargins left="0.3937007874015748" right="0.3937007874015748" top="0.34" bottom="0.28" header="0.34" footer="0.29"/>
  <pageSetup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="60" zoomScaleNormal="60" zoomScaleSheetLayoutView="30" zoomScalePageLayoutView="0" workbookViewId="0" topLeftCell="A1">
      <pane xSplit="8" ySplit="8" topLeftCell="I42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9.753906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7.625" style="30" customWidth="1"/>
    <col min="8" max="8" width="10.875" style="15" customWidth="1"/>
    <col min="9" max="9" width="12.25390625" style="15" customWidth="1"/>
    <col min="10" max="10" width="1.37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19.875" style="15" customWidth="1"/>
    <col min="16" max="16" width="8.625" style="15" customWidth="1"/>
    <col min="17" max="17" width="12.375" style="15" customWidth="1"/>
    <col min="18" max="18" width="9.125" style="15" hidden="1" customWidth="1"/>
    <col min="19" max="19" width="0.12890625" style="15" hidden="1" customWidth="1"/>
    <col min="20" max="20" width="9.125" style="15" customWidth="1"/>
    <col min="21" max="21" width="11.375" style="15" customWidth="1"/>
    <col min="22" max="22" width="11.625" style="15" customWidth="1"/>
    <col min="23" max="23" width="12.25390625" style="15" customWidth="1"/>
    <col min="24" max="24" width="15.00390625" style="15" customWidth="1"/>
    <col min="25" max="25" width="14.125" style="15" customWidth="1"/>
    <col min="26" max="26" width="6.87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24.75" customHeight="1">
      <c r="A2" s="292" t="s">
        <v>338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31.5" customHeight="1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44.25" customHeight="1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109.5" customHeight="1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25.5" customHeight="1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4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43">
        <f aca="true" t="shared" si="0" ref="T7:Y7">SUM(T8,T55,T60,T63)</f>
        <v>4656.31</v>
      </c>
      <c r="U7" s="143">
        <f t="shared" si="0"/>
        <v>4481.27456</v>
      </c>
      <c r="V7" s="143">
        <f t="shared" si="0"/>
        <v>3687.7</v>
      </c>
      <c r="W7" s="143">
        <f t="shared" si="0"/>
        <v>3772.7999999999993</v>
      </c>
      <c r="X7" s="143">
        <f t="shared" si="0"/>
        <v>3738.407</v>
      </c>
      <c r="Y7" s="143">
        <f t="shared" si="0"/>
        <v>4059.195870000001</v>
      </c>
      <c r="Z7" s="124"/>
    </row>
    <row r="8" spans="1:26" ht="111" customHeight="1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143">
        <f aca="true" t="shared" si="1" ref="T8:Y8">SUM(T9:T54)</f>
        <v>4049.76</v>
      </c>
      <c r="U8" s="143">
        <f t="shared" si="1"/>
        <v>3874.72456</v>
      </c>
      <c r="V8" s="143">
        <f t="shared" si="1"/>
        <v>3527.6</v>
      </c>
      <c r="W8" s="143">
        <f t="shared" si="1"/>
        <v>3469.3999999999996</v>
      </c>
      <c r="X8" s="143">
        <f t="shared" si="1"/>
        <v>3617.972</v>
      </c>
      <c r="Y8" s="143">
        <f t="shared" si="1"/>
        <v>3932.739120000001</v>
      </c>
      <c r="Z8" s="124"/>
    </row>
    <row r="9" spans="1:26" ht="169.5" customHeight="1">
      <c r="A9" s="333" t="s">
        <v>38</v>
      </c>
      <c r="B9" s="353" t="s">
        <v>39</v>
      </c>
      <c r="C9" s="337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413</v>
      </c>
      <c r="P9" s="175" t="s">
        <v>369</v>
      </c>
      <c r="Q9" s="151" t="s">
        <v>385</v>
      </c>
      <c r="R9" s="122"/>
      <c r="S9" s="122"/>
      <c r="T9" s="143">
        <v>605.211</v>
      </c>
      <c r="U9" s="143">
        <v>604.79593</v>
      </c>
      <c r="V9" s="143">
        <v>747.5</v>
      </c>
      <c r="W9" s="143">
        <v>681.8</v>
      </c>
      <c r="X9" s="143">
        <f>W9*1.06</f>
        <v>722.708</v>
      </c>
      <c r="Y9" s="143">
        <f>X9*1.06</f>
        <v>766.07048</v>
      </c>
      <c r="Z9" s="124"/>
    </row>
    <row r="10" spans="1:26" ht="164.25" customHeight="1">
      <c r="A10" s="340"/>
      <c r="B10" s="354"/>
      <c r="C10" s="338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413</v>
      </c>
      <c r="P10" s="175" t="s">
        <v>369</v>
      </c>
      <c r="Q10" s="151" t="s">
        <v>385</v>
      </c>
      <c r="R10" s="122"/>
      <c r="S10" s="122"/>
      <c r="T10" s="143"/>
      <c r="U10" s="143"/>
      <c r="V10" s="143">
        <v>13.6</v>
      </c>
      <c r="W10" s="143">
        <v>15</v>
      </c>
      <c r="X10" s="143">
        <f>W10*1.06</f>
        <v>15.9</v>
      </c>
      <c r="Y10" s="143">
        <f>X10*1.06</f>
        <v>16.854000000000003</v>
      </c>
      <c r="Z10" s="124"/>
    </row>
    <row r="11" spans="1:26" ht="166.5" customHeight="1">
      <c r="A11" s="334"/>
      <c r="B11" s="355"/>
      <c r="C11" s="339"/>
      <c r="D11" s="145" t="s">
        <v>279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413</v>
      </c>
      <c r="P11" s="175" t="s">
        <v>369</v>
      </c>
      <c r="Q11" s="151" t="s">
        <v>385</v>
      </c>
      <c r="R11" s="122"/>
      <c r="S11" s="122"/>
      <c r="T11" s="143">
        <v>15</v>
      </c>
      <c r="U11" s="143"/>
      <c r="V11" s="143"/>
      <c r="W11" s="96"/>
      <c r="X11" s="143"/>
      <c r="Y11" s="143"/>
      <c r="Z11" s="124"/>
    </row>
    <row r="12" spans="1:26" ht="26.25" customHeight="1">
      <c r="A12" s="4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43"/>
      <c r="U12" s="143"/>
      <c r="V12" s="143"/>
      <c r="W12" s="143"/>
      <c r="X12" s="143"/>
      <c r="Y12" s="143"/>
      <c r="Z12" s="124"/>
    </row>
    <row r="13" spans="1:26" ht="256.5" hidden="1">
      <c r="A13" s="4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43"/>
      <c r="U13" s="143"/>
      <c r="V13" s="143"/>
      <c r="W13" s="143"/>
      <c r="X13" s="143"/>
      <c r="Y13" s="143"/>
      <c r="Z13" s="124"/>
    </row>
    <row r="14" spans="1:26" ht="208.5" customHeight="1">
      <c r="A14" s="4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413</v>
      </c>
      <c r="P14" s="146" t="s">
        <v>380</v>
      </c>
      <c r="Q14" s="151" t="s">
        <v>385</v>
      </c>
      <c r="R14" s="122"/>
      <c r="S14" s="122"/>
      <c r="T14" s="143">
        <v>71.25</v>
      </c>
      <c r="U14" s="143">
        <v>71.25</v>
      </c>
      <c r="V14" s="143">
        <v>81.9</v>
      </c>
      <c r="W14" s="143">
        <v>0</v>
      </c>
      <c r="X14" s="143">
        <f>W14*1.06</f>
        <v>0</v>
      </c>
      <c r="Y14" s="143">
        <f>X14*1.06</f>
        <v>0</v>
      </c>
      <c r="Z14" s="124"/>
    </row>
    <row r="15" spans="1:26" ht="156" customHeight="1" hidden="1">
      <c r="A15" s="4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43"/>
      <c r="U15" s="143"/>
      <c r="V15" s="143"/>
      <c r="W15" s="143">
        <f aca="true" t="shared" si="2" ref="W15:Y24">V15*1.06</f>
        <v>0</v>
      </c>
      <c r="X15" s="143">
        <f t="shared" si="2"/>
        <v>0</v>
      </c>
      <c r="Y15" s="143">
        <f t="shared" si="2"/>
        <v>0</v>
      </c>
      <c r="Z15" s="124"/>
    </row>
    <row r="16" spans="1:26" ht="99.75" hidden="1">
      <c r="A16" s="4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43"/>
      <c r="U16" s="143"/>
      <c r="V16" s="143"/>
      <c r="W16" s="143">
        <f t="shared" si="2"/>
        <v>0</v>
      </c>
      <c r="X16" s="143">
        <f t="shared" si="2"/>
        <v>0</v>
      </c>
      <c r="Y16" s="143">
        <f t="shared" si="2"/>
        <v>0</v>
      </c>
      <c r="Z16" s="124"/>
    </row>
    <row r="17" spans="1:26" ht="128.25" hidden="1">
      <c r="A17" s="4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43"/>
      <c r="U17" s="143"/>
      <c r="V17" s="143"/>
      <c r="W17" s="143">
        <f t="shared" si="2"/>
        <v>0</v>
      </c>
      <c r="X17" s="143">
        <f t="shared" si="2"/>
        <v>0</v>
      </c>
      <c r="Y17" s="143">
        <f t="shared" si="2"/>
        <v>0</v>
      </c>
      <c r="Z17" s="124"/>
    </row>
    <row r="18" spans="1:26" ht="60.75" customHeight="1">
      <c r="A18" s="4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43"/>
      <c r="U18" s="143"/>
      <c r="V18" s="143"/>
      <c r="W18" s="143">
        <f t="shared" si="2"/>
        <v>0</v>
      </c>
      <c r="X18" s="143">
        <f t="shared" si="2"/>
        <v>0</v>
      </c>
      <c r="Y18" s="143">
        <f t="shared" si="2"/>
        <v>0</v>
      </c>
      <c r="Z18" s="124"/>
    </row>
    <row r="19" spans="1:26" ht="42.75" hidden="1">
      <c r="A19" s="4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43"/>
      <c r="U19" s="143"/>
      <c r="V19" s="143"/>
      <c r="W19" s="143">
        <f t="shared" si="2"/>
        <v>0</v>
      </c>
      <c r="X19" s="143">
        <f t="shared" si="2"/>
        <v>0</v>
      </c>
      <c r="Y19" s="143">
        <f t="shared" si="2"/>
        <v>0</v>
      </c>
      <c r="Z19" s="124"/>
    </row>
    <row r="20" spans="1:26" ht="57" hidden="1">
      <c r="A20" s="4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43"/>
      <c r="U20" s="143"/>
      <c r="V20" s="143"/>
      <c r="W20" s="143">
        <f t="shared" si="2"/>
        <v>0</v>
      </c>
      <c r="X20" s="143">
        <f t="shared" si="2"/>
        <v>0</v>
      </c>
      <c r="Y20" s="143">
        <f t="shared" si="2"/>
        <v>0</v>
      </c>
      <c r="Z20" s="124"/>
    </row>
    <row r="21" spans="1:26" ht="156.75">
      <c r="A21" s="333" t="s">
        <v>71</v>
      </c>
      <c r="B21" s="349" t="s">
        <v>72</v>
      </c>
      <c r="C21" s="337" t="s">
        <v>73</v>
      </c>
      <c r="D21" s="145" t="s">
        <v>74</v>
      </c>
      <c r="E21" s="122"/>
      <c r="F21" s="122"/>
      <c r="G21" s="176" t="s">
        <v>41</v>
      </c>
      <c r="H21" s="153" t="s">
        <v>352</v>
      </c>
      <c r="I21" s="177" t="s">
        <v>76</v>
      </c>
      <c r="J21" s="146"/>
      <c r="K21" s="178" t="s">
        <v>44</v>
      </c>
      <c r="L21" s="177" t="s">
        <v>353</v>
      </c>
      <c r="M21" s="177" t="s">
        <v>43</v>
      </c>
      <c r="N21" s="146"/>
      <c r="O21" s="146" t="s">
        <v>413</v>
      </c>
      <c r="P21" s="153" t="s">
        <v>367</v>
      </c>
      <c r="Q21" s="151" t="s">
        <v>253</v>
      </c>
      <c r="R21" s="122"/>
      <c r="S21" s="122"/>
      <c r="T21" s="143"/>
      <c r="U21" s="143"/>
      <c r="V21" s="143"/>
      <c r="W21" s="143">
        <f t="shared" si="2"/>
        <v>0</v>
      </c>
      <c r="X21" s="143">
        <f t="shared" si="2"/>
        <v>0</v>
      </c>
      <c r="Y21" s="143">
        <f t="shared" si="2"/>
        <v>0</v>
      </c>
      <c r="Z21" s="124"/>
    </row>
    <row r="22" spans="1:26" ht="156.75">
      <c r="A22" s="334"/>
      <c r="B22" s="350"/>
      <c r="C22" s="339"/>
      <c r="D22" s="145" t="s">
        <v>283</v>
      </c>
      <c r="E22" s="122"/>
      <c r="F22" s="122"/>
      <c r="G22" s="176" t="s">
        <v>41</v>
      </c>
      <c r="H22" s="153" t="s">
        <v>75</v>
      </c>
      <c r="I22" s="177" t="s">
        <v>76</v>
      </c>
      <c r="J22" s="146"/>
      <c r="K22" s="178" t="s">
        <v>44</v>
      </c>
      <c r="L22" s="177" t="s">
        <v>77</v>
      </c>
      <c r="M22" s="177" t="s">
        <v>43</v>
      </c>
      <c r="N22" s="146"/>
      <c r="O22" s="146" t="s">
        <v>413</v>
      </c>
      <c r="P22" s="153" t="s">
        <v>366</v>
      </c>
      <c r="Q22" s="151" t="s">
        <v>385</v>
      </c>
      <c r="R22" s="122"/>
      <c r="S22" s="122"/>
      <c r="T22" s="143">
        <v>135.997</v>
      </c>
      <c r="U22" s="143">
        <v>135.997</v>
      </c>
      <c r="V22" s="143"/>
      <c r="W22" s="143">
        <f t="shared" si="2"/>
        <v>0</v>
      </c>
      <c r="X22" s="143">
        <f t="shared" si="2"/>
        <v>0</v>
      </c>
      <c r="Y22" s="143">
        <f t="shared" si="2"/>
        <v>0</v>
      </c>
      <c r="Z22" s="124"/>
    </row>
    <row r="23" spans="1:26" ht="42.75">
      <c r="A23" s="333" t="s">
        <v>78</v>
      </c>
      <c r="B23" s="349" t="s">
        <v>402</v>
      </c>
      <c r="C23" s="337" t="s">
        <v>79</v>
      </c>
      <c r="D23" s="145" t="s">
        <v>312</v>
      </c>
      <c r="E23" s="122"/>
      <c r="F23" s="122"/>
      <c r="G23" s="176"/>
      <c r="H23" s="153"/>
      <c r="I23" s="177"/>
      <c r="J23" s="146"/>
      <c r="K23" s="178"/>
      <c r="L23" s="177"/>
      <c r="M23" s="177"/>
      <c r="N23" s="146"/>
      <c r="O23" s="179"/>
      <c r="P23" s="153" t="s">
        <v>368</v>
      </c>
      <c r="Q23" s="154"/>
      <c r="R23" s="180"/>
      <c r="S23" s="122"/>
      <c r="T23" s="143"/>
      <c r="U23" s="143"/>
      <c r="V23" s="143"/>
      <c r="W23" s="143">
        <v>412.4</v>
      </c>
      <c r="X23" s="143">
        <f t="shared" si="2"/>
        <v>437.144</v>
      </c>
      <c r="Y23" s="143">
        <f t="shared" si="2"/>
        <v>463.37264000000005</v>
      </c>
      <c r="Z23" s="124"/>
    </row>
    <row r="24" spans="1:26" ht="156.75">
      <c r="A24" s="334"/>
      <c r="B24" s="350"/>
      <c r="C24" s="339"/>
      <c r="D24" s="145" t="s">
        <v>358</v>
      </c>
      <c r="E24" s="122"/>
      <c r="F24" s="122"/>
      <c r="G24" s="176" t="s">
        <v>41</v>
      </c>
      <c r="H24" s="153" t="s">
        <v>80</v>
      </c>
      <c r="I24" s="177" t="s">
        <v>76</v>
      </c>
      <c r="J24" s="146"/>
      <c r="K24" s="178" t="s">
        <v>44</v>
      </c>
      <c r="L24" s="177" t="s">
        <v>81</v>
      </c>
      <c r="M24" s="177" t="s">
        <v>43</v>
      </c>
      <c r="N24" s="146"/>
      <c r="O24" s="146" t="s">
        <v>413</v>
      </c>
      <c r="P24" s="153" t="s">
        <v>368</v>
      </c>
      <c r="Q24" s="151" t="s">
        <v>385</v>
      </c>
      <c r="R24" s="180"/>
      <c r="S24" s="122"/>
      <c r="T24" s="143">
        <v>469</v>
      </c>
      <c r="U24" s="143">
        <v>469</v>
      </c>
      <c r="V24" s="143">
        <v>470.2</v>
      </c>
      <c r="W24" s="143">
        <v>0</v>
      </c>
      <c r="X24" s="143">
        <f t="shared" si="2"/>
        <v>0</v>
      </c>
      <c r="Y24" s="143">
        <f t="shared" si="2"/>
        <v>0</v>
      </c>
      <c r="Z24" s="124"/>
    </row>
    <row r="25" spans="1:26" ht="156.75">
      <c r="A25" s="4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413</v>
      </c>
      <c r="P25" s="153" t="s">
        <v>370</v>
      </c>
      <c r="Q25" s="151" t="s">
        <v>385</v>
      </c>
      <c r="R25" s="122"/>
      <c r="S25" s="122"/>
      <c r="T25" s="143">
        <v>742.4</v>
      </c>
      <c r="U25" s="143">
        <v>742.4</v>
      </c>
      <c r="V25" s="143"/>
      <c r="W25" s="143"/>
      <c r="X25" s="143">
        <f>W25*1.06</f>
        <v>0</v>
      </c>
      <c r="Y25" s="143">
        <f>X25*1.06</f>
        <v>0</v>
      </c>
      <c r="Z25" s="124"/>
    </row>
    <row r="26" spans="1:26" ht="78" customHeight="1">
      <c r="A26" s="4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43"/>
      <c r="U26" s="143"/>
      <c r="V26" s="143"/>
      <c r="W26" s="143"/>
      <c r="X26" s="143">
        <f>W26*1.06</f>
        <v>0</v>
      </c>
      <c r="Y26" s="143">
        <f>X26*1.06</f>
        <v>0</v>
      </c>
      <c r="Z26" s="124"/>
    </row>
    <row r="27" spans="1:26" ht="99.75" hidden="1">
      <c r="A27" s="4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43"/>
      <c r="U27" s="143"/>
      <c r="V27" s="143"/>
      <c r="W27" s="143"/>
      <c r="X27" s="143"/>
      <c r="Y27" s="143"/>
      <c r="Z27" s="124"/>
    </row>
    <row r="28" spans="1:26" ht="99.75">
      <c r="A28" s="4" t="s">
        <v>93</v>
      </c>
      <c r="B28" s="100" t="s">
        <v>94</v>
      </c>
      <c r="C28" s="58" t="s">
        <v>95</v>
      </c>
      <c r="D28" s="145" t="s">
        <v>271</v>
      </c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 t="s">
        <v>413</v>
      </c>
      <c r="P28" s="153" t="s">
        <v>371</v>
      </c>
      <c r="Q28" s="151" t="s">
        <v>385</v>
      </c>
      <c r="R28" s="122"/>
      <c r="S28" s="122"/>
      <c r="T28" s="143"/>
      <c r="U28" s="143"/>
      <c r="V28" s="143">
        <v>1.4</v>
      </c>
      <c r="W28" s="143"/>
      <c r="X28" s="143"/>
      <c r="Y28" s="143"/>
      <c r="Z28" s="124"/>
    </row>
    <row r="29" spans="1:26" ht="205.5" customHeight="1">
      <c r="A29" s="4" t="s">
        <v>96</v>
      </c>
      <c r="B29" s="100" t="s">
        <v>97</v>
      </c>
      <c r="C29" s="58" t="s">
        <v>98</v>
      </c>
      <c r="D29" s="145" t="s">
        <v>99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413</v>
      </c>
      <c r="P29" s="153" t="s">
        <v>372</v>
      </c>
      <c r="Q29" s="151" t="s">
        <v>385</v>
      </c>
      <c r="R29" s="122"/>
      <c r="S29" s="122"/>
      <c r="T29" s="143">
        <v>23.3</v>
      </c>
      <c r="U29" s="143">
        <v>0</v>
      </c>
      <c r="V29" s="143">
        <v>40.3</v>
      </c>
      <c r="W29" s="143">
        <v>90</v>
      </c>
      <c r="X29" s="143">
        <f>W29*1.1</f>
        <v>99.00000000000001</v>
      </c>
      <c r="Y29" s="143">
        <f>X29*1.1</f>
        <v>108.90000000000002</v>
      </c>
      <c r="Z29" s="124"/>
    </row>
    <row r="30" spans="1:26" ht="71.25" hidden="1">
      <c r="A30" s="4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143"/>
      <c r="U30" s="143"/>
      <c r="V30" s="143"/>
      <c r="W30" s="143"/>
      <c r="X30" s="143"/>
      <c r="Y30" s="143"/>
      <c r="Z30" s="124"/>
    </row>
    <row r="31" spans="1:26" ht="185.25">
      <c r="A31" s="4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413</v>
      </c>
      <c r="P31" s="153" t="s">
        <v>373</v>
      </c>
      <c r="Q31" s="151" t="s">
        <v>385</v>
      </c>
      <c r="R31" s="122"/>
      <c r="S31" s="122"/>
      <c r="T31" s="143">
        <v>269.846</v>
      </c>
      <c r="U31" s="143">
        <v>256.32654</v>
      </c>
      <c r="V31" s="143">
        <v>315.8</v>
      </c>
      <c r="W31" s="143">
        <v>345</v>
      </c>
      <c r="X31" s="143">
        <f>W31*1.1</f>
        <v>379.50000000000006</v>
      </c>
      <c r="Y31" s="143">
        <f>X31*1.1</f>
        <v>417.4500000000001</v>
      </c>
      <c r="Z31" s="124"/>
    </row>
    <row r="32" spans="1:26" ht="156.75">
      <c r="A32" s="4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413</v>
      </c>
      <c r="P32" s="153" t="s">
        <v>374</v>
      </c>
      <c r="Q32" s="151" t="s">
        <v>385</v>
      </c>
      <c r="R32" s="122"/>
      <c r="S32" s="122"/>
      <c r="T32" s="143">
        <v>668.602</v>
      </c>
      <c r="U32" s="143">
        <v>641.52969</v>
      </c>
      <c r="V32" s="143">
        <v>778.3</v>
      </c>
      <c r="W32" s="143">
        <v>810.7</v>
      </c>
      <c r="X32" s="143">
        <f>W32*1.1</f>
        <v>891.7700000000001</v>
      </c>
      <c r="Y32" s="143">
        <f>X32*1.1</f>
        <v>980.9470000000002</v>
      </c>
      <c r="Z32" s="124"/>
    </row>
    <row r="33" spans="1:26" ht="167.25" customHeight="1">
      <c r="A33" s="4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413</v>
      </c>
      <c r="P33" s="153" t="s">
        <v>375</v>
      </c>
      <c r="Q33" s="151" t="s">
        <v>385</v>
      </c>
      <c r="R33" s="122"/>
      <c r="S33" s="122"/>
      <c r="T33" s="143">
        <v>444.362</v>
      </c>
      <c r="U33" s="143">
        <v>427.98641</v>
      </c>
      <c r="V33" s="143">
        <v>501.5</v>
      </c>
      <c r="W33" s="143">
        <v>546.6</v>
      </c>
      <c r="X33" s="143">
        <f aca="true" t="shared" si="3" ref="X33:Y35">W33*1.1</f>
        <v>601.2600000000001</v>
      </c>
      <c r="Y33" s="143">
        <f t="shared" si="3"/>
        <v>661.3860000000002</v>
      </c>
      <c r="Z33" s="124"/>
    </row>
    <row r="34" spans="1:26" ht="114" hidden="1">
      <c r="A34" s="4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143"/>
      <c r="U34" s="143"/>
      <c r="V34" s="143"/>
      <c r="W34" s="143"/>
      <c r="X34" s="143"/>
      <c r="Y34" s="143"/>
      <c r="Z34" s="124"/>
    </row>
    <row r="35" spans="1:26" ht="172.5" customHeight="1">
      <c r="A35" s="54" t="s">
        <v>128</v>
      </c>
      <c r="B35" s="101" t="s">
        <v>129</v>
      </c>
      <c r="C35" s="57" t="s">
        <v>130</v>
      </c>
      <c r="D35" s="145" t="s">
        <v>364</v>
      </c>
      <c r="E35" s="122"/>
      <c r="F35" s="122"/>
      <c r="G35" s="172" t="s">
        <v>41</v>
      </c>
      <c r="H35" s="148" t="s">
        <v>131</v>
      </c>
      <c r="I35" s="331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413</v>
      </c>
      <c r="P35" s="153" t="s">
        <v>376</v>
      </c>
      <c r="Q35" s="151" t="s">
        <v>385</v>
      </c>
      <c r="R35" s="122"/>
      <c r="S35" s="122"/>
      <c r="T35" s="143">
        <v>13</v>
      </c>
      <c r="U35" s="143">
        <v>0</v>
      </c>
      <c r="V35" s="143">
        <v>13</v>
      </c>
      <c r="W35" s="143">
        <v>13</v>
      </c>
      <c r="X35" s="143">
        <f t="shared" si="3"/>
        <v>14.3</v>
      </c>
      <c r="Y35" s="143">
        <f t="shared" si="3"/>
        <v>15.730000000000002</v>
      </c>
      <c r="Z35" s="124"/>
    </row>
    <row r="36" spans="1:26" ht="87.75" customHeight="1" hidden="1">
      <c r="A36" s="4" t="s">
        <v>132</v>
      </c>
      <c r="B36" s="100" t="s">
        <v>133</v>
      </c>
      <c r="C36" s="58" t="s">
        <v>134</v>
      </c>
      <c r="D36" s="145"/>
      <c r="E36" s="122"/>
      <c r="F36" s="122"/>
      <c r="G36" s="203"/>
      <c r="H36" s="206"/>
      <c r="I36" s="331"/>
      <c r="J36" s="146"/>
      <c r="K36" s="178" t="s">
        <v>135</v>
      </c>
      <c r="L36" s="177" t="s">
        <v>136</v>
      </c>
      <c r="M36" s="177" t="s">
        <v>137</v>
      </c>
      <c r="N36" s="146"/>
      <c r="O36" s="146"/>
      <c r="P36" s="146"/>
      <c r="Q36" s="146"/>
      <c r="R36" s="122"/>
      <c r="S36" s="122"/>
      <c r="T36" s="143"/>
      <c r="U36" s="143"/>
      <c r="V36" s="143"/>
      <c r="W36" s="143"/>
      <c r="X36" s="143"/>
      <c r="Y36" s="143"/>
      <c r="Z36" s="124"/>
    </row>
    <row r="37" spans="1:26" ht="85.5" hidden="1">
      <c r="A37" s="4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43"/>
      <c r="U37" s="143"/>
      <c r="V37" s="143"/>
      <c r="W37" s="143"/>
      <c r="X37" s="143"/>
      <c r="Y37" s="143"/>
      <c r="Z37" s="124"/>
    </row>
    <row r="38" spans="1:26" ht="28.5" hidden="1">
      <c r="A38" s="4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43"/>
      <c r="U38" s="143"/>
      <c r="V38" s="143"/>
      <c r="W38" s="143"/>
      <c r="X38" s="143"/>
      <c r="Y38" s="143"/>
      <c r="Z38" s="124"/>
    </row>
    <row r="39" spans="1:26" ht="28.5" hidden="1">
      <c r="A39" s="4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43"/>
      <c r="U39" s="143"/>
      <c r="V39" s="143"/>
      <c r="W39" s="143"/>
      <c r="X39" s="143"/>
      <c r="Y39" s="143"/>
      <c r="Z39" s="124"/>
    </row>
    <row r="40" spans="1:26" ht="156.75">
      <c r="A40" s="4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413</v>
      </c>
      <c r="P40" s="153" t="s">
        <v>377</v>
      </c>
      <c r="Q40" s="151" t="s">
        <v>385</v>
      </c>
      <c r="R40" s="122"/>
      <c r="S40" s="122"/>
      <c r="T40" s="143">
        <v>34.19</v>
      </c>
      <c r="U40" s="143">
        <v>34.19</v>
      </c>
      <c r="V40" s="143">
        <v>224.1</v>
      </c>
      <c r="W40" s="143">
        <v>112.5</v>
      </c>
      <c r="X40" s="143">
        <f>W40*1.1</f>
        <v>123.75000000000001</v>
      </c>
      <c r="Y40" s="143">
        <f>X40*1.1</f>
        <v>136.12500000000003</v>
      </c>
      <c r="Z40" s="124"/>
    </row>
    <row r="41" spans="1:26" ht="356.25">
      <c r="A41" s="4" t="s">
        <v>153</v>
      </c>
      <c r="B41" s="100" t="s">
        <v>393</v>
      </c>
      <c r="C41" s="58" t="s">
        <v>154</v>
      </c>
      <c r="D41" s="145" t="s">
        <v>222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413</v>
      </c>
      <c r="P41" s="153" t="s">
        <v>378</v>
      </c>
      <c r="Q41" s="151" t="s">
        <v>385</v>
      </c>
      <c r="R41" s="122"/>
      <c r="S41" s="122"/>
      <c r="T41" s="143">
        <v>105.7</v>
      </c>
      <c r="U41" s="143">
        <v>105.705</v>
      </c>
      <c r="V41" s="143">
        <v>1</v>
      </c>
      <c r="W41" s="143">
        <v>140</v>
      </c>
      <c r="X41" s="143"/>
      <c r="Y41" s="143"/>
      <c r="Z41" s="124"/>
    </row>
    <row r="42" spans="1:26" ht="152.25" customHeight="1">
      <c r="A42" s="4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413</v>
      </c>
      <c r="P42" s="153" t="s">
        <v>379</v>
      </c>
      <c r="Q42" s="151" t="s">
        <v>385</v>
      </c>
      <c r="R42" s="122"/>
      <c r="S42" s="122"/>
      <c r="T42" s="143">
        <v>451.902</v>
      </c>
      <c r="U42" s="143">
        <v>385.54399</v>
      </c>
      <c r="V42" s="143">
        <v>339</v>
      </c>
      <c r="W42" s="143">
        <v>302.4</v>
      </c>
      <c r="X42" s="143">
        <f>W42*1.1</f>
        <v>332.64</v>
      </c>
      <c r="Y42" s="143">
        <f>X42*1.1</f>
        <v>365.904</v>
      </c>
      <c r="Z42" s="124"/>
    </row>
    <row r="43" spans="1:26" ht="42" customHeight="1" hidden="1">
      <c r="A43" s="4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43"/>
      <c r="U43" s="143"/>
      <c r="V43" s="143"/>
      <c r="W43" s="143"/>
      <c r="X43" s="143"/>
      <c r="Y43" s="143"/>
      <c r="Z43" s="124"/>
    </row>
    <row r="44" spans="1:26" ht="99.75" hidden="1">
      <c r="A44" s="4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43"/>
      <c r="U44" s="143"/>
      <c r="V44" s="143"/>
      <c r="W44" s="143"/>
      <c r="X44" s="143"/>
      <c r="Y44" s="143"/>
      <c r="Z44" s="124"/>
    </row>
    <row r="45" spans="1:26" ht="85.5" hidden="1">
      <c r="A45" s="4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43"/>
      <c r="U45" s="143"/>
      <c r="V45" s="143"/>
      <c r="W45" s="143"/>
      <c r="X45" s="143"/>
      <c r="Y45" s="143"/>
      <c r="Z45" s="124"/>
    </row>
    <row r="46" spans="1:26" ht="85.5" hidden="1">
      <c r="A46" s="4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43"/>
      <c r="U46" s="143"/>
      <c r="V46" s="143"/>
      <c r="W46" s="143"/>
      <c r="X46" s="143"/>
      <c r="Y46" s="143"/>
      <c r="Z46" s="124"/>
    </row>
    <row r="47" spans="1:26" ht="57" hidden="1">
      <c r="A47" s="4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43"/>
      <c r="U47" s="143"/>
      <c r="V47" s="143"/>
      <c r="W47" s="143"/>
      <c r="X47" s="143"/>
      <c r="Y47" s="143"/>
      <c r="Z47" s="124"/>
    </row>
    <row r="48" spans="1:26" ht="71.25" hidden="1">
      <c r="A48" s="4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43"/>
      <c r="U48" s="143"/>
      <c r="V48" s="143"/>
      <c r="W48" s="143"/>
      <c r="X48" s="143"/>
      <c r="Y48" s="143"/>
      <c r="Z48" s="124"/>
    </row>
    <row r="49" spans="1:26" ht="71.25" hidden="1">
      <c r="A49" s="4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43"/>
      <c r="U49" s="143"/>
      <c r="V49" s="143"/>
      <c r="W49" s="143"/>
      <c r="X49" s="143"/>
      <c r="Y49" s="143"/>
      <c r="Z49" s="124"/>
    </row>
    <row r="50" spans="1:26" ht="156.75" hidden="1">
      <c r="A50" s="4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/>
      <c r="P50" s="146"/>
      <c r="Q50" s="151"/>
      <c r="R50" s="122"/>
      <c r="S50" s="122"/>
      <c r="T50" s="143"/>
      <c r="U50" s="143"/>
      <c r="V50" s="143"/>
      <c r="W50" s="143"/>
      <c r="X50" s="143"/>
      <c r="Y50" s="143"/>
      <c r="Z50" s="124"/>
    </row>
    <row r="51" spans="1:26" ht="44.25" customHeight="1" hidden="1">
      <c r="A51" s="4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43"/>
      <c r="U51" s="143"/>
      <c r="V51" s="143"/>
      <c r="W51" s="143"/>
      <c r="X51" s="143"/>
      <c r="Y51" s="143"/>
      <c r="Z51" s="124"/>
    </row>
    <row r="52" spans="1:26" ht="99.75" hidden="1">
      <c r="A52" s="4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43"/>
      <c r="U52" s="143"/>
      <c r="V52" s="143"/>
      <c r="W52" s="143"/>
      <c r="X52" s="143"/>
      <c r="Y52" s="143"/>
      <c r="Z52" s="124"/>
    </row>
    <row r="53" spans="1:26" ht="28.5" hidden="1">
      <c r="A53" s="4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43"/>
      <c r="U53" s="143"/>
      <c r="V53" s="143"/>
      <c r="W53" s="143"/>
      <c r="X53" s="143"/>
      <c r="Y53" s="143"/>
      <c r="Z53" s="124"/>
    </row>
    <row r="54" spans="1:26" ht="57" hidden="1">
      <c r="A54" s="4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43"/>
      <c r="U54" s="143"/>
      <c r="V54" s="143"/>
      <c r="W54" s="143"/>
      <c r="X54" s="143"/>
      <c r="Y54" s="143"/>
      <c r="Z54" s="124"/>
    </row>
    <row r="55" spans="1:26" ht="128.25">
      <c r="A55" s="60" t="s">
        <v>197</v>
      </c>
      <c r="B55" s="100" t="s">
        <v>198</v>
      </c>
      <c r="C55" s="58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43">
        <f aca="true" t="shared" si="4" ref="T55:Y55">SUM(T56:T59)</f>
        <v>498.1</v>
      </c>
      <c r="U55" s="143">
        <f t="shared" si="4"/>
        <v>498.1</v>
      </c>
      <c r="V55" s="143">
        <f t="shared" si="4"/>
        <v>46.5</v>
      </c>
      <c r="W55" s="143">
        <f t="shared" si="4"/>
        <v>188.7</v>
      </c>
      <c r="X55" s="143">
        <f t="shared" si="4"/>
        <v>0</v>
      </c>
      <c r="Y55" s="143">
        <f t="shared" si="4"/>
        <v>0</v>
      </c>
      <c r="Z55" s="124"/>
    </row>
    <row r="56" spans="1:26" ht="156.75">
      <c r="A56" s="8" t="s">
        <v>403</v>
      </c>
      <c r="B56" s="100" t="s">
        <v>200</v>
      </c>
      <c r="C56" s="58" t="s">
        <v>272</v>
      </c>
      <c r="D56" s="145" t="s">
        <v>270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413</v>
      </c>
      <c r="P56" s="153" t="s">
        <v>370</v>
      </c>
      <c r="Q56" s="151" t="s">
        <v>385</v>
      </c>
      <c r="R56" s="122"/>
      <c r="S56" s="122"/>
      <c r="T56" s="143">
        <v>498.1</v>
      </c>
      <c r="U56" s="143">
        <v>498.1</v>
      </c>
      <c r="V56" s="143">
        <v>46.5</v>
      </c>
      <c r="W56" s="143">
        <v>188.7</v>
      </c>
      <c r="X56" s="143"/>
      <c r="Y56" s="143"/>
      <c r="Z56" s="124"/>
    </row>
    <row r="57" spans="1:26" ht="71.25" hidden="1">
      <c r="A57" s="8" t="s">
        <v>398</v>
      </c>
      <c r="B57" s="100" t="s">
        <v>109</v>
      </c>
      <c r="C57" s="58" t="s">
        <v>273</v>
      </c>
      <c r="D57" s="145"/>
      <c r="E57" s="122"/>
      <c r="F57" s="122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22"/>
      <c r="S57" s="122"/>
      <c r="T57" s="143"/>
      <c r="U57" s="143"/>
      <c r="V57" s="143"/>
      <c r="W57" s="143"/>
      <c r="X57" s="143"/>
      <c r="Y57" s="143"/>
      <c r="Z57" s="124"/>
    </row>
    <row r="58" spans="1:26" ht="121.5" customHeight="1">
      <c r="A58" s="8" t="s">
        <v>399</v>
      </c>
      <c r="B58" s="100" t="s">
        <v>117</v>
      </c>
      <c r="C58" s="58" t="s">
        <v>274</v>
      </c>
      <c r="D58" s="145"/>
      <c r="E58" s="122"/>
      <c r="F58" s="122"/>
      <c r="G58" s="146"/>
      <c r="H58" s="146"/>
      <c r="I58" s="146"/>
      <c r="J58" s="146"/>
      <c r="K58" s="146"/>
      <c r="L58" s="146"/>
      <c r="M58" s="146"/>
      <c r="N58" s="146"/>
      <c r="O58" s="146" t="s">
        <v>413</v>
      </c>
      <c r="P58" s="153" t="s">
        <v>381</v>
      </c>
      <c r="Q58" s="151" t="s">
        <v>385</v>
      </c>
      <c r="R58" s="122"/>
      <c r="S58" s="122"/>
      <c r="T58" s="143"/>
      <c r="U58" s="143"/>
      <c r="V58" s="143"/>
      <c r="W58" s="143"/>
      <c r="X58" s="143"/>
      <c r="Y58" s="143"/>
      <c r="Z58" s="124"/>
    </row>
    <row r="59" spans="1:26" ht="85.5" hidden="1">
      <c r="A59" s="4"/>
      <c r="B59" s="100" t="s">
        <v>404</v>
      </c>
      <c r="C59" s="58" t="s">
        <v>275</v>
      </c>
      <c r="D59" s="145"/>
      <c r="E59" s="122"/>
      <c r="F59" s="122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22"/>
      <c r="S59" s="122"/>
      <c r="T59" s="143"/>
      <c r="U59" s="143"/>
      <c r="V59" s="143"/>
      <c r="W59" s="143"/>
      <c r="X59" s="143"/>
      <c r="Y59" s="143"/>
      <c r="Z59" s="124"/>
    </row>
    <row r="60" spans="1:26" ht="114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43">
        <f aca="true" t="shared" si="5" ref="T60:Y60">SUM(T61:T62)</f>
        <v>108.45</v>
      </c>
      <c r="U60" s="143">
        <f t="shared" si="5"/>
        <v>108.45</v>
      </c>
      <c r="V60" s="143">
        <f t="shared" si="5"/>
        <v>113.6</v>
      </c>
      <c r="W60" s="143">
        <f t="shared" si="5"/>
        <v>114.7</v>
      </c>
      <c r="X60" s="143">
        <f t="shared" si="5"/>
        <v>120.435</v>
      </c>
      <c r="Y60" s="143">
        <f t="shared" si="5"/>
        <v>126.45675000000001</v>
      </c>
      <c r="Z60" s="124"/>
    </row>
    <row r="61" spans="1:26" ht="156.75">
      <c r="A61" s="61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424</v>
      </c>
      <c r="P61" s="146"/>
      <c r="Q61" s="151" t="s">
        <v>386</v>
      </c>
      <c r="R61" s="122"/>
      <c r="S61" s="122"/>
      <c r="T61" s="143">
        <v>108.45</v>
      </c>
      <c r="U61" s="143">
        <v>108.45</v>
      </c>
      <c r="V61" s="143">
        <v>113.6</v>
      </c>
      <c r="W61" s="143">
        <v>114.7</v>
      </c>
      <c r="X61" s="143">
        <f>W61*1.05</f>
        <v>120.435</v>
      </c>
      <c r="Y61" s="143">
        <f>X61*1.05</f>
        <v>126.45675000000001</v>
      </c>
      <c r="Z61" s="124"/>
    </row>
    <row r="62" spans="1:26" ht="14.25">
      <c r="A62" s="61" t="s">
        <v>346</v>
      </c>
      <c r="B62" s="100" t="s">
        <v>217</v>
      </c>
      <c r="C62" s="58"/>
      <c r="D62" s="145" t="s">
        <v>150</v>
      </c>
      <c r="E62" s="122"/>
      <c r="F62" s="122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22"/>
      <c r="S62" s="122"/>
      <c r="T62" s="143"/>
      <c r="U62" s="143"/>
      <c r="V62" s="143"/>
      <c r="W62" s="143"/>
      <c r="X62" s="143"/>
      <c r="Y62" s="143"/>
      <c r="Z62" s="124"/>
    </row>
    <row r="63" spans="1:26" ht="171">
      <c r="A63" s="4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46"/>
      <c r="P63" s="122"/>
      <c r="Q63" s="122"/>
      <c r="R63" s="122"/>
      <c r="S63" s="122"/>
      <c r="T63" s="143">
        <f aca="true" t="shared" si="6" ref="T63:Y63">SUM(T65)</f>
        <v>0</v>
      </c>
      <c r="U63" s="143">
        <f t="shared" si="6"/>
        <v>0</v>
      </c>
      <c r="V63" s="143">
        <f t="shared" si="6"/>
        <v>0</v>
      </c>
      <c r="W63" s="143">
        <f t="shared" si="6"/>
        <v>0</v>
      </c>
      <c r="X63" s="143">
        <f t="shared" si="6"/>
        <v>0</v>
      </c>
      <c r="Y63" s="143">
        <f t="shared" si="6"/>
        <v>0</v>
      </c>
      <c r="Z63" s="124"/>
    </row>
    <row r="64" spans="1:26" ht="151.5" customHeight="1">
      <c r="A64" s="4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424</v>
      </c>
      <c r="P64" s="122"/>
      <c r="Q64" s="151" t="s">
        <v>253</v>
      </c>
      <c r="R64" s="122"/>
      <c r="S64" s="122"/>
      <c r="T64" s="143"/>
      <c r="U64" s="143"/>
      <c r="V64" s="143"/>
      <c r="W64" s="143"/>
      <c r="X64" s="143"/>
      <c r="Y64" s="143"/>
      <c r="Z64" s="124"/>
    </row>
    <row r="65" spans="1:26" ht="156.75" hidden="1">
      <c r="A65" s="8" t="s">
        <v>395</v>
      </c>
      <c r="B65" s="102" t="s">
        <v>266</v>
      </c>
      <c r="C65" s="63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46"/>
      <c r="O65" s="146" t="s">
        <v>311</v>
      </c>
      <c r="P65" s="146"/>
      <c r="Q65" s="151" t="s">
        <v>386</v>
      </c>
      <c r="R65" s="122"/>
      <c r="S65" s="122"/>
      <c r="T65" s="143">
        <v>0</v>
      </c>
      <c r="U65" s="143">
        <v>0</v>
      </c>
      <c r="V65" s="143"/>
      <c r="W65" s="143"/>
      <c r="X65" s="143"/>
      <c r="Y65" s="143"/>
      <c r="Z65" s="124"/>
    </row>
    <row r="66" spans="1:26" ht="28.5">
      <c r="A66" s="60"/>
      <c r="B66" s="99" t="s">
        <v>208</v>
      </c>
      <c r="C66" s="59"/>
      <c r="D66" s="145"/>
      <c r="E66" s="122"/>
      <c r="F66" s="122"/>
      <c r="G66" s="185"/>
      <c r="H66" s="186"/>
      <c r="I66" s="186"/>
      <c r="J66" s="186"/>
      <c r="K66" s="186"/>
      <c r="L66" s="186"/>
      <c r="M66" s="186"/>
      <c r="N66" s="122"/>
      <c r="O66" s="122"/>
      <c r="P66" s="122" t="s">
        <v>209</v>
      </c>
      <c r="Q66" s="166"/>
      <c r="R66" s="122"/>
      <c r="S66" s="122"/>
      <c r="T66" s="167">
        <f aca="true" t="shared" si="7" ref="T66:Y66">SUM(T8,T55,T60,T63)</f>
        <v>4656.31</v>
      </c>
      <c r="U66" s="167">
        <f t="shared" si="7"/>
        <v>4481.27456</v>
      </c>
      <c r="V66" s="167">
        <f t="shared" si="7"/>
        <v>3687.7</v>
      </c>
      <c r="W66" s="167">
        <f t="shared" si="7"/>
        <v>3772.7999999999993</v>
      </c>
      <c r="X66" s="167">
        <f t="shared" si="7"/>
        <v>3738.407</v>
      </c>
      <c r="Y66" s="167">
        <f t="shared" si="7"/>
        <v>4059.195870000001</v>
      </c>
      <c r="Z66" s="124"/>
    </row>
    <row r="67" spans="1:26" ht="33" customHeight="1">
      <c r="A67" s="17"/>
      <c r="B67" s="107" t="s">
        <v>319</v>
      </c>
      <c r="C67" s="9"/>
      <c r="D67" s="184" t="s">
        <v>111</v>
      </c>
      <c r="E67" s="139"/>
      <c r="F67" s="139"/>
      <c r="G67" s="107"/>
      <c r="H67" s="104"/>
      <c r="I67" s="104"/>
      <c r="J67" s="104"/>
      <c r="K67" s="104"/>
      <c r="L67" s="104"/>
      <c r="M67" s="104"/>
      <c r="N67" s="139"/>
      <c r="O67" s="139"/>
      <c r="P67" s="139"/>
      <c r="Q67" s="199"/>
      <c r="R67" s="199"/>
      <c r="S67" s="199"/>
      <c r="T67" s="169">
        <v>1.06834</v>
      </c>
      <c r="U67" s="169">
        <v>1.06834</v>
      </c>
      <c r="V67" s="169"/>
      <c r="W67" s="169"/>
      <c r="X67" s="169"/>
      <c r="Y67" s="169"/>
      <c r="Z67" s="124"/>
    </row>
    <row r="68" spans="1:26" ht="15" hidden="1">
      <c r="A68" s="9"/>
      <c r="B68" s="105"/>
      <c r="C68" s="9"/>
      <c r="D68" s="188"/>
      <c r="E68" s="104"/>
      <c r="F68" s="104"/>
      <c r="G68" s="122"/>
      <c r="H68" s="122"/>
      <c r="I68" s="122"/>
      <c r="J68" s="122"/>
      <c r="K68" s="122"/>
      <c r="L68" s="122"/>
      <c r="M68" s="122"/>
      <c r="N68" s="104"/>
      <c r="O68" s="104"/>
      <c r="P68" s="104"/>
      <c r="Q68" s="104"/>
      <c r="R68" s="104"/>
      <c r="S68" s="104"/>
      <c r="T68" s="124"/>
      <c r="U68" s="124"/>
      <c r="V68" s="124"/>
      <c r="W68" s="124"/>
      <c r="X68" s="124"/>
      <c r="Y68" s="124"/>
      <c r="Z68" s="124"/>
    </row>
    <row r="69" spans="1:26" ht="15" hidden="1">
      <c r="A69" s="9"/>
      <c r="B69" s="106"/>
      <c r="C69" s="9"/>
      <c r="D69" s="187"/>
      <c r="E69" s="104"/>
      <c r="F69" s="104"/>
      <c r="G69" s="107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24"/>
      <c r="U69" s="124"/>
      <c r="V69" s="124"/>
      <c r="W69" s="124"/>
      <c r="X69" s="124"/>
      <c r="Y69" s="124"/>
      <c r="Z69" s="124"/>
    </row>
    <row r="70" spans="1:26" s="11" customFormat="1" ht="24.75" customHeight="1">
      <c r="A70" s="9"/>
      <c r="B70" s="107" t="s">
        <v>280</v>
      </c>
      <c r="C70" s="9"/>
      <c r="D70" s="187" t="s">
        <v>150</v>
      </c>
      <c r="E70" s="104"/>
      <c r="F70" s="104"/>
      <c r="G70" s="107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24">
        <v>9315.134</v>
      </c>
      <c r="U70" s="124">
        <v>9315.134</v>
      </c>
      <c r="V70" s="124"/>
      <c r="W70" s="124"/>
      <c r="X70" s="124"/>
      <c r="Y70" s="124"/>
      <c r="Z70" s="124"/>
    </row>
    <row r="71" spans="1:26" s="11" customFormat="1" ht="71.25">
      <c r="A71" s="9"/>
      <c r="B71" s="107" t="s">
        <v>401</v>
      </c>
      <c r="C71" s="9"/>
      <c r="D71" s="188">
        <v>1003</v>
      </c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24">
        <v>1213.1</v>
      </c>
      <c r="U71" s="124">
        <v>1213.1</v>
      </c>
      <c r="V71" s="124">
        <v>807.4</v>
      </c>
      <c r="W71" s="124">
        <v>0</v>
      </c>
      <c r="X71" s="124">
        <f>W71*1.1</f>
        <v>0</v>
      </c>
      <c r="Y71" s="124">
        <f>X71*1.1</f>
        <v>0</v>
      </c>
      <c r="Z71" s="124"/>
    </row>
    <row r="72" spans="1:27" ht="15">
      <c r="A72" s="9"/>
      <c r="B72" s="105" t="s">
        <v>278</v>
      </c>
      <c r="C72" s="9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8" ref="T72:Y72">T66+T67+T68+T69+T70+T71</f>
        <v>15185.612340000001</v>
      </c>
      <c r="U72" s="125">
        <f t="shared" si="8"/>
        <v>15010.5769</v>
      </c>
      <c r="V72" s="125">
        <f t="shared" si="8"/>
        <v>4495.099999999999</v>
      </c>
      <c r="W72" s="125">
        <f t="shared" si="8"/>
        <v>3772.7999999999993</v>
      </c>
      <c r="X72" s="125">
        <f t="shared" si="8"/>
        <v>3738.407</v>
      </c>
      <c r="Y72" s="125">
        <f t="shared" si="8"/>
        <v>4059.195870000001</v>
      </c>
      <c r="Z72" s="209"/>
      <c r="AA72" s="40"/>
    </row>
    <row r="73" spans="1:25" ht="12.75">
      <c r="A73" s="11"/>
      <c r="B73" s="11"/>
      <c r="C73" s="11"/>
      <c r="D73" s="11"/>
      <c r="E73" s="11"/>
      <c r="F73" s="11"/>
      <c r="N73" s="11"/>
      <c r="O73" s="11"/>
      <c r="P73" s="11"/>
      <c r="Q73" s="318"/>
      <c r="R73" s="318"/>
      <c r="S73" s="318"/>
      <c r="T73" s="318"/>
      <c r="U73" s="318"/>
      <c r="V73" s="11"/>
      <c r="W73" s="11"/>
      <c r="X73" s="11" t="s">
        <v>209</v>
      </c>
      <c r="Y73" s="11"/>
    </row>
    <row r="74" spans="1:26" ht="19.5" customHeight="1">
      <c r="A74" s="11"/>
      <c r="B74" s="89"/>
      <c r="C74" s="89"/>
      <c r="D74" s="89"/>
      <c r="E74" s="87"/>
      <c r="F74" s="87"/>
      <c r="G74" s="88"/>
      <c r="H74" s="87"/>
      <c r="I74" s="87"/>
      <c r="J74" s="87"/>
      <c r="K74" s="87"/>
      <c r="L74" s="87"/>
      <c r="M74" s="87"/>
      <c r="N74" s="87"/>
      <c r="O74" s="87"/>
      <c r="P74" s="87"/>
      <c r="Q74" s="321" t="s">
        <v>210</v>
      </c>
      <c r="R74" s="321"/>
      <c r="S74" s="321"/>
      <c r="T74" s="321"/>
      <c r="U74" s="321"/>
      <c r="V74" s="321"/>
      <c r="W74" s="87"/>
      <c r="X74" s="90"/>
      <c r="Y74" s="87"/>
      <c r="Z74" s="87"/>
    </row>
    <row r="75" spans="2:26" ht="19.5" customHeight="1">
      <c r="B75" s="321" t="s">
        <v>348</v>
      </c>
      <c r="C75" s="321"/>
      <c r="D75" s="321"/>
      <c r="E75" s="87"/>
      <c r="F75" s="87"/>
      <c r="G75" s="342" t="s">
        <v>339</v>
      </c>
      <c r="H75" s="342"/>
      <c r="I75" s="87"/>
      <c r="J75" s="87"/>
      <c r="K75" s="87"/>
      <c r="L75" s="87"/>
      <c r="M75" s="87"/>
      <c r="N75" s="87"/>
      <c r="O75" s="87"/>
      <c r="P75" s="87"/>
      <c r="Q75" s="89" t="s">
        <v>212</v>
      </c>
      <c r="R75" s="89"/>
      <c r="S75" s="89"/>
      <c r="T75" s="89"/>
      <c r="U75" s="89"/>
      <c r="V75" s="87"/>
      <c r="W75" s="87"/>
      <c r="X75" s="332" t="s">
        <v>288</v>
      </c>
      <c r="Y75" s="332"/>
      <c r="Z75" s="332"/>
    </row>
  </sheetData>
  <sheetProtection/>
  <mergeCells count="30">
    <mergeCell ref="Z3:Z5"/>
    <mergeCell ref="X4:Y4"/>
    <mergeCell ref="W4:W5"/>
    <mergeCell ref="Q73:U73"/>
    <mergeCell ref="X75:Z75"/>
    <mergeCell ref="F4:I4"/>
    <mergeCell ref="G75:H75"/>
    <mergeCell ref="N4:Q4"/>
    <mergeCell ref="Q74:V74"/>
    <mergeCell ref="I35:I36"/>
    <mergeCell ref="B75:D75"/>
    <mergeCell ref="C9:C11"/>
    <mergeCell ref="A2:Y2"/>
    <mergeCell ref="A3:C5"/>
    <mergeCell ref="D3:D5"/>
    <mergeCell ref="E3:Q3"/>
    <mergeCell ref="E4:E5"/>
    <mergeCell ref="V4:V5"/>
    <mergeCell ref="R4:R5"/>
    <mergeCell ref="R3:Y3"/>
    <mergeCell ref="S4:U4"/>
    <mergeCell ref="J4:M4"/>
    <mergeCell ref="A9:A11"/>
    <mergeCell ref="A23:A24"/>
    <mergeCell ref="A21:A22"/>
    <mergeCell ref="B21:B22"/>
    <mergeCell ref="C21:C22"/>
    <mergeCell ref="B23:B24"/>
    <mergeCell ref="C23:C24"/>
    <mergeCell ref="B9:B11"/>
  </mergeCells>
  <printOptions/>
  <pageMargins left="0.3937007874015748" right="0.3937007874015748" top="0.39" bottom="0.29" header="0.39" footer="0.29"/>
  <pageSetup horizontalDpi="600" verticalDpi="600" orientation="landscape" paperSize="9" scale="54" r:id="rId1"/>
  <colBreaks count="1" manualBreakCount="1">
    <brk id="26" max="65535" man="1"/>
  </colBreaks>
  <ignoredErrors>
    <ignoredError sqref="D2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="60" zoomScaleNormal="60" zoomScaleSheetLayoutView="40" zoomScalePageLayoutView="0" workbookViewId="0" topLeftCell="A1">
      <pane xSplit="8" ySplit="8" topLeftCell="I9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20.625" style="30" customWidth="1"/>
    <col min="8" max="8" width="14.75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10.25390625" style="15" customWidth="1"/>
    <col min="13" max="13" width="11.875" style="15" customWidth="1"/>
    <col min="14" max="14" width="9.125" style="15" hidden="1" customWidth="1"/>
    <col min="15" max="15" width="21.375" style="15" customWidth="1"/>
    <col min="16" max="16" width="8.625" style="15" customWidth="1"/>
    <col min="17" max="17" width="12.375" style="15" customWidth="1"/>
    <col min="18" max="18" width="9.125" style="15" hidden="1" customWidth="1"/>
    <col min="19" max="19" width="0.12890625" style="15" hidden="1" customWidth="1"/>
    <col min="20" max="20" width="15.25390625" style="15" customWidth="1"/>
    <col min="21" max="21" width="10.875" style="15" customWidth="1"/>
    <col min="22" max="22" width="11.625" style="15" customWidth="1"/>
    <col min="23" max="23" width="12.25390625" style="15" customWidth="1"/>
    <col min="24" max="24" width="12.125" style="15" customWidth="1"/>
    <col min="25" max="25" width="14.125" style="15" customWidth="1"/>
    <col min="26" max="26" width="6.87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12.75">
      <c r="A2" s="292" t="s">
        <v>340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31.5" customHeight="1">
      <c r="A3" s="357" t="s">
        <v>0</v>
      </c>
      <c r="B3" s="357"/>
      <c r="C3" s="357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44.25" customHeight="1">
      <c r="A4" s="357"/>
      <c r="B4" s="357"/>
      <c r="C4" s="357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90" customHeight="1">
      <c r="A5" s="357"/>
      <c r="B5" s="357"/>
      <c r="C5" s="357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21.75" customHeight="1">
      <c r="A6" s="108" t="s">
        <v>12</v>
      </c>
      <c r="B6" s="108" t="s">
        <v>13</v>
      </c>
      <c r="C6" s="108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109" t="s">
        <v>32</v>
      </c>
      <c r="B7" s="99" t="s">
        <v>33</v>
      </c>
      <c r="C7" s="110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17">
        <f aca="true" t="shared" si="0" ref="T7:Y7">SUM(T8,T55,T60,T63)</f>
        <v>4337.40577</v>
      </c>
      <c r="U7" s="117">
        <f t="shared" si="0"/>
        <v>3782.8088199999997</v>
      </c>
      <c r="V7" s="117">
        <f t="shared" si="0"/>
        <v>4230.200000000001</v>
      </c>
      <c r="W7" s="117">
        <f t="shared" si="0"/>
        <v>4375</v>
      </c>
      <c r="X7" s="117">
        <f t="shared" si="0"/>
        <v>3877.335</v>
      </c>
      <c r="Y7" s="117">
        <f t="shared" si="0"/>
        <v>4071.2017499999997</v>
      </c>
      <c r="Z7" s="104"/>
    </row>
    <row r="8" spans="1:26" ht="92.25" customHeight="1">
      <c r="A8" s="68" t="s">
        <v>35</v>
      </c>
      <c r="B8" s="100" t="s">
        <v>36</v>
      </c>
      <c r="C8" s="111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117">
        <f aca="true" t="shared" si="1" ref="T8:Y8">SUM(T9:T54)</f>
        <v>3838.95577</v>
      </c>
      <c r="U8" s="117">
        <f t="shared" si="1"/>
        <v>3284.35882</v>
      </c>
      <c r="V8" s="117">
        <f t="shared" si="1"/>
        <v>3906</v>
      </c>
      <c r="W8" s="117">
        <f t="shared" si="1"/>
        <v>3778</v>
      </c>
      <c r="X8" s="117">
        <f t="shared" si="1"/>
        <v>3756.9</v>
      </c>
      <c r="Y8" s="117">
        <f t="shared" si="1"/>
        <v>3944.745</v>
      </c>
      <c r="Z8" s="104"/>
    </row>
    <row r="9" spans="1:26" ht="142.5">
      <c r="A9" s="296" t="s">
        <v>38</v>
      </c>
      <c r="B9" s="353" t="s">
        <v>39</v>
      </c>
      <c r="C9" s="358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414</v>
      </c>
      <c r="P9" s="175" t="s">
        <v>369</v>
      </c>
      <c r="Q9" s="151" t="s">
        <v>385</v>
      </c>
      <c r="R9" s="122"/>
      <c r="S9" s="122"/>
      <c r="T9" s="117">
        <v>922.9</v>
      </c>
      <c r="U9" s="118">
        <v>866.7855</v>
      </c>
      <c r="V9" s="117">
        <v>778.9</v>
      </c>
      <c r="W9" s="117">
        <v>725.5</v>
      </c>
      <c r="X9" s="117">
        <f>W9*1.05</f>
        <v>761.775</v>
      </c>
      <c r="Y9" s="117">
        <f>X9*1.05</f>
        <v>799.86375</v>
      </c>
      <c r="Z9" s="104"/>
    </row>
    <row r="10" spans="1:26" ht="142.5">
      <c r="A10" s="297"/>
      <c r="B10" s="354"/>
      <c r="C10" s="360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414</v>
      </c>
      <c r="P10" s="175" t="s">
        <v>369</v>
      </c>
      <c r="Q10" s="151" t="s">
        <v>385</v>
      </c>
      <c r="R10" s="122"/>
      <c r="S10" s="122"/>
      <c r="T10" s="117"/>
      <c r="U10" s="118"/>
      <c r="V10" s="117">
        <v>18.6</v>
      </c>
      <c r="W10" s="117">
        <v>20</v>
      </c>
      <c r="X10" s="117">
        <f>W10*1.05</f>
        <v>21</v>
      </c>
      <c r="Y10" s="117">
        <f>X10*1.05</f>
        <v>22.05</v>
      </c>
      <c r="Z10" s="104"/>
    </row>
    <row r="11" spans="1:26" ht="139.5" customHeight="1">
      <c r="A11" s="298"/>
      <c r="B11" s="355"/>
      <c r="C11" s="359"/>
      <c r="D11" s="145" t="s">
        <v>279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414</v>
      </c>
      <c r="P11" s="146"/>
      <c r="Q11" s="151" t="s">
        <v>385</v>
      </c>
      <c r="R11" s="122"/>
      <c r="S11" s="122"/>
      <c r="T11" s="117">
        <v>25</v>
      </c>
      <c r="U11" s="118"/>
      <c r="V11" s="117"/>
      <c r="W11" s="117"/>
      <c r="X11" s="117"/>
      <c r="Y11" s="117"/>
      <c r="Z11" s="104"/>
    </row>
    <row r="12" spans="1:26" ht="31.5" hidden="1">
      <c r="A12" s="68" t="s">
        <v>46</v>
      </c>
      <c r="B12" s="100" t="s">
        <v>47</v>
      </c>
      <c r="C12" s="111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17"/>
      <c r="U12" s="117"/>
      <c r="V12" s="117"/>
      <c r="W12" s="117"/>
      <c r="X12" s="117"/>
      <c r="Y12" s="117"/>
      <c r="Z12" s="104"/>
    </row>
    <row r="13" spans="1:26" ht="256.5" hidden="1">
      <c r="A13" s="68" t="s">
        <v>49</v>
      </c>
      <c r="B13" s="100" t="s">
        <v>389</v>
      </c>
      <c r="C13" s="111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17"/>
      <c r="U13" s="117"/>
      <c r="V13" s="117"/>
      <c r="W13" s="117"/>
      <c r="X13" s="117"/>
      <c r="Y13" s="117"/>
      <c r="Z13" s="104"/>
    </row>
    <row r="14" spans="1:26" ht="232.5" customHeight="1">
      <c r="A14" s="68" t="s">
        <v>51</v>
      </c>
      <c r="B14" s="100" t="s">
        <v>390</v>
      </c>
      <c r="C14" s="111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414</v>
      </c>
      <c r="P14" s="146" t="s">
        <v>380</v>
      </c>
      <c r="Q14" s="151" t="s">
        <v>385</v>
      </c>
      <c r="R14" s="122"/>
      <c r="S14" s="122"/>
      <c r="T14" s="117">
        <v>58.86</v>
      </c>
      <c r="U14" s="117">
        <v>58.86</v>
      </c>
      <c r="V14" s="117"/>
      <c r="W14" s="117"/>
      <c r="X14" s="117"/>
      <c r="Y14" s="117"/>
      <c r="Z14" s="104"/>
    </row>
    <row r="15" spans="1:26" ht="142.5" hidden="1">
      <c r="A15" s="68" t="s">
        <v>53</v>
      </c>
      <c r="B15" s="100" t="s">
        <v>54</v>
      </c>
      <c r="C15" s="111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17"/>
      <c r="U15" s="117"/>
      <c r="V15" s="117"/>
      <c r="W15" s="117"/>
      <c r="X15" s="117"/>
      <c r="Y15" s="117"/>
      <c r="Z15" s="104"/>
    </row>
    <row r="16" spans="1:26" ht="99.75" hidden="1">
      <c r="A16" s="68" t="s">
        <v>56</v>
      </c>
      <c r="B16" s="100" t="s">
        <v>57</v>
      </c>
      <c r="C16" s="111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17"/>
      <c r="U16" s="117"/>
      <c r="V16" s="117"/>
      <c r="W16" s="117"/>
      <c r="X16" s="117"/>
      <c r="Y16" s="117"/>
      <c r="Z16" s="104"/>
    </row>
    <row r="17" spans="1:26" ht="128.25" hidden="1">
      <c r="A17" s="68" t="s">
        <v>59</v>
      </c>
      <c r="B17" s="100" t="s">
        <v>60</v>
      </c>
      <c r="C17" s="111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17"/>
      <c r="U17" s="117"/>
      <c r="V17" s="117"/>
      <c r="W17" s="117"/>
      <c r="X17" s="117"/>
      <c r="Y17" s="117"/>
      <c r="Z17" s="104"/>
    </row>
    <row r="18" spans="1:26" ht="61.5" customHeight="1" hidden="1">
      <c r="A18" s="68" t="s">
        <v>62</v>
      </c>
      <c r="B18" s="100" t="s">
        <v>63</v>
      </c>
      <c r="C18" s="111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17"/>
      <c r="U18" s="117"/>
      <c r="V18" s="117"/>
      <c r="W18" s="117"/>
      <c r="X18" s="117"/>
      <c r="Y18" s="117"/>
      <c r="Z18" s="104"/>
    </row>
    <row r="19" spans="1:26" ht="42.75" hidden="1">
      <c r="A19" s="68" t="s">
        <v>65</v>
      </c>
      <c r="B19" s="100" t="s">
        <v>66</v>
      </c>
      <c r="C19" s="111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17"/>
      <c r="U19" s="117"/>
      <c r="V19" s="117"/>
      <c r="W19" s="117"/>
      <c r="X19" s="117"/>
      <c r="Y19" s="117"/>
      <c r="Z19" s="104"/>
    </row>
    <row r="20" spans="1:26" ht="57" hidden="1">
      <c r="A20" s="68" t="s">
        <v>68</v>
      </c>
      <c r="B20" s="100" t="s">
        <v>69</v>
      </c>
      <c r="C20" s="111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17"/>
      <c r="U20" s="117"/>
      <c r="V20" s="117"/>
      <c r="W20" s="117"/>
      <c r="X20" s="117"/>
      <c r="Y20" s="117"/>
      <c r="Z20" s="104"/>
    </row>
    <row r="21" spans="1:26" ht="142.5">
      <c r="A21" s="296" t="s">
        <v>71</v>
      </c>
      <c r="B21" s="349" t="s">
        <v>72</v>
      </c>
      <c r="C21" s="358" t="s">
        <v>73</v>
      </c>
      <c r="D21" s="145" t="s">
        <v>74</v>
      </c>
      <c r="E21" s="122"/>
      <c r="F21" s="122"/>
      <c r="G21" s="176" t="s">
        <v>41</v>
      </c>
      <c r="H21" s="153" t="s">
        <v>75</v>
      </c>
      <c r="I21" s="177" t="s">
        <v>76</v>
      </c>
      <c r="J21" s="146"/>
      <c r="K21" s="178" t="s">
        <v>44</v>
      </c>
      <c r="L21" s="177" t="s">
        <v>77</v>
      </c>
      <c r="M21" s="177" t="s">
        <v>43</v>
      </c>
      <c r="N21" s="146"/>
      <c r="O21" s="146" t="s">
        <v>414</v>
      </c>
      <c r="P21" s="153" t="s">
        <v>367</v>
      </c>
      <c r="Q21" s="151"/>
      <c r="R21" s="122"/>
      <c r="S21" s="122"/>
      <c r="T21" s="117"/>
      <c r="U21" s="117"/>
      <c r="V21" s="117"/>
      <c r="W21" s="117">
        <v>200</v>
      </c>
      <c r="X21" s="117"/>
      <c r="Y21" s="117"/>
      <c r="Z21" s="104"/>
    </row>
    <row r="22" spans="1:26" ht="99.75">
      <c r="A22" s="298"/>
      <c r="B22" s="350"/>
      <c r="C22" s="359"/>
      <c r="D22" s="145" t="s">
        <v>276</v>
      </c>
      <c r="E22" s="122"/>
      <c r="F22" s="122"/>
      <c r="G22" s="176"/>
      <c r="H22" s="153"/>
      <c r="I22" s="177"/>
      <c r="J22" s="146"/>
      <c r="K22" s="178"/>
      <c r="L22" s="177"/>
      <c r="M22" s="177"/>
      <c r="N22" s="146"/>
      <c r="O22" s="146" t="s">
        <v>414</v>
      </c>
      <c r="P22" s="153" t="s">
        <v>366</v>
      </c>
      <c r="Q22" s="151" t="s">
        <v>385</v>
      </c>
      <c r="R22" s="122"/>
      <c r="S22" s="122"/>
      <c r="T22" s="117">
        <v>50.356</v>
      </c>
      <c r="U22" s="117">
        <v>50.356</v>
      </c>
      <c r="V22" s="117"/>
      <c r="W22" s="117"/>
      <c r="X22" s="117"/>
      <c r="Y22" s="117"/>
      <c r="Z22" s="104"/>
    </row>
    <row r="23" spans="1:26" ht="142.5">
      <c r="A23" s="296" t="s">
        <v>78</v>
      </c>
      <c r="B23" s="349" t="s">
        <v>402</v>
      </c>
      <c r="C23" s="358" t="s">
        <v>79</v>
      </c>
      <c r="D23" s="145" t="s">
        <v>312</v>
      </c>
      <c r="E23" s="122"/>
      <c r="F23" s="122"/>
      <c r="G23" s="176" t="s">
        <v>41</v>
      </c>
      <c r="H23" s="153" t="s">
        <v>80</v>
      </c>
      <c r="I23" s="177" t="s">
        <v>76</v>
      </c>
      <c r="J23" s="146"/>
      <c r="K23" s="178" t="s">
        <v>44</v>
      </c>
      <c r="L23" s="177" t="s">
        <v>81</v>
      </c>
      <c r="M23" s="177" t="s">
        <v>43</v>
      </c>
      <c r="N23" s="146"/>
      <c r="O23" s="146" t="s">
        <v>414</v>
      </c>
      <c r="P23" s="153" t="s">
        <v>368</v>
      </c>
      <c r="Q23" s="154" t="s">
        <v>253</v>
      </c>
      <c r="R23" s="180"/>
      <c r="S23" s="122"/>
      <c r="T23" s="117">
        <v>255.9</v>
      </c>
      <c r="U23" s="118">
        <v>192.185</v>
      </c>
      <c r="V23" s="117">
        <v>0</v>
      </c>
      <c r="W23" s="117">
        <v>480.2</v>
      </c>
      <c r="X23" s="117">
        <f>W23*1.05</f>
        <v>504.21000000000004</v>
      </c>
      <c r="Y23" s="117">
        <f>X23*1.05</f>
        <v>529.4205000000001</v>
      </c>
      <c r="Z23" s="104"/>
    </row>
    <row r="24" spans="1:26" ht="141" customHeight="1">
      <c r="A24" s="298"/>
      <c r="B24" s="350"/>
      <c r="C24" s="359"/>
      <c r="D24" s="145" t="s">
        <v>150</v>
      </c>
      <c r="E24" s="122"/>
      <c r="F24" s="122"/>
      <c r="G24" s="176" t="s">
        <v>41</v>
      </c>
      <c r="H24" s="153" t="s">
        <v>313</v>
      </c>
      <c r="I24" s="177"/>
      <c r="J24" s="146"/>
      <c r="K24" s="178"/>
      <c r="L24" s="177"/>
      <c r="M24" s="177"/>
      <c r="N24" s="146"/>
      <c r="O24" s="146" t="s">
        <v>414</v>
      </c>
      <c r="P24" s="153" t="s">
        <v>368</v>
      </c>
      <c r="Q24" s="151" t="s">
        <v>385</v>
      </c>
      <c r="R24" s="180"/>
      <c r="S24" s="122"/>
      <c r="T24" s="117">
        <v>531.2</v>
      </c>
      <c r="U24" s="119">
        <v>531.2</v>
      </c>
      <c r="V24" s="117">
        <v>532.6</v>
      </c>
      <c r="W24" s="117">
        <v>0</v>
      </c>
      <c r="X24" s="117">
        <f>W24*1.05</f>
        <v>0</v>
      </c>
      <c r="Y24" s="117">
        <f>X24*1.05</f>
        <v>0</v>
      </c>
      <c r="Z24" s="104"/>
    </row>
    <row r="25" spans="1:26" ht="174.75" customHeight="1" hidden="1">
      <c r="A25" s="68" t="s">
        <v>82</v>
      </c>
      <c r="B25" s="100" t="s">
        <v>391</v>
      </c>
      <c r="C25" s="111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414</v>
      </c>
      <c r="P25" s="153" t="s">
        <v>370</v>
      </c>
      <c r="Q25" s="151" t="s">
        <v>385</v>
      </c>
      <c r="R25" s="122"/>
      <c r="S25" s="122"/>
      <c r="T25" s="117"/>
      <c r="U25" s="117"/>
      <c r="V25" s="117"/>
      <c r="W25" s="117"/>
      <c r="X25" s="117"/>
      <c r="Y25" s="117"/>
      <c r="Z25" s="104"/>
    </row>
    <row r="26" spans="1:26" ht="79.5" customHeight="1" hidden="1">
      <c r="A26" s="68" t="s">
        <v>87</v>
      </c>
      <c r="B26" s="100" t="s">
        <v>88</v>
      </c>
      <c r="C26" s="111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17"/>
      <c r="U26" s="117"/>
      <c r="V26" s="117"/>
      <c r="W26" s="117"/>
      <c r="X26" s="117"/>
      <c r="Y26" s="117"/>
      <c r="Z26" s="104"/>
    </row>
    <row r="27" spans="1:26" ht="99.75" hidden="1">
      <c r="A27" s="68" t="s">
        <v>90</v>
      </c>
      <c r="B27" s="100" t="s">
        <v>91</v>
      </c>
      <c r="C27" s="111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17"/>
      <c r="U27" s="117"/>
      <c r="V27" s="117"/>
      <c r="W27" s="117"/>
      <c r="X27" s="117"/>
      <c r="Y27" s="117"/>
      <c r="Z27" s="104"/>
    </row>
    <row r="28" spans="1:26" ht="99.75" hidden="1">
      <c r="A28" s="68" t="s">
        <v>93</v>
      </c>
      <c r="B28" s="100" t="s">
        <v>94</v>
      </c>
      <c r="C28" s="111" t="s">
        <v>95</v>
      </c>
      <c r="D28" s="145"/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 t="s">
        <v>414</v>
      </c>
      <c r="P28" s="153" t="s">
        <v>371</v>
      </c>
      <c r="Q28" s="151" t="s">
        <v>385</v>
      </c>
      <c r="R28" s="122"/>
      <c r="S28" s="122"/>
      <c r="T28" s="117"/>
      <c r="U28" s="117"/>
      <c r="V28" s="117"/>
      <c r="W28" s="117"/>
      <c r="X28" s="117"/>
      <c r="Y28" s="117"/>
      <c r="Z28" s="104"/>
    </row>
    <row r="29" spans="1:26" ht="233.25" customHeight="1">
      <c r="A29" s="68" t="s">
        <v>96</v>
      </c>
      <c r="B29" s="100" t="s">
        <v>97</v>
      </c>
      <c r="C29" s="111" t="s">
        <v>98</v>
      </c>
      <c r="D29" s="145" t="s">
        <v>271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414</v>
      </c>
      <c r="P29" s="153" t="s">
        <v>372</v>
      </c>
      <c r="Q29" s="151" t="s">
        <v>385</v>
      </c>
      <c r="R29" s="122"/>
      <c r="S29" s="122"/>
      <c r="T29" s="117">
        <v>21.4</v>
      </c>
      <c r="U29" s="117">
        <v>4.394</v>
      </c>
      <c r="V29" s="117">
        <v>37.3</v>
      </c>
      <c r="W29" s="117">
        <v>83.4</v>
      </c>
      <c r="X29" s="117">
        <f>W29*1.05</f>
        <v>87.57000000000001</v>
      </c>
      <c r="Y29" s="117">
        <f>X29*1.05</f>
        <v>91.94850000000001</v>
      </c>
      <c r="Z29" s="104"/>
    </row>
    <row r="30" spans="1:26" ht="71.25" hidden="1">
      <c r="A30" s="68" t="s">
        <v>105</v>
      </c>
      <c r="B30" s="100" t="s">
        <v>106</v>
      </c>
      <c r="C30" s="111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117"/>
      <c r="U30" s="117"/>
      <c r="V30" s="117"/>
      <c r="W30" s="117"/>
      <c r="X30" s="117"/>
      <c r="Y30" s="117"/>
      <c r="Z30" s="104"/>
    </row>
    <row r="31" spans="1:26" ht="219" customHeight="1">
      <c r="A31" s="68" t="s">
        <v>108</v>
      </c>
      <c r="B31" s="100" t="s">
        <v>109</v>
      </c>
      <c r="C31" s="111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414</v>
      </c>
      <c r="P31" s="153" t="s">
        <v>373</v>
      </c>
      <c r="Q31" s="151" t="s">
        <v>385</v>
      </c>
      <c r="R31" s="122"/>
      <c r="S31" s="122"/>
      <c r="T31" s="117">
        <v>411.03152</v>
      </c>
      <c r="U31" s="117">
        <v>400.28895</v>
      </c>
      <c r="V31" s="117">
        <v>633.1</v>
      </c>
      <c r="W31" s="117">
        <v>494.4</v>
      </c>
      <c r="X31" s="117">
        <f aca="true" t="shared" si="2" ref="X31:Y33">W31*1.05</f>
        <v>519.12</v>
      </c>
      <c r="Y31" s="117">
        <f t="shared" si="2"/>
        <v>545.076</v>
      </c>
      <c r="Z31" s="104"/>
    </row>
    <row r="32" spans="1:26" ht="142.5">
      <c r="A32" s="68" t="s">
        <v>116</v>
      </c>
      <c r="B32" s="100" t="s">
        <v>117</v>
      </c>
      <c r="C32" s="111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414</v>
      </c>
      <c r="P32" s="153" t="s">
        <v>374</v>
      </c>
      <c r="Q32" s="151" t="s">
        <v>385</v>
      </c>
      <c r="R32" s="122"/>
      <c r="S32" s="122"/>
      <c r="T32" s="117">
        <v>967.50425</v>
      </c>
      <c r="U32" s="117">
        <v>673.07888</v>
      </c>
      <c r="V32" s="117">
        <v>1072.4</v>
      </c>
      <c r="W32" s="117">
        <v>874.8</v>
      </c>
      <c r="X32" s="117">
        <f t="shared" si="2"/>
        <v>918.54</v>
      </c>
      <c r="Y32" s="117">
        <f t="shared" si="2"/>
        <v>964.467</v>
      </c>
      <c r="Z32" s="104"/>
    </row>
    <row r="33" spans="1:26" ht="162.75" customHeight="1">
      <c r="A33" s="68" t="s">
        <v>121</v>
      </c>
      <c r="B33" s="100" t="s">
        <v>392</v>
      </c>
      <c r="C33" s="111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414</v>
      </c>
      <c r="P33" s="153" t="s">
        <v>375</v>
      </c>
      <c r="Q33" s="151" t="s">
        <v>385</v>
      </c>
      <c r="R33" s="122"/>
      <c r="S33" s="122"/>
      <c r="T33" s="117">
        <v>117.16</v>
      </c>
      <c r="U33" s="117">
        <v>116.35761</v>
      </c>
      <c r="V33" s="117">
        <v>143.1</v>
      </c>
      <c r="W33" s="117">
        <v>171.2</v>
      </c>
      <c r="X33" s="117">
        <f t="shared" si="2"/>
        <v>179.76</v>
      </c>
      <c r="Y33" s="117">
        <f t="shared" si="2"/>
        <v>188.748</v>
      </c>
      <c r="Z33" s="104"/>
    </row>
    <row r="34" spans="1:26" ht="114" hidden="1">
      <c r="A34" s="68" t="s">
        <v>125</v>
      </c>
      <c r="B34" s="100" t="s">
        <v>126</v>
      </c>
      <c r="C34" s="111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 t="s">
        <v>414</v>
      </c>
      <c r="P34" s="146"/>
      <c r="Q34" s="151"/>
      <c r="R34" s="122"/>
      <c r="S34" s="122"/>
      <c r="T34" s="104"/>
      <c r="U34" s="104"/>
      <c r="V34" s="104"/>
      <c r="W34" s="104"/>
      <c r="X34" s="104"/>
      <c r="Y34" s="104"/>
      <c r="Z34" s="104"/>
    </row>
    <row r="35" spans="1:26" ht="147" customHeight="1">
      <c r="A35" s="91" t="s">
        <v>128</v>
      </c>
      <c r="B35" s="101" t="s">
        <v>129</v>
      </c>
      <c r="C35" s="112" t="s">
        <v>130</v>
      </c>
      <c r="D35" s="145" t="s">
        <v>364</v>
      </c>
      <c r="E35" s="122"/>
      <c r="F35" s="122"/>
      <c r="G35" s="306" t="s">
        <v>41</v>
      </c>
      <c r="H35" s="287" t="s">
        <v>131</v>
      </c>
      <c r="I35" s="331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414</v>
      </c>
      <c r="P35" s="153" t="s">
        <v>376</v>
      </c>
      <c r="Q35" s="151" t="s">
        <v>385</v>
      </c>
      <c r="R35" s="122"/>
      <c r="S35" s="122"/>
      <c r="T35" s="117">
        <v>15</v>
      </c>
      <c r="U35" s="117">
        <v>11</v>
      </c>
      <c r="V35" s="117">
        <v>15</v>
      </c>
      <c r="W35" s="117">
        <v>15</v>
      </c>
      <c r="X35" s="117">
        <f>W35*1.05</f>
        <v>15.75</v>
      </c>
      <c r="Y35" s="117">
        <f>X35*1.05</f>
        <v>16.5375</v>
      </c>
      <c r="Z35" s="104"/>
    </row>
    <row r="36" spans="1:26" ht="85.5" hidden="1">
      <c r="A36" s="68" t="s">
        <v>132</v>
      </c>
      <c r="B36" s="100" t="s">
        <v>133</v>
      </c>
      <c r="C36" s="111" t="s">
        <v>134</v>
      </c>
      <c r="D36" s="145"/>
      <c r="E36" s="122"/>
      <c r="F36" s="122"/>
      <c r="G36" s="306"/>
      <c r="H36" s="287"/>
      <c r="I36" s="331"/>
      <c r="J36" s="146"/>
      <c r="K36" s="178" t="s">
        <v>135</v>
      </c>
      <c r="L36" s="177" t="s">
        <v>136</v>
      </c>
      <c r="M36" s="177" t="s">
        <v>137</v>
      </c>
      <c r="N36" s="146"/>
      <c r="O36" s="146"/>
      <c r="P36" s="146"/>
      <c r="Q36" s="146"/>
      <c r="R36" s="122"/>
      <c r="S36" s="122"/>
      <c r="T36" s="117"/>
      <c r="U36" s="117"/>
      <c r="V36" s="117"/>
      <c r="W36" s="117"/>
      <c r="X36" s="117"/>
      <c r="Y36" s="117"/>
      <c r="Z36" s="104"/>
    </row>
    <row r="37" spans="1:26" ht="85.5" hidden="1">
      <c r="A37" s="68" t="s">
        <v>138</v>
      </c>
      <c r="B37" s="100" t="s">
        <v>139</v>
      </c>
      <c r="C37" s="111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17"/>
      <c r="U37" s="117"/>
      <c r="V37" s="117"/>
      <c r="W37" s="117"/>
      <c r="X37" s="117"/>
      <c r="Y37" s="117"/>
      <c r="Z37" s="104"/>
    </row>
    <row r="38" spans="1:26" ht="31.5" hidden="1">
      <c r="A38" s="68" t="s">
        <v>141</v>
      </c>
      <c r="B38" s="100" t="s">
        <v>142</v>
      </c>
      <c r="C38" s="111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17"/>
      <c r="U38" s="117"/>
      <c r="V38" s="117"/>
      <c r="W38" s="117"/>
      <c r="X38" s="117"/>
      <c r="Y38" s="117"/>
      <c r="Z38" s="104"/>
    </row>
    <row r="39" spans="1:26" ht="31.5" hidden="1">
      <c r="A39" s="68" t="s">
        <v>144</v>
      </c>
      <c r="B39" s="100" t="s">
        <v>145</v>
      </c>
      <c r="C39" s="111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17"/>
      <c r="U39" s="117"/>
      <c r="V39" s="117"/>
      <c r="W39" s="117"/>
      <c r="X39" s="117"/>
      <c r="Y39" s="117"/>
      <c r="Z39" s="104"/>
    </row>
    <row r="40" spans="1:26" ht="142.5">
      <c r="A40" s="68" t="s">
        <v>147</v>
      </c>
      <c r="B40" s="100" t="s">
        <v>148</v>
      </c>
      <c r="C40" s="111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414</v>
      </c>
      <c r="P40" s="153" t="s">
        <v>377</v>
      </c>
      <c r="Q40" s="151" t="s">
        <v>385</v>
      </c>
      <c r="R40" s="122"/>
      <c r="S40" s="122"/>
      <c r="T40" s="117">
        <v>303.544</v>
      </c>
      <c r="U40" s="117">
        <v>241.10599</v>
      </c>
      <c r="V40" s="117">
        <v>415.4</v>
      </c>
      <c r="W40" s="117">
        <v>459.5</v>
      </c>
      <c r="X40" s="117">
        <f aca="true" t="shared" si="3" ref="X40:Y42">W40*1.05</f>
        <v>482.475</v>
      </c>
      <c r="Y40" s="117">
        <f t="shared" si="3"/>
        <v>506.59875000000005</v>
      </c>
      <c r="Z40" s="104"/>
    </row>
    <row r="41" spans="1:26" ht="356.25">
      <c r="A41" s="68" t="s">
        <v>153</v>
      </c>
      <c r="B41" s="100" t="s">
        <v>393</v>
      </c>
      <c r="C41" s="111" t="s">
        <v>154</v>
      </c>
      <c r="D41" s="145" t="s">
        <v>229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414</v>
      </c>
      <c r="P41" s="153" t="s">
        <v>378</v>
      </c>
      <c r="Q41" s="151" t="s">
        <v>385</v>
      </c>
      <c r="R41" s="122"/>
      <c r="S41" s="122"/>
      <c r="T41" s="120">
        <v>29.1</v>
      </c>
      <c r="U41" s="117">
        <v>29</v>
      </c>
      <c r="V41" s="120">
        <v>57.6</v>
      </c>
      <c r="W41" s="117">
        <v>50</v>
      </c>
      <c r="X41" s="117">
        <f t="shared" si="3"/>
        <v>52.5</v>
      </c>
      <c r="Y41" s="117">
        <f t="shared" si="3"/>
        <v>55.125</v>
      </c>
      <c r="Z41" s="104"/>
    </row>
    <row r="42" spans="1:26" ht="142.5">
      <c r="A42" s="68" t="s">
        <v>155</v>
      </c>
      <c r="B42" s="100" t="s">
        <v>156</v>
      </c>
      <c r="C42" s="111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414</v>
      </c>
      <c r="P42" s="153" t="s">
        <v>379</v>
      </c>
      <c r="Q42" s="151" t="s">
        <v>385</v>
      </c>
      <c r="R42" s="122"/>
      <c r="S42" s="122"/>
      <c r="T42" s="117">
        <v>130</v>
      </c>
      <c r="U42" s="117">
        <v>109.74689</v>
      </c>
      <c r="V42" s="117">
        <v>202</v>
      </c>
      <c r="W42" s="117">
        <v>204</v>
      </c>
      <c r="X42" s="117">
        <f t="shared" si="3"/>
        <v>214.20000000000002</v>
      </c>
      <c r="Y42" s="117">
        <f t="shared" si="3"/>
        <v>224.91000000000003</v>
      </c>
      <c r="Z42" s="104"/>
    </row>
    <row r="43" spans="1:26" ht="45" customHeight="1">
      <c r="A43" s="68" t="s">
        <v>158</v>
      </c>
      <c r="B43" s="100" t="s">
        <v>159</v>
      </c>
      <c r="C43" s="111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17"/>
      <c r="U43" s="117"/>
      <c r="V43" s="117"/>
      <c r="W43" s="117"/>
      <c r="X43" s="117"/>
      <c r="Y43" s="117"/>
      <c r="Z43" s="104"/>
    </row>
    <row r="44" spans="1:26" ht="0.75" customHeight="1" hidden="1">
      <c r="A44" s="68" t="s">
        <v>161</v>
      </c>
      <c r="B44" s="100" t="s">
        <v>162</v>
      </c>
      <c r="C44" s="111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17"/>
      <c r="U44" s="117"/>
      <c r="V44" s="117"/>
      <c r="W44" s="117"/>
      <c r="X44" s="117"/>
      <c r="Y44" s="117"/>
      <c r="Z44" s="104"/>
    </row>
    <row r="45" spans="1:26" ht="85.5" hidden="1">
      <c r="A45" s="68" t="s">
        <v>164</v>
      </c>
      <c r="B45" s="100" t="s">
        <v>165</v>
      </c>
      <c r="C45" s="111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17"/>
      <c r="U45" s="117"/>
      <c r="V45" s="117"/>
      <c r="W45" s="117"/>
      <c r="X45" s="117"/>
      <c r="Y45" s="117"/>
      <c r="Z45" s="104"/>
    </row>
    <row r="46" spans="1:26" ht="85.5" hidden="1">
      <c r="A46" s="68" t="s">
        <v>167</v>
      </c>
      <c r="B46" s="100" t="s">
        <v>168</v>
      </c>
      <c r="C46" s="111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17"/>
      <c r="U46" s="117"/>
      <c r="V46" s="117"/>
      <c r="W46" s="117"/>
      <c r="X46" s="117"/>
      <c r="Y46" s="117"/>
      <c r="Z46" s="104"/>
    </row>
    <row r="47" spans="1:26" ht="57" hidden="1">
      <c r="A47" s="68" t="s">
        <v>170</v>
      </c>
      <c r="B47" s="100" t="s">
        <v>171</v>
      </c>
      <c r="C47" s="111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17"/>
      <c r="U47" s="117"/>
      <c r="V47" s="117"/>
      <c r="W47" s="117"/>
      <c r="X47" s="117"/>
      <c r="Y47" s="117"/>
      <c r="Z47" s="104"/>
    </row>
    <row r="48" spans="1:26" ht="71.25" hidden="1">
      <c r="A48" s="68" t="s">
        <v>173</v>
      </c>
      <c r="B48" s="100" t="s">
        <v>174</v>
      </c>
      <c r="C48" s="111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17"/>
      <c r="U48" s="117"/>
      <c r="V48" s="117"/>
      <c r="W48" s="117"/>
      <c r="X48" s="117"/>
      <c r="Y48" s="117"/>
      <c r="Z48" s="104"/>
    </row>
    <row r="49" spans="1:26" ht="71.25" hidden="1">
      <c r="A49" s="68" t="s">
        <v>176</v>
      </c>
      <c r="B49" s="100" t="s">
        <v>177</v>
      </c>
      <c r="C49" s="111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17"/>
      <c r="U49" s="117"/>
      <c r="V49" s="117"/>
      <c r="W49" s="117"/>
      <c r="X49" s="117"/>
      <c r="Y49" s="117"/>
      <c r="Z49" s="104"/>
    </row>
    <row r="50" spans="1:26" ht="140.25" customHeight="1" hidden="1">
      <c r="A50" s="68" t="s">
        <v>179</v>
      </c>
      <c r="B50" s="100" t="s">
        <v>180</v>
      </c>
      <c r="C50" s="111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/>
      <c r="P50" s="146"/>
      <c r="Q50" s="151"/>
      <c r="R50" s="122"/>
      <c r="S50" s="122"/>
      <c r="T50" s="117"/>
      <c r="U50" s="117"/>
      <c r="V50" s="117"/>
      <c r="W50" s="117"/>
      <c r="X50" s="117"/>
      <c r="Y50" s="117"/>
      <c r="Z50" s="104"/>
    </row>
    <row r="51" spans="1:26" ht="42.75" hidden="1">
      <c r="A51" s="68" t="s">
        <v>185</v>
      </c>
      <c r="B51" s="100" t="s">
        <v>186</v>
      </c>
      <c r="C51" s="111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17"/>
      <c r="U51" s="117"/>
      <c r="V51" s="117"/>
      <c r="W51" s="117"/>
      <c r="X51" s="117"/>
      <c r="Y51" s="117"/>
      <c r="Z51" s="104"/>
    </row>
    <row r="52" spans="1:26" ht="99.75" hidden="1">
      <c r="A52" s="68" t="s">
        <v>188</v>
      </c>
      <c r="B52" s="100" t="s">
        <v>189</v>
      </c>
      <c r="C52" s="111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17"/>
      <c r="U52" s="117"/>
      <c r="V52" s="117"/>
      <c r="W52" s="117"/>
      <c r="X52" s="117"/>
      <c r="Y52" s="117"/>
      <c r="Z52" s="104"/>
    </row>
    <row r="53" spans="1:26" ht="31.5" hidden="1">
      <c r="A53" s="68" t="s">
        <v>191</v>
      </c>
      <c r="B53" s="100" t="s">
        <v>192</v>
      </c>
      <c r="C53" s="111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17"/>
      <c r="U53" s="117"/>
      <c r="V53" s="117"/>
      <c r="W53" s="117"/>
      <c r="X53" s="117"/>
      <c r="Y53" s="117"/>
      <c r="Z53" s="104"/>
    </row>
    <row r="54" spans="1:26" ht="57" hidden="1">
      <c r="A54" s="68" t="s">
        <v>194</v>
      </c>
      <c r="B54" s="100" t="s">
        <v>195</v>
      </c>
      <c r="C54" s="111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17"/>
      <c r="U54" s="117"/>
      <c r="V54" s="117"/>
      <c r="W54" s="117"/>
      <c r="X54" s="117"/>
      <c r="Y54" s="117"/>
      <c r="Z54" s="104"/>
    </row>
    <row r="55" spans="1:26" ht="128.25">
      <c r="A55" s="68" t="s">
        <v>197</v>
      </c>
      <c r="B55" s="100" t="s">
        <v>198</v>
      </c>
      <c r="C55" s="111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17">
        <f aca="true" t="shared" si="4" ref="T55:Y55">SUM(T56:T59)</f>
        <v>390</v>
      </c>
      <c r="U55" s="117">
        <f t="shared" si="4"/>
        <v>390</v>
      </c>
      <c r="V55" s="117">
        <f t="shared" si="4"/>
        <v>210.6</v>
      </c>
      <c r="W55" s="117">
        <f t="shared" si="4"/>
        <v>482.3</v>
      </c>
      <c r="X55" s="117">
        <f t="shared" si="4"/>
        <v>0</v>
      </c>
      <c r="Y55" s="117">
        <f t="shared" si="4"/>
        <v>0</v>
      </c>
      <c r="Z55" s="104"/>
    </row>
    <row r="56" spans="1:26" ht="150.75" customHeight="1">
      <c r="A56" s="84" t="s">
        <v>403</v>
      </c>
      <c r="B56" s="100" t="s">
        <v>200</v>
      </c>
      <c r="C56" s="111" t="s">
        <v>272</v>
      </c>
      <c r="D56" s="145" t="s">
        <v>230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257</v>
      </c>
      <c r="P56" s="153" t="s">
        <v>370</v>
      </c>
      <c r="Q56" s="151" t="s">
        <v>385</v>
      </c>
      <c r="R56" s="122"/>
      <c r="S56" s="122"/>
      <c r="T56" s="117">
        <v>390</v>
      </c>
      <c r="U56" s="117">
        <v>390</v>
      </c>
      <c r="V56" s="117">
        <v>210.6</v>
      </c>
      <c r="W56" s="117">
        <v>482.3</v>
      </c>
      <c r="X56" s="117"/>
      <c r="Y56" s="117"/>
      <c r="Z56" s="104"/>
    </row>
    <row r="57" spans="1:26" ht="9" customHeight="1" hidden="1">
      <c r="A57" s="84" t="s">
        <v>398</v>
      </c>
      <c r="B57" s="100" t="s">
        <v>109</v>
      </c>
      <c r="C57" s="111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117"/>
      <c r="U57" s="117"/>
      <c r="V57" s="117"/>
      <c r="W57" s="117"/>
      <c r="X57" s="117"/>
      <c r="Y57" s="117"/>
      <c r="Z57" s="104"/>
    </row>
    <row r="58" spans="1:26" ht="57" hidden="1">
      <c r="A58" s="84" t="s">
        <v>399</v>
      </c>
      <c r="B58" s="100" t="s">
        <v>117</v>
      </c>
      <c r="C58" s="111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/>
      <c r="P58" s="153" t="s">
        <v>381</v>
      </c>
      <c r="Q58" s="151" t="s">
        <v>385</v>
      </c>
      <c r="R58" s="122"/>
      <c r="S58" s="122"/>
      <c r="T58" s="117"/>
      <c r="U58" s="117"/>
      <c r="V58" s="117"/>
      <c r="W58" s="117"/>
      <c r="X58" s="117"/>
      <c r="Y58" s="117"/>
      <c r="Z58" s="104"/>
    </row>
    <row r="59" spans="1:26" ht="85.5" hidden="1">
      <c r="A59" s="68"/>
      <c r="B59" s="100" t="s">
        <v>404</v>
      </c>
      <c r="C59" s="111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117"/>
      <c r="U59" s="117"/>
      <c r="V59" s="117"/>
      <c r="W59" s="117"/>
      <c r="X59" s="117"/>
      <c r="Y59" s="117"/>
      <c r="Z59" s="104"/>
    </row>
    <row r="60" spans="1:26" ht="114">
      <c r="A60" s="68" t="s">
        <v>201</v>
      </c>
      <c r="B60" s="100" t="s">
        <v>202</v>
      </c>
      <c r="C60" s="111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17">
        <f aca="true" t="shared" si="5" ref="T60:Y60">SUM(T61:T62)</f>
        <v>108.45</v>
      </c>
      <c r="U60" s="117">
        <f t="shared" si="5"/>
        <v>108.45</v>
      </c>
      <c r="V60" s="117">
        <f t="shared" si="5"/>
        <v>113.6</v>
      </c>
      <c r="W60" s="117">
        <f t="shared" si="5"/>
        <v>114.7</v>
      </c>
      <c r="X60" s="117">
        <f t="shared" si="5"/>
        <v>120.435</v>
      </c>
      <c r="Y60" s="117">
        <f t="shared" si="5"/>
        <v>126.45675000000001</v>
      </c>
      <c r="Z60" s="104"/>
    </row>
    <row r="61" spans="1:26" ht="142.5">
      <c r="A61" s="85" t="s">
        <v>345</v>
      </c>
      <c r="B61" s="100" t="s">
        <v>216</v>
      </c>
      <c r="C61" s="111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257</v>
      </c>
      <c r="P61" s="146"/>
      <c r="Q61" s="151" t="s">
        <v>386</v>
      </c>
      <c r="R61" s="122"/>
      <c r="S61" s="122"/>
      <c r="T61" s="117">
        <v>108.45</v>
      </c>
      <c r="U61" s="117">
        <v>108.45</v>
      </c>
      <c r="V61" s="117">
        <v>113.6</v>
      </c>
      <c r="W61" s="117">
        <v>114.7</v>
      </c>
      <c r="X61" s="117">
        <f>W61*1.05</f>
        <v>120.435</v>
      </c>
      <c r="Y61" s="117">
        <f>X61*1.05</f>
        <v>126.45675000000001</v>
      </c>
      <c r="Z61" s="104"/>
    </row>
    <row r="62" spans="1:26" ht="15.75">
      <c r="A62" s="85" t="s">
        <v>346</v>
      </c>
      <c r="B62" s="100" t="s">
        <v>217</v>
      </c>
      <c r="C62" s="111"/>
      <c r="D62" s="145"/>
      <c r="E62" s="122"/>
      <c r="F62" s="122"/>
      <c r="G62" s="176"/>
      <c r="H62" s="153"/>
      <c r="I62" s="177"/>
      <c r="J62" s="146"/>
      <c r="K62" s="178"/>
      <c r="L62" s="177"/>
      <c r="M62" s="177"/>
      <c r="N62" s="146"/>
      <c r="O62" s="146"/>
      <c r="P62" s="146"/>
      <c r="Q62" s="151"/>
      <c r="R62" s="122"/>
      <c r="S62" s="122"/>
      <c r="T62" s="117"/>
      <c r="U62" s="117"/>
      <c r="V62" s="117"/>
      <c r="W62" s="117"/>
      <c r="X62" s="117"/>
      <c r="Y62" s="117"/>
      <c r="Z62" s="104"/>
    </row>
    <row r="63" spans="1:26" ht="171">
      <c r="A63" s="68" t="s">
        <v>206</v>
      </c>
      <c r="B63" s="100" t="s">
        <v>405</v>
      </c>
      <c r="C63" s="111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22"/>
      <c r="P63" s="122"/>
      <c r="Q63" s="122"/>
      <c r="R63" s="122"/>
      <c r="S63" s="122"/>
      <c r="T63" s="117"/>
      <c r="U63" s="117">
        <f>U65</f>
        <v>0</v>
      </c>
      <c r="V63" s="117"/>
      <c r="W63" s="117"/>
      <c r="X63" s="117"/>
      <c r="Y63" s="117"/>
      <c r="Z63" s="104"/>
    </row>
    <row r="64" spans="1:26" ht="154.5" customHeight="1">
      <c r="A64" s="68" t="s">
        <v>394</v>
      </c>
      <c r="B64" s="100" t="s">
        <v>406</v>
      </c>
      <c r="C64" s="113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257</v>
      </c>
      <c r="P64" s="122"/>
      <c r="Q64" s="151" t="s">
        <v>253</v>
      </c>
      <c r="R64" s="122"/>
      <c r="S64" s="122"/>
      <c r="T64" s="117"/>
      <c r="U64" s="117"/>
      <c r="V64" s="117"/>
      <c r="W64" s="117"/>
      <c r="X64" s="117"/>
      <c r="Y64" s="117"/>
      <c r="Z64" s="104"/>
    </row>
    <row r="65" spans="1:26" ht="66" customHeight="1" hidden="1">
      <c r="A65" s="84" t="s">
        <v>395</v>
      </c>
      <c r="B65" s="102" t="s">
        <v>266</v>
      </c>
      <c r="C65" s="114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46"/>
      <c r="O65" s="146" t="s">
        <v>257</v>
      </c>
      <c r="P65" s="146"/>
      <c r="Q65" s="151" t="s">
        <v>386</v>
      </c>
      <c r="R65" s="122"/>
      <c r="S65" s="122"/>
      <c r="T65" s="117"/>
      <c r="U65" s="117"/>
      <c r="V65" s="117"/>
      <c r="W65" s="117"/>
      <c r="X65" s="117"/>
      <c r="Y65" s="117"/>
      <c r="Z65" s="104"/>
    </row>
    <row r="66" spans="1:26" ht="35.25" customHeight="1">
      <c r="A66" s="68"/>
      <c r="B66" s="99" t="s">
        <v>208</v>
      </c>
      <c r="C66" s="110"/>
      <c r="D66" s="145"/>
      <c r="E66" s="122"/>
      <c r="F66" s="122"/>
      <c r="G66" s="146"/>
      <c r="H66" s="146"/>
      <c r="I66" s="146"/>
      <c r="J66" s="146"/>
      <c r="K66" s="146"/>
      <c r="L66" s="146"/>
      <c r="M66" s="146"/>
      <c r="N66" s="122"/>
      <c r="O66" s="122"/>
      <c r="P66" s="122" t="s">
        <v>209</v>
      </c>
      <c r="Q66" s="166"/>
      <c r="R66" s="122"/>
      <c r="S66" s="122"/>
      <c r="T66" s="121">
        <f aca="true" t="shared" si="6" ref="T66:Y66">SUM(T8,T55,T60,T63)</f>
        <v>4337.40577</v>
      </c>
      <c r="U66" s="121">
        <f t="shared" si="6"/>
        <v>3782.8088199999997</v>
      </c>
      <c r="V66" s="121">
        <f t="shared" si="6"/>
        <v>4230.200000000001</v>
      </c>
      <c r="W66" s="121">
        <f t="shared" si="6"/>
        <v>4375</v>
      </c>
      <c r="X66" s="121">
        <f t="shared" si="6"/>
        <v>3877.335</v>
      </c>
      <c r="Y66" s="121">
        <f t="shared" si="6"/>
        <v>4071.2017499999997</v>
      </c>
      <c r="Z66" s="121"/>
    </row>
    <row r="67" spans="1:26" ht="15.75" hidden="1">
      <c r="A67" s="126"/>
      <c r="B67" s="103"/>
      <c r="C67" s="115"/>
      <c r="D67" s="145"/>
      <c r="E67" s="122"/>
      <c r="F67" s="122"/>
      <c r="G67" s="185"/>
      <c r="H67" s="186"/>
      <c r="I67" s="186"/>
      <c r="J67" s="186"/>
      <c r="K67" s="186"/>
      <c r="L67" s="186"/>
      <c r="M67" s="186"/>
      <c r="N67" s="122"/>
      <c r="O67" s="122"/>
      <c r="P67" s="122"/>
      <c r="Q67" s="122"/>
      <c r="R67" s="122"/>
      <c r="S67" s="122"/>
      <c r="T67" s="122"/>
      <c r="U67" s="122"/>
      <c r="V67" s="122"/>
      <c r="W67" s="123"/>
      <c r="X67" s="123"/>
      <c r="Y67" s="123"/>
      <c r="Z67" s="205"/>
    </row>
    <row r="68" spans="1:26" ht="15.75" hidden="1">
      <c r="A68" s="127"/>
      <c r="B68" s="105"/>
      <c r="C68" s="116"/>
      <c r="D68" s="188"/>
      <c r="E68" s="104"/>
      <c r="F68" s="104"/>
      <c r="G68" s="107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205"/>
    </row>
    <row r="69" spans="1:26" ht="15.75" hidden="1">
      <c r="A69" s="127"/>
      <c r="B69" s="105"/>
      <c r="C69" s="116"/>
      <c r="D69" s="188"/>
      <c r="E69" s="104"/>
      <c r="F69" s="104"/>
      <c r="G69" s="122"/>
      <c r="H69" s="122"/>
      <c r="I69" s="122"/>
      <c r="J69" s="122"/>
      <c r="K69" s="122"/>
      <c r="L69" s="122"/>
      <c r="M69" s="122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205"/>
    </row>
    <row r="70" spans="1:26" s="11" customFormat="1" ht="25.5">
      <c r="A70" s="127"/>
      <c r="B70" s="231" t="s">
        <v>444</v>
      </c>
      <c r="C70" s="116"/>
      <c r="D70" s="187"/>
      <c r="E70" s="104"/>
      <c r="F70" s="104"/>
      <c r="G70" s="107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71">
        <v>509.96</v>
      </c>
      <c r="W70" s="104"/>
      <c r="X70" s="104"/>
      <c r="Y70" s="104"/>
      <c r="Z70" s="205"/>
    </row>
    <row r="71" spans="1:27" ht="63.75">
      <c r="A71" s="127" t="s">
        <v>409</v>
      </c>
      <c r="B71" s="231" t="s">
        <v>401</v>
      </c>
      <c r="C71" s="116"/>
      <c r="D71" s="188">
        <v>1003</v>
      </c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24">
        <v>1104.2</v>
      </c>
      <c r="U71" s="124">
        <v>1104.2</v>
      </c>
      <c r="V71" s="211">
        <v>407.8</v>
      </c>
      <c r="W71" s="124">
        <v>0</v>
      </c>
      <c r="X71" s="124">
        <f>W71*1.1</f>
        <v>0</v>
      </c>
      <c r="Y71" s="124">
        <f>X71*1.1</f>
        <v>0</v>
      </c>
      <c r="Z71" s="124"/>
      <c r="AA71" s="51"/>
    </row>
    <row r="72" spans="1:27" ht="15.75">
      <c r="A72" s="116"/>
      <c r="B72" s="105" t="s">
        <v>278</v>
      </c>
      <c r="C72" s="116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7" ref="T72:Y72">T66+T67+T68+T69+T70+T71</f>
        <v>5441.60577</v>
      </c>
      <c r="U72" s="125">
        <f t="shared" si="7"/>
        <v>4887.00882</v>
      </c>
      <c r="V72" s="125">
        <f t="shared" si="7"/>
        <v>5147.960000000001</v>
      </c>
      <c r="W72" s="125">
        <f t="shared" si="7"/>
        <v>4375</v>
      </c>
      <c r="X72" s="125">
        <f t="shared" si="7"/>
        <v>3877.335</v>
      </c>
      <c r="Y72" s="125">
        <f t="shared" si="7"/>
        <v>4071.2017499999997</v>
      </c>
      <c r="Z72" s="125"/>
      <c r="AA72" s="53"/>
    </row>
    <row r="74" spans="1:26" ht="24" customHeight="1">
      <c r="A74" s="11"/>
      <c r="B74" s="87"/>
      <c r="C74" s="87"/>
      <c r="D74" s="87"/>
      <c r="E74" s="87"/>
      <c r="F74" s="87"/>
      <c r="G74" s="88"/>
      <c r="H74" s="87"/>
      <c r="I74" s="87"/>
      <c r="J74" s="87"/>
      <c r="K74" s="87"/>
      <c r="L74" s="87"/>
      <c r="M74" s="87"/>
      <c r="N74" s="87"/>
      <c r="O74" s="87"/>
      <c r="P74" s="87"/>
      <c r="Q74" s="321" t="s">
        <v>210</v>
      </c>
      <c r="R74" s="321"/>
      <c r="S74" s="321"/>
      <c r="T74" s="321"/>
      <c r="U74" s="321"/>
      <c r="V74" s="87"/>
      <c r="W74" s="87"/>
      <c r="X74" s="87" t="s">
        <v>209</v>
      </c>
      <c r="Y74" s="87"/>
      <c r="Z74" s="87"/>
    </row>
    <row r="75" spans="1:26" ht="22.5" customHeight="1">
      <c r="A75" s="11"/>
      <c r="B75" s="321" t="s">
        <v>231</v>
      </c>
      <c r="C75" s="321"/>
      <c r="D75" s="321"/>
      <c r="E75" s="87"/>
      <c r="F75" s="87"/>
      <c r="G75" s="88"/>
      <c r="H75" s="87" t="s">
        <v>293</v>
      </c>
      <c r="I75" s="87"/>
      <c r="J75" s="87"/>
      <c r="K75" s="87"/>
      <c r="L75" s="87"/>
      <c r="M75" s="87"/>
      <c r="N75" s="87"/>
      <c r="O75" s="87"/>
      <c r="P75" s="87"/>
      <c r="Q75" s="89" t="s">
        <v>212</v>
      </c>
      <c r="R75" s="89"/>
      <c r="S75" s="89"/>
      <c r="T75" s="89"/>
      <c r="U75" s="89"/>
      <c r="V75" s="87"/>
      <c r="W75" s="87"/>
      <c r="X75" s="90"/>
      <c r="Y75" s="332" t="s">
        <v>288</v>
      </c>
      <c r="Z75" s="332"/>
    </row>
    <row r="76" spans="7:13" ht="12.75">
      <c r="G76" s="29"/>
      <c r="H76" s="11"/>
      <c r="I76" s="11"/>
      <c r="J76" s="11"/>
      <c r="K76" s="11"/>
      <c r="L76" s="11"/>
      <c r="M76" s="11"/>
    </row>
    <row r="77" spans="7:13" ht="12.75">
      <c r="G77" s="29"/>
      <c r="I77" s="11"/>
      <c r="J77" s="11"/>
      <c r="K77" s="11"/>
      <c r="L77" s="11"/>
      <c r="M77" s="11"/>
    </row>
  </sheetData>
  <sheetProtection/>
  <mergeCells count="30">
    <mergeCell ref="A21:A22"/>
    <mergeCell ref="H35:H36"/>
    <mergeCell ref="I35:I36"/>
    <mergeCell ref="C21:C22"/>
    <mergeCell ref="Z3:Z5"/>
    <mergeCell ref="A23:A24"/>
    <mergeCell ref="B23:B24"/>
    <mergeCell ref="C23:C24"/>
    <mergeCell ref="G35:G36"/>
    <mergeCell ref="A9:A11"/>
    <mergeCell ref="A2:Y2"/>
    <mergeCell ref="A3:C5"/>
    <mergeCell ref="D3:D5"/>
    <mergeCell ref="E3:Q3"/>
    <mergeCell ref="E4:E5"/>
    <mergeCell ref="R3:Y3"/>
    <mergeCell ref="N4:Q4"/>
    <mergeCell ref="W4:W5"/>
    <mergeCell ref="J4:M4"/>
    <mergeCell ref="F4:I4"/>
    <mergeCell ref="B75:D75"/>
    <mergeCell ref="Y75:Z75"/>
    <mergeCell ref="Q74:U74"/>
    <mergeCell ref="R4:R5"/>
    <mergeCell ref="S4:U4"/>
    <mergeCell ref="V4:V5"/>
    <mergeCell ref="X4:Y4"/>
    <mergeCell ref="B21:B22"/>
    <mergeCell ref="B9:B11"/>
    <mergeCell ref="C9:C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="60" zoomScaleNormal="60" zoomScaleSheetLayoutView="40" zoomScalePageLayoutView="0" workbookViewId="0" topLeftCell="A1">
      <pane xSplit="8" ySplit="7" topLeftCell="I64" activePane="bottomRight" state="frozen"/>
      <selection pane="topLeft" activeCell="A3" sqref="A3:C5"/>
      <selection pane="topRight" activeCell="A3" sqref="A3:C5"/>
      <selection pane="bottomLeft" activeCell="A3" sqref="A3:C5"/>
      <selection pane="bottomRight" activeCell="A3" sqref="A3:C5"/>
    </sheetView>
  </sheetViews>
  <sheetFormatPr defaultColWidth="9.00390625" defaultRowHeight="12.75"/>
  <cols>
    <col min="1" max="1" width="7.00390625" style="15" customWidth="1"/>
    <col min="2" max="2" width="35.75390625" style="15" customWidth="1"/>
    <col min="3" max="3" width="11.125" style="15" customWidth="1"/>
    <col min="4" max="4" width="7.125" style="15" customWidth="1"/>
    <col min="5" max="5" width="0.12890625" style="15" hidden="1" customWidth="1"/>
    <col min="6" max="6" width="9.125" style="15" hidden="1" customWidth="1"/>
    <col min="7" max="7" width="19.875" style="30" customWidth="1"/>
    <col min="8" max="8" width="11.00390625" style="15" customWidth="1"/>
    <col min="9" max="9" width="12.25390625" style="15" customWidth="1"/>
    <col min="10" max="10" width="0.12890625" style="15" hidden="1" customWidth="1"/>
    <col min="11" max="11" width="17.00390625" style="15" customWidth="1"/>
    <col min="12" max="12" width="9.875" style="15" customWidth="1"/>
    <col min="13" max="13" width="11.875" style="15" customWidth="1"/>
    <col min="14" max="14" width="9.125" style="15" hidden="1" customWidth="1"/>
    <col min="15" max="15" width="19.00390625" style="15" customWidth="1"/>
    <col min="16" max="16" width="8.625" style="15" customWidth="1"/>
    <col min="17" max="17" width="12.375" style="15" customWidth="1"/>
    <col min="18" max="18" width="9.125" style="15" hidden="1" customWidth="1"/>
    <col min="19" max="19" width="1.75390625" style="15" hidden="1" customWidth="1"/>
    <col min="20" max="20" width="12.875" style="15" customWidth="1"/>
    <col min="21" max="21" width="12.00390625" style="15" customWidth="1"/>
    <col min="22" max="22" width="12.125" style="15" customWidth="1"/>
    <col min="23" max="23" width="12.25390625" style="15" customWidth="1"/>
    <col min="24" max="24" width="12.75390625" style="15" customWidth="1"/>
    <col min="25" max="25" width="14.125" style="15" customWidth="1"/>
    <col min="26" max="26" width="6.875" style="0" customWidth="1"/>
  </cols>
  <sheetData>
    <row r="1" spans="7:13" ht="12.75">
      <c r="G1" s="28"/>
      <c r="H1" s="1"/>
      <c r="I1" s="1"/>
      <c r="J1" s="1"/>
      <c r="K1" s="1"/>
      <c r="L1" s="1"/>
      <c r="M1" s="1"/>
    </row>
    <row r="2" spans="1:25" ht="27.75" customHeight="1">
      <c r="A2" s="292" t="s">
        <v>341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ht="31.5" customHeight="1">
      <c r="A3" s="319" t="s">
        <v>0</v>
      </c>
      <c r="B3" s="319"/>
      <c r="C3" s="319"/>
      <c r="D3" s="324" t="s">
        <v>1</v>
      </c>
      <c r="E3" s="319" t="s">
        <v>2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 t="s">
        <v>3</v>
      </c>
      <c r="S3" s="319"/>
      <c r="T3" s="319"/>
      <c r="U3" s="319"/>
      <c r="V3" s="319"/>
      <c r="W3" s="319"/>
      <c r="X3" s="319"/>
      <c r="Y3" s="319"/>
      <c r="Z3" s="319" t="s">
        <v>388</v>
      </c>
    </row>
    <row r="4" spans="1:26" ht="44.25" customHeight="1">
      <c r="A4" s="319"/>
      <c r="B4" s="319"/>
      <c r="C4" s="319"/>
      <c r="D4" s="324"/>
      <c r="E4" s="319"/>
      <c r="F4" s="319" t="s">
        <v>4</v>
      </c>
      <c r="G4" s="319"/>
      <c r="H4" s="319"/>
      <c r="I4" s="319"/>
      <c r="J4" s="343" t="s">
        <v>5</v>
      </c>
      <c r="K4" s="344"/>
      <c r="L4" s="344"/>
      <c r="M4" s="345"/>
      <c r="N4" s="319" t="s">
        <v>6</v>
      </c>
      <c r="O4" s="319"/>
      <c r="P4" s="319"/>
      <c r="Q4" s="319"/>
      <c r="R4" s="319"/>
      <c r="S4" s="319" t="s">
        <v>7</v>
      </c>
      <c r="T4" s="319"/>
      <c r="U4" s="319"/>
      <c r="V4" s="319" t="s">
        <v>324</v>
      </c>
      <c r="W4" s="319" t="s">
        <v>325</v>
      </c>
      <c r="X4" s="319" t="s">
        <v>8</v>
      </c>
      <c r="Y4" s="319"/>
      <c r="Z4" s="319"/>
    </row>
    <row r="5" spans="1:26" ht="99" customHeight="1">
      <c r="A5" s="319"/>
      <c r="B5" s="319"/>
      <c r="C5" s="319"/>
      <c r="D5" s="324"/>
      <c r="E5" s="319"/>
      <c r="F5" s="55"/>
      <c r="G5" s="55" t="s">
        <v>9</v>
      </c>
      <c r="H5" s="55" t="s">
        <v>10</v>
      </c>
      <c r="I5" s="55" t="s">
        <v>11</v>
      </c>
      <c r="J5" s="55"/>
      <c r="K5" s="55" t="s">
        <v>9</v>
      </c>
      <c r="L5" s="55" t="s">
        <v>10</v>
      </c>
      <c r="M5" s="55" t="s">
        <v>11</v>
      </c>
      <c r="N5" s="55"/>
      <c r="O5" s="55" t="s">
        <v>9</v>
      </c>
      <c r="P5" s="55" t="s">
        <v>10</v>
      </c>
      <c r="Q5" s="55" t="s">
        <v>11</v>
      </c>
      <c r="R5" s="319"/>
      <c r="S5" s="55"/>
      <c r="T5" s="55" t="s">
        <v>330</v>
      </c>
      <c r="U5" s="55" t="s">
        <v>323</v>
      </c>
      <c r="V5" s="319"/>
      <c r="W5" s="319"/>
      <c r="X5" s="55" t="s">
        <v>326</v>
      </c>
      <c r="Y5" s="55" t="s">
        <v>328</v>
      </c>
      <c r="Z5" s="319"/>
    </row>
    <row r="6" spans="1:26" ht="22.5" customHeight="1">
      <c r="A6" s="2" t="s">
        <v>12</v>
      </c>
      <c r="B6" s="2" t="s">
        <v>13</v>
      </c>
      <c r="C6" s="2" t="s">
        <v>14</v>
      </c>
      <c r="D6" s="3" t="s">
        <v>15</v>
      </c>
      <c r="E6" s="2"/>
      <c r="F6" s="2"/>
      <c r="G6" s="2" t="s">
        <v>16</v>
      </c>
      <c r="H6" s="2" t="s">
        <v>17</v>
      </c>
      <c r="I6" s="2" t="s">
        <v>18</v>
      </c>
      <c r="J6" s="2"/>
      <c r="K6" s="2" t="s">
        <v>19</v>
      </c>
      <c r="L6" s="2" t="s">
        <v>20</v>
      </c>
      <c r="M6" s="2" t="s">
        <v>21</v>
      </c>
      <c r="N6" s="2"/>
      <c r="O6" s="2" t="s">
        <v>22</v>
      </c>
      <c r="P6" s="2" t="s">
        <v>23</v>
      </c>
      <c r="Q6" s="2" t="s">
        <v>24</v>
      </c>
      <c r="R6" s="2"/>
      <c r="S6" s="2"/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</row>
    <row r="7" spans="1:26" ht="28.5">
      <c r="A7" s="60" t="s">
        <v>32</v>
      </c>
      <c r="B7" s="99" t="s">
        <v>33</v>
      </c>
      <c r="C7" s="59" t="s">
        <v>34</v>
      </c>
      <c r="D7" s="14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17">
        <f aca="true" t="shared" si="0" ref="T7:Y7">SUM(T8,T55,T60,T63)</f>
        <v>3779.4839999999995</v>
      </c>
      <c r="U7" s="117">
        <f t="shared" si="0"/>
        <v>3551.4559099999997</v>
      </c>
      <c r="V7" s="117">
        <f t="shared" si="0"/>
        <v>4276.200000000001</v>
      </c>
      <c r="W7" s="117">
        <f t="shared" si="0"/>
        <v>3589.7999999999997</v>
      </c>
      <c r="X7" s="117">
        <f t="shared" si="0"/>
        <v>3211.8</v>
      </c>
      <c r="Y7" s="117">
        <f t="shared" si="0"/>
        <v>3380.5410000000006</v>
      </c>
      <c r="Z7" s="104"/>
    </row>
    <row r="8" spans="1:26" ht="99.75">
      <c r="A8" s="60" t="s">
        <v>35</v>
      </c>
      <c r="B8" s="100" t="s">
        <v>36</v>
      </c>
      <c r="C8" s="58" t="s">
        <v>37</v>
      </c>
      <c r="D8" s="145"/>
      <c r="E8" s="122"/>
      <c r="F8" s="122"/>
      <c r="G8" s="146"/>
      <c r="H8" s="146"/>
      <c r="I8" s="146"/>
      <c r="J8" s="146"/>
      <c r="K8" s="146"/>
      <c r="L8" s="146"/>
      <c r="M8" s="146"/>
      <c r="N8" s="122"/>
      <c r="O8" s="122"/>
      <c r="P8" s="122"/>
      <c r="Q8" s="122"/>
      <c r="R8" s="122"/>
      <c r="S8" s="122"/>
      <c r="T8" s="117">
        <f aca="true" t="shared" si="1" ref="T8:Y8">SUM(T9:T54)</f>
        <v>3514.5339999999997</v>
      </c>
      <c r="U8" s="117">
        <f t="shared" si="1"/>
        <v>3286.50591</v>
      </c>
      <c r="V8" s="117">
        <f t="shared" si="1"/>
        <v>4162.6</v>
      </c>
      <c r="W8" s="117">
        <f t="shared" si="1"/>
        <v>3475.1</v>
      </c>
      <c r="X8" s="117">
        <f t="shared" si="1"/>
        <v>3091.3650000000002</v>
      </c>
      <c r="Y8" s="117">
        <f t="shared" si="1"/>
        <v>3254.084250000001</v>
      </c>
      <c r="Z8" s="104"/>
    </row>
    <row r="9" spans="1:26" ht="150" customHeight="1">
      <c r="A9" s="347" t="s">
        <v>38</v>
      </c>
      <c r="B9" s="353" t="s">
        <v>39</v>
      </c>
      <c r="C9" s="337" t="s">
        <v>40</v>
      </c>
      <c r="D9" s="145" t="s">
        <v>219</v>
      </c>
      <c r="E9" s="122"/>
      <c r="F9" s="122"/>
      <c r="G9" s="172" t="s">
        <v>41</v>
      </c>
      <c r="H9" s="148" t="s">
        <v>42</v>
      </c>
      <c r="I9" s="173" t="s">
        <v>251</v>
      </c>
      <c r="J9" s="146"/>
      <c r="K9" s="174" t="s">
        <v>44</v>
      </c>
      <c r="L9" s="173" t="s">
        <v>45</v>
      </c>
      <c r="M9" s="173" t="s">
        <v>43</v>
      </c>
      <c r="N9" s="146"/>
      <c r="O9" s="146" t="s">
        <v>415</v>
      </c>
      <c r="P9" s="175" t="s">
        <v>369</v>
      </c>
      <c r="Q9" s="154" t="s">
        <v>385</v>
      </c>
      <c r="R9" s="122"/>
      <c r="S9" s="122"/>
      <c r="T9" s="117">
        <v>670.023</v>
      </c>
      <c r="U9" s="117">
        <v>640.0804</v>
      </c>
      <c r="V9" s="117">
        <v>686</v>
      </c>
      <c r="W9" s="117">
        <v>712.6</v>
      </c>
      <c r="X9" s="117">
        <f>W9*1.05</f>
        <v>748.23</v>
      </c>
      <c r="Y9" s="117">
        <f>X9*1.05</f>
        <v>785.6415000000001</v>
      </c>
      <c r="Z9" s="104"/>
    </row>
    <row r="10" spans="1:26" ht="157.5" customHeight="1">
      <c r="A10" s="356"/>
      <c r="B10" s="354"/>
      <c r="C10" s="338"/>
      <c r="D10" s="145" t="s">
        <v>316</v>
      </c>
      <c r="E10" s="122"/>
      <c r="F10" s="122"/>
      <c r="G10" s="172" t="s">
        <v>41</v>
      </c>
      <c r="H10" s="148" t="s">
        <v>42</v>
      </c>
      <c r="I10" s="173" t="s">
        <v>251</v>
      </c>
      <c r="J10" s="146"/>
      <c r="K10" s="174" t="s">
        <v>44</v>
      </c>
      <c r="L10" s="173" t="s">
        <v>45</v>
      </c>
      <c r="M10" s="173" t="s">
        <v>43</v>
      </c>
      <c r="N10" s="146"/>
      <c r="O10" s="146" t="s">
        <v>415</v>
      </c>
      <c r="P10" s="175" t="s">
        <v>369</v>
      </c>
      <c r="Q10" s="154" t="s">
        <v>385</v>
      </c>
      <c r="R10" s="122"/>
      <c r="S10" s="122"/>
      <c r="T10" s="117"/>
      <c r="U10" s="117"/>
      <c r="V10" s="117">
        <v>3.6</v>
      </c>
      <c r="W10" s="117">
        <v>5</v>
      </c>
      <c r="X10" s="117">
        <f>W10*1.05</f>
        <v>5.25</v>
      </c>
      <c r="Y10" s="117">
        <f>X10*1.05</f>
        <v>5.5125</v>
      </c>
      <c r="Z10" s="104"/>
    </row>
    <row r="11" spans="1:26" ht="152.25" customHeight="1">
      <c r="A11" s="348"/>
      <c r="B11" s="355"/>
      <c r="C11" s="339"/>
      <c r="D11" s="145" t="s">
        <v>279</v>
      </c>
      <c r="E11" s="122"/>
      <c r="F11" s="122"/>
      <c r="G11" s="172" t="s">
        <v>41</v>
      </c>
      <c r="H11" s="148" t="s">
        <v>42</v>
      </c>
      <c r="I11" s="173" t="s">
        <v>251</v>
      </c>
      <c r="J11" s="146"/>
      <c r="K11" s="174" t="s">
        <v>44</v>
      </c>
      <c r="L11" s="173" t="s">
        <v>45</v>
      </c>
      <c r="M11" s="173" t="s">
        <v>43</v>
      </c>
      <c r="N11" s="146"/>
      <c r="O11" s="146" t="s">
        <v>415</v>
      </c>
      <c r="P11" s="175" t="s">
        <v>369</v>
      </c>
      <c r="Q11" s="154" t="s">
        <v>385</v>
      </c>
      <c r="R11" s="122"/>
      <c r="S11" s="122"/>
      <c r="T11" s="117">
        <v>40</v>
      </c>
      <c r="U11" s="117"/>
      <c r="V11" s="117"/>
      <c r="W11" s="117"/>
      <c r="X11" s="117"/>
      <c r="Y11" s="117"/>
      <c r="Z11" s="104"/>
    </row>
    <row r="12" spans="1:26" ht="27" customHeight="1">
      <c r="A12" s="60" t="s">
        <v>46</v>
      </c>
      <c r="B12" s="100" t="s">
        <v>47</v>
      </c>
      <c r="C12" s="58" t="s">
        <v>48</v>
      </c>
      <c r="D12" s="145"/>
      <c r="E12" s="122"/>
      <c r="F12" s="12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22"/>
      <c r="S12" s="122"/>
      <c r="T12" s="117"/>
      <c r="U12" s="117"/>
      <c r="V12" s="117"/>
      <c r="W12" s="117"/>
      <c r="X12" s="117"/>
      <c r="Y12" s="117"/>
      <c r="Z12" s="104"/>
    </row>
    <row r="13" spans="1:26" ht="256.5" hidden="1">
      <c r="A13" s="60" t="s">
        <v>49</v>
      </c>
      <c r="B13" s="100" t="s">
        <v>389</v>
      </c>
      <c r="C13" s="58" t="s">
        <v>50</v>
      </c>
      <c r="D13" s="145"/>
      <c r="E13" s="122"/>
      <c r="F13" s="122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22"/>
      <c r="S13" s="122"/>
      <c r="T13" s="117"/>
      <c r="U13" s="117"/>
      <c r="V13" s="117"/>
      <c r="W13" s="117"/>
      <c r="X13" s="117"/>
      <c r="Y13" s="117"/>
      <c r="Z13" s="104"/>
    </row>
    <row r="14" spans="1:26" ht="183.75" customHeight="1">
      <c r="A14" s="60" t="s">
        <v>51</v>
      </c>
      <c r="B14" s="100" t="s">
        <v>390</v>
      </c>
      <c r="C14" s="58" t="s">
        <v>52</v>
      </c>
      <c r="D14" s="145" t="s">
        <v>224</v>
      </c>
      <c r="E14" s="146"/>
      <c r="F14" s="146"/>
      <c r="G14" s="176" t="s">
        <v>41</v>
      </c>
      <c r="H14" s="153" t="s">
        <v>282</v>
      </c>
      <c r="I14" s="177" t="s">
        <v>251</v>
      </c>
      <c r="J14" s="146"/>
      <c r="K14" s="178" t="s">
        <v>44</v>
      </c>
      <c r="L14" s="177" t="s">
        <v>281</v>
      </c>
      <c r="M14" s="177" t="s">
        <v>43</v>
      </c>
      <c r="N14" s="146"/>
      <c r="O14" s="146" t="s">
        <v>415</v>
      </c>
      <c r="P14" s="146" t="s">
        <v>380</v>
      </c>
      <c r="Q14" s="154" t="s">
        <v>385</v>
      </c>
      <c r="R14" s="122"/>
      <c r="S14" s="122"/>
      <c r="T14" s="117">
        <v>72.76</v>
      </c>
      <c r="U14" s="117">
        <v>72.76</v>
      </c>
      <c r="V14" s="117"/>
      <c r="W14" s="117"/>
      <c r="X14" s="117"/>
      <c r="Y14" s="117"/>
      <c r="Z14" s="104"/>
    </row>
    <row r="15" spans="1:26" ht="0.75" customHeight="1">
      <c r="A15" s="60" t="s">
        <v>53</v>
      </c>
      <c r="B15" s="100" t="s">
        <v>54</v>
      </c>
      <c r="C15" s="58" t="s">
        <v>55</v>
      </c>
      <c r="D15" s="145"/>
      <c r="E15" s="122"/>
      <c r="F15" s="122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22"/>
      <c r="S15" s="122"/>
      <c r="T15" s="117"/>
      <c r="U15" s="117"/>
      <c r="V15" s="117"/>
      <c r="W15" s="117"/>
      <c r="X15" s="117"/>
      <c r="Y15" s="117"/>
      <c r="Z15" s="104"/>
    </row>
    <row r="16" spans="1:26" ht="99.75" hidden="1">
      <c r="A16" s="60" t="s">
        <v>56</v>
      </c>
      <c r="B16" s="100" t="s">
        <v>57</v>
      </c>
      <c r="C16" s="58" t="s">
        <v>58</v>
      </c>
      <c r="D16" s="145"/>
      <c r="E16" s="122"/>
      <c r="F16" s="122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22"/>
      <c r="S16" s="122"/>
      <c r="T16" s="117"/>
      <c r="U16" s="117"/>
      <c r="V16" s="117"/>
      <c r="W16" s="117"/>
      <c r="X16" s="117"/>
      <c r="Y16" s="117"/>
      <c r="Z16" s="104"/>
    </row>
    <row r="17" spans="1:26" ht="128.25" hidden="1">
      <c r="A17" s="60" t="s">
        <v>59</v>
      </c>
      <c r="B17" s="100" t="s">
        <v>60</v>
      </c>
      <c r="C17" s="58" t="s">
        <v>61</v>
      </c>
      <c r="D17" s="145"/>
      <c r="E17" s="122"/>
      <c r="F17" s="12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22"/>
      <c r="S17" s="122"/>
      <c r="T17" s="117"/>
      <c r="U17" s="117"/>
      <c r="V17" s="117"/>
      <c r="W17" s="117"/>
      <c r="X17" s="117"/>
      <c r="Y17" s="117"/>
      <c r="Z17" s="104"/>
    </row>
    <row r="18" spans="1:26" ht="57" hidden="1">
      <c r="A18" s="60" t="s">
        <v>62</v>
      </c>
      <c r="B18" s="100" t="s">
        <v>63</v>
      </c>
      <c r="C18" s="58" t="s">
        <v>64</v>
      </c>
      <c r="D18" s="145"/>
      <c r="E18" s="122"/>
      <c r="F18" s="12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22"/>
      <c r="S18" s="122"/>
      <c r="T18" s="117"/>
      <c r="U18" s="117"/>
      <c r="V18" s="117"/>
      <c r="W18" s="117"/>
      <c r="X18" s="117"/>
      <c r="Y18" s="117"/>
      <c r="Z18" s="104"/>
    </row>
    <row r="19" spans="1:26" ht="42.75" hidden="1">
      <c r="A19" s="60" t="s">
        <v>65</v>
      </c>
      <c r="B19" s="100" t="s">
        <v>66</v>
      </c>
      <c r="C19" s="58" t="s">
        <v>67</v>
      </c>
      <c r="D19" s="145"/>
      <c r="E19" s="122"/>
      <c r="F19" s="122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22"/>
      <c r="S19" s="122"/>
      <c r="T19" s="117"/>
      <c r="U19" s="117"/>
      <c r="V19" s="117"/>
      <c r="W19" s="117"/>
      <c r="X19" s="117"/>
      <c r="Y19" s="117"/>
      <c r="Z19" s="104"/>
    </row>
    <row r="20" spans="1:26" ht="68.25" customHeight="1" hidden="1">
      <c r="A20" s="60" t="s">
        <v>68</v>
      </c>
      <c r="B20" s="100" t="s">
        <v>69</v>
      </c>
      <c r="C20" s="58" t="s">
        <v>70</v>
      </c>
      <c r="D20" s="145"/>
      <c r="E20" s="122"/>
      <c r="F20" s="122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22"/>
      <c r="S20" s="122"/>
      <c r="T20" s="117"/>
      <c r="U20" s="117"/>
      <c r="V20" s="117"/>
      <c r="W20" s="117"/>
      <c r="X20" s="117"/>
      <c r="Y20" s="117"/>
      <c r="Z20" s="104"/>
    </row>
    <row r="21" spans="1:26" ht="142.5" hidden="1">
      <c r="A21" s="347" t="s">
        <v>71</v>
      </c>
      <c r="B21" s="349" t="s">
        <v>72</v>
      </c>
      <c r="C21" s="337" t="s">
        <v>73</v>
      </c>
      <c r="D21" s="145" t="s">
        <v>74</v>
      </c>
      <c r="E21" s="122"/>
      <c r="F21" s="122"/>
      <c r="G21" s="176" t="s">
        <v>41</v>
      </c>
      <c r="H21" s="153" t="s">
        <v>352</v>
      </c>
      <c r="I21" s="177" t="s">
        <v>76</v>
      </c>
      <c r="J21" s="146"/>
      <c r="K21" s="178" t="s">
        <v>44</v>
      </c>
      <c r="L21" s="177" t="s">
        <v>353</v>
      </c>
      <c r="M21" s="177" t="s">
        <v>43</v>
      </c>
      <c r="N21" s="146"/>
      <c r="O21" s="146" t="s">
        <v>415</v>
      </c>
      <c r="P21" s="153" t="s">
        <v>367</v>
      </c>
      <c r="Q21" s="151" t="s">
        <v>253</v>
      </c>
      <c r="R21" s="122"/>
      <c r="S21" s="122"/>
      <c r="T21" s="117"/>
      <c r="U21" s="117"/>
      <c r="V21" s="117"/>
      <c r="W21" s="117"/>
      <c r="X21" s="117"/>
      <c r="Y21" s="117"/>
      <c r="Z21" s="104"/>
    </row>
    <row r="22" spans="1:26" ht="156" customHeight="1">
      <c r="A22" s="348"/>
      <c r="B22" s="350"/>
      <c r="C22" s="339"/>
      <c r="D22" s="145" t="s">
        <v>276</v>
      </c>
      <c r="E22" s="122"/>
      <c r="F22" s="122"/>
      <c r="G22" s="176" t="s">
        <v>41</v>
      </c>
      <c r="H22" s="153" t="s">
        <v>75</v>
      </c>
      <c r="I22" s="177" t="s">
        <v>76</v>
      </c>
      <c r="J22" s="146"/>
      <c r="K22" s="178" t="s">
        <v>44</v>
      </c>
      <c r="L22" s="177" t="s">
        <v>77</v>
      </c>
      <c r="M22" s="177" t="s">
        <v>43</v>
      </c>
      <c r="N22" s="146"/>
      <c r="O22" s="146" t="s">
        <v>415</v>
      </c>
      <c r="P22" s="153" t="s">
        <v>366</v>
      </c>
      <c r="Q22" s="154" t="s">
        <v>385</v>
      </c>
      <c r="R22" s="122"/>
      <c r="S22" s="122"/>
      <c r="T22" s="117">
        <v>49.103</v>
      </c>
      <c r="U22" s="117">
        <v>49.103</v>
      </c>
      <c r="V22" s="117"/>
      <c r="W22" s="117"/>
      <c r="X22" s="117"/>
      <c r="Y22" s="117"/>
      <c r="Z22" s="104"/>
    </row>
    <row r="23" spans="1:26" ht="42.75">
      <c r="A23" s="347" t="s">
        <v>78</v>
      </c>
      <c r="B23" s="349" t="s">
        <v>402</v>
      </c>
      <c r="C23" s="337" t="s">
        <v>79</v>
      </c>
      <c r="D23" s="145" t="s">
        <v>312</v>
      </c>
      <c r="E23" s="122"/>
      <c r="F23" s="122"/>
      <c r="G23" s="176"/>
      <c r="H23" s="153"/>
      <c r="I23" s="177"/>
      <c r="J23" s="146"/>
      <c r="K23" s="178"/>
      <c r="L23" s="177"/>
      <c r="M23" s="177"/>
      <c r="N23" s="146"/>
      <c r="O23" s="179"/>
      <c r="P23" s="153" t="s">
        <v>368</v>
      </c>
      <c r="Q23" s="154"/>
      <c r="R23" s="180"/>
      <c r="S23" s="122"/>
      <c r="T23" s="117"/>
      <c r="U23" s="117"/>
      <c r="V23" s="117"/>
      <c r="W23" s="117">
        <v>339.2</v>
      </c>
      <c r="X23" s="117"/>
      <c r="Y23" s="117"/>
      <c r="Z23" s="104"/>
    </row>
    <row r="24" spans="1:26" ht="159.75" customHeight="1">
      <c r="A24" s="348"/>
      <c r="B24" s="350"/>
      <c r="C24" s="339"/>
      <c r="D24" s="145" t="s">
        <v>359</v>
      </c>
      <c r="E24" s="122"/>
      <c r="F24" s="122"/>
      <c r="G24" s="176" t="s">
        <v>41</v>
      </c>
      <c r="H24" s="153" t="s">
        <v>80</v>
      </c>
      <c r="I24" s="177" t="s">
        <v>76</v>
      </c>
      <c r="J24" s="146"/>
      <c r="K24" s="178" t="s">
        <v>44</v>
      </c>
      <c r="L24" s="177" t="s">
        <v>81</v>
      </c>
      <c r="M24" s="177" t="s">
        <v>43</v>
      </c>
      <c r="N24" s="146"/>
      <c r="O24" s="146" t="s">
        <v>415</v>
      </c>
      <c r="P24" s="153" t="s">
        <v>368</v>
      </c>
      <c r="Q24" s="154" t="s">
        <v>385</v>
      </c>
      <c r="R24" s="180"/>
      <c r="S24" s="122"/>
      <c r="T24" s="120">
        <v>443.8</v>
      </c>
      <c r="U24" s="117">
        <v>443.8</v>
      </c>
      <c r="V24" s="120">
        <v>475.2</v>
      </c>
      <c r="W24" s="117">
        <v>0</v>
      </c>
      <c r="X24" s="117">
        <f>W24*1.05</f>
        <v>0</v>
      </c>
      <c r="Y24" s="117">
        <f>X24*1.05</f>
        <v>0</v>
      </c>
      <c r="Z24" s="104"/>
    </row>
    <row r="25" spans="1:26" ht="157.5" customHeight="1" hidden="1">
      <c r="A25" s="60" t="s">
        <v>82</v>
      </c>
      <c r="B25" s="100" t="s">
        <v>391</v>
      </c>
      <c r="C25" s="58" t="s">
        <v>83</v>
      </c>
      <c r="D25" s="145" t="s">
        <v>84</v>
      </c>
      <c r="E25" s="122"/>
      <c r="F25" s="122"/>
      <c r="G25" s="176" t="s">
        <v>41</v>
      </c>
      <c r="H25" s="153" t="s">
        <v>85</v>
      </c>
      <c r="I25" s="177" t="s">
        <v>76</v>
      </c>
      <c r="J25" s="146"/>
      <c r="K25" s="178" t="s">
        <v>44</v>
      </c>
      <c r="L25" s="177" t="s">
        <v>86</v>
      </c>
      <c r="M25" s="177" t="s">
        <v>43</v>
      </c>
      <c r="N25" s="146"/>
      <c r="O25" s="146" t="s">
        <v>415</v>
      </c>
      <c r="P25" s="153" t="s">
        <v>370</v>
      </c>
      <c r="Q25" s="154" t="s">
        <v>385</v>
      </c>
      <c r="R25" s="122"/>
      <c r="S25" s="122"/>
      <c r="T25" s="117"/>
      <c r="U25" s="117"/>
      <c r="V25" s="117"/>
      <c r="W25" s="117"/>
      <c r="X25" s="117"/>
      <c r="Y25" s="117"/>
      <c r="Z25" s="104"/>
    </row>
    <row r="26" spans="1:26" ht="71.25" hidden="1">
      <c r="A26" s="60" t="s">
        <v>87</v>
      </c>
      <c r="B26" s="100" t="s">
        <v>88</v>
      </c>
      <c r="C26" s="58" t="s">
        <v>89</v>
      </c>
      <c r="D26" s="145"/>
      <c r="E26" s="122"/>
      <c r="F26" s="122"/>
      <c r="G26" s="146"/>
      <c r="H26" s="146"/>
      <c r="I26" s="146"/>
      <c r="J26" s="146"/>
      <c r="K26" s="146"/>
      <c r="L26" s="146"/>
      <c r="M26" s="146"/>
      <c r="N26" s="146"/>
      <c r="O26" s="146"/>
      <c r="P26" s="153"/>
      <c r="Q26" s="146"/>
      <c r="R26" s="122"/>
      <c r="S26" s="122"/>
      <c r="T26" s="117"/>
      <c r="U26" s="117"/>
      <c r="V26" s="117"/>
      <c r="W26" s="117"/>
      <c r="X26" s="117"/>
      <c r="Y26" s="117"/>
      <c r="Z26" s="104"/>
    </row>
    <row r="27" spans="1:26" ht="99.75" hidden="1">
      <c r="A27" s="60" t="s">
        <v>90</v>
      </c>
      <c r="B27" s="100" t="s">
        <v>91</v>
      </c>
      <c r="C27" s="58" t="s">
        <v>92</v>
      </c>
      <c r="D27" s="145"/>
      <c r="E27" s="122"/>
      <c r="F27" s="122"/>
      <c r="G27" s="146"/>
      <c r="H27" s="146"/>
      <c r="I27" s="146"/>
      <c r="J27" s="146"/>
      <c r="K27" s="146"/>
      <c r="L27" s="146"/>
      <c r="M27" s="146"/>
      <c r="N27" s="146"/>
      <c r="O27" s="146"/>
      <c r="P27" s="153"/>
      <c r="Q27" s="146"/>
      <c r="R27" s="122"/>
      <c r="S27" s="122"/>
      <c r="T27" s="117"/>
      <c r="U27" s="117"/>
      <c r="V27" s="117"/>
      <c r="W27" s="117"/>
      <c r="X27" s="117"/>
      <c r="Y27" s="117"/>
      <c r="Z27" s="104"/>
    </row>
    <row r="28" spans="1:26" ht="57">
      <c r="A28" s="60" t="s">
        <v>93</v>
      </c>
      <c r="B28" s="100" t="s">
        <v>94</v>
      </c>
      <c r="C28" s="58" t="s">
        <v>95</v>
      </c>
      <c r="D28" s="145"/>
      <c r="E28" s="122"/>
      <c r="F28" s="122"/>
      <c r="G28" s="146"/>
      <c r="H28" s="146"/>
      <c r="I28" s="146"/>
      <c r="J28" s="146"/>
      <c r="K28" s="146"/>
      <c r="L28" s="146"/>
      <c r="M28" s="146"/>
      <c r="N28" s="146"/>
      <c r="O28" s="146"/>
      <c r="P28" s="153" t="s">
        <v>371</v>
      </c>
      <c r="Q28" s="154" t="s">
        <v>385</v>
      </c>
      <c r="R28" s="122"/>
      <c r="S28" s="122"/>
      <c r="T28" s="117"/>
      <c r="U28" s="117"/>
      <c r="V28" s="117">
        <v>34.4</v>
      </c>
      <c r="W28" s="117">
        <v>100</v>
      </c>
      <c r="X28" s="117"/>
      <c r="Y28" s="117"/>
      <c r="Z28" s="104"/>
    </row>
    <row r="29" spans="1:26" ht="165.75" customHeight="1">
      <c r="A29" s="60" t="s">
        <v>96</v>
      </c>
      <c r="B29" s="100" t="s">
        <v>97</v>
      </c>
      <c r="C29" s="58" t="s">
        <v>98</v>
      </c>
      <c r="D29" s="145" t="s">
        <v>99</v>
      </c>
      <c r="E29" s="122"/>
      <c r="F29" s="122"/>
      <c r="G29" s="176" t="s">
        <v>100</v>
      </c>
      <c r="H29" s="153" t="s">
        <v>101</v>
      </c>
      <c r="I29" s="177" t="s">
        <v>76</v>
      </c>
      <c r="J29" s="146"/>
      <c r="K29" s="178" t="s">
        <v>102</v>
      </c>
      <c r="L29" s="177" t="s">
        <v>103</v>
      </c>
      <c r="M29" s="177" t="s">
        <v>104</v>
      </c>
      <c r="N29" s="146"/>
      <c r="O29" s="146" t="s">
        <v>415</v>
      </c>
      <c r="P29" s="153" t="s">
        <v>372</v>
      </c>
      <c r="Q29" s="154" t="s">
        <v>385</v>
      </c>
      <c r="R29" s="122"/>
      <c r="S29" s="122"/>
      <c r="T29" s="117">
        <v>84.6</v>
      </c>
      <c r="U29" s="117">
        <v>56</v>
      </c>
      <c r="V29" s="117">
        <v>0</v>
      </c>
      <c r="W29" s="117">
        <f>V29*1.05</f>
        <v>0</v>
      </c>
      <c r="X29" s="117">
        <f>W29*1.05</f>
        <v>0</v>
      </c>
      <c r="Y29" s="117">
        <f>X29*1.05</f>
        <v>0</v>
      </c>
      <c r="Z29" s="104"/>
    </row>
    <row r="30" spans="1:26" ht="71.25" hidden="1">
      <c r="A30" s="60" t="s">
        <v>105</v>
      </c>
      <c r="B30" s="100" t="s">
        <v>106</v>
      </c>
      <c r="C30" s="58" t="s">
        <v>107</v>
      </c>
      <c r="D30" s="145"/>
      <c r="E30" s="122"/>
      <c r="F30" s="122"/>
      <c r="G30" s="176"/>
      <c r="H30" s="153"/>
      <c r="I30" s="177"/>
      <c r="J30" s="146"/>
      <c r="K30" s="178"/>
      <c r="L30" s="177"/>
      <c r="M30" s="177"/>
      <c r="N30" s="146"/>
      <c r="O30" s="146"/>
      <c r="P30" s="146"/>
      <c r="Q30" s="146"/>
      <c r="R30" s="122"/>
      <c r="S30" s="122"/>
      <c r="T30" s="117"/>
      <c r="U30" s="117"/>
      <c r="V30" s="117"/>
      <c r="W30" s="117"/>
      <c r="X30" s="117"/>
      <c r="Y30" s="117"/>
      <c r="Z30" s="104"/>
    </row>
    <row r="31" spans="1:26" ht="185.25">
      <c r="A31" s="60" t="s">
        <v>108</v>
      </c>
      <c r="B31" s="100" t="s">
        <v>109</v>
      </c>
      <c r="C31" s="58" t="s">
        <v>110</v>
      </c>
      <c r="D31" s="145" t="s">
        <v>111</v>
      </c>
      <c r="E31" s="122"/>
      <c r="F31" s="122"/>
      <c r="G31" s="176" t="s">
        <v>41</v>
      </c>
      <c r="H31" s="153" t="s">
        <v>112</v>
      </c>
      <c r="I31" s="177" t="s">
        <v>76</v>
      </c>
      <c r="J31" s="146"/>
      <c r="K31" s="178" t="s">
        <v>113</v>
      </c>
      <c r="L31" s="177" t="s">
        <v>114</v>
      </c>
      <c r="M31" s="177" t="s">
        <v>115</v>
      </c>
      <c r="N31" s="146"/>
      <c r="O31" s="146" t="s">
        <v>415</v>
      </c>
      <c r="P31" s="153" t="s">
        <v>373</v>
      </c>
      <c r="Q31" s="154" t="s">
        <v>385</v>
      </c>
      <c r="R31" s="122"/>
      <c r="S31" s="122"/>
      <c r="T31" s="117">
        <v>235.44</v>
      </c>
      <c r="U31" s="117">
        <v>230.6444</v>
      </c>
      <c r="V31" s="117">
        <v>284.6</v>
      </c>
      <c r="W31" s="117">
        <v>290.8</v>
      </c>
      <c r="X31" s="117">
        <f aca="true" t="shared" si="2" ref="X31:Y33">W31*1.05</f>
        <v>305.34000000000003</v>
      </c>
      <c r="Y31" s="117">
        <f t="shared" si="2"/>
        <v>320.607</v>
      </c>
      <c r="Z31" s="104"/>
    </row>
    <row r="32" spans="1:26" ht="142.5">
      <c r="A32" s="60" t="s">
        <v>116</v>
      </c>
      <c r="B32" s="100" t="s">
        <v>117</v>
      </c>
      <c r="C32" s="58" t="s">
        <v>118</v>
      </c>
      <c r="D32" s="145" t="s">
        <v>111</v>
      </c>
      <c r="E32" s="122"/>
      <c r="F32" s="122"/>
      <c r="G32" s="176" t="s">
        <v>41</v>
      </c>
      <c r="H32" s="153" t="s">
        <v>119</v>
      </c>
      <c r="I32" s="177" t="s">
        <v>76</v>
      </c>
      <c r="J32" s="146"/>
      <c r="K32" s="178" t="s">
        <v>44</v>
      </c>
      <c r="L32" s="177" t="s">
        <v>120</v>
      </c>
      <c r="M32" s="177" t="s">
        <v>43</v>
      </c>
      <c r="N32" s="146"/>
      <c r="O32" s="146" t="s">
        <v>415</v>
      </c>
      <c r="P32" s="153" t="s">
        <v>374</v>
      </c>
      <c r="Q32" s="154" t="s">
        <v>385</v>
      </c>
      <c r="R32" s="122"/>
      <c r="S32" s="122"/>
      <c r="T32" s="117">
        <v>1361.088</v>
      </c>
      <c r="U32" s="117">
        <v>1326.12706</v>
      </c>
      <c r="V32" s="117">
        <v>2209.6</v>
      </c>
      <c r="W32" s="117">
        <v>1385.4</v>
      </c>
      <c r="X32" s="117">
        <f t="shared" si="2"/>
        <v>1454.67</v>
      </c>
      <c r="Y32" s="117">
        <f t="shared" si="2"/>
        <v>1527.4035000000001</v>
      </c>
      <c r="Z32" s="104"/>
    </row>
    <row r="33" spans="1:26" ht="165" customHeight="1">
      <c r="A33" s="60" t="s">
        <v>121</v>
      </c>
      <c r="B33" s="100" t="s">
        <v>392</v>
      </c>
      <c r="C33" s="58" t="s">
        <v>122</v>
      </c>
      <c r="D33" s="145" t="s">
        <v>111</v>
      </c>
      <c r="E33" s="122"/>
      <c r="F33" s="122"/>
      <c r="G33" s="176" t="s">
        <v>41</v>
      </c>
      <c r="H33" s="153" t="s">
        <v>123</v>
      </c>
      <c r="I33" s="177" t="s">
        <v>76</v>
      </c>
      <c r="J33" s="146"/>
      <c r="K33" s="178" t="s">
        <v>44</v>
      </c>
      <c r="L33" s="177" t="s">
        <v>124</v>
      </c>
      <c r="M33" s="177" t="s">
        <v>43</v>
      </c>
      <c r="N33" s="146"/>
      <c r="O33" s="146" t="s">
        <v>415</v>
      </c>
      <c r="P33" s="153" t="s">
        <v>375</v>
      </c>
      <c r="Q33" s="154" t="s">
        <v>385</v>
      </c>
      <c r="R33" s="122"/>
      <c r="S33" s="122"/>
      <c r="T33" s="117">
        <v>170.92</v>
      </c>
      <c r="U33" s="117">
        <v>167.33855</v>
      </c>
      <c r="V33" s="117">
        <v>199.8</v>
      </c>
      <c r="W33" s="117">
        <v>213.1</v>
      </c>
      <c r="X33" s="117">
        <f t="shared" si="2"/>
        <v>223.755</v>
      </c>
      <c r="Y33" s="117">
        <f t="shared" si="2"/>
        <v>234.94275000000002</v>
      </c>
      <c r="Z33" s="104"/>
    </row>
    <row r="34" spans="1:26" ht="114" hidden="1">
      <c r="A34" s="60" t="s">
        <v>125</v>
      </c>
      <c r="B34" s="100" t="s">
        <v>126</v>
      </c>
      <c r="C34" s="58" t="s">
        <v>127</v>
      </c>
      <c r="D34" s="145" t="s">
        <v>111</v>
      </c>
      <c r="E34" s="122"/>
      <c r="F34" s="12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51"/>
      <c r="R34" s="122"/>
      <c r="S34" s="122"/>
      <c r="T34" s="104"/>
      <c r="U34" s="104"/>
      <c r="V34" s="104"/>
      <c r="W34" s="104"/>
      <c r="X34" s="104"/>
      <c r="Y34" s="104"/>
      <c r="Z34" s="104"/>
    </row>
    <row r="35" spans="1:26" ht="146.25" customHeight="1">
      <c r="A35" s="129" t="s">
        <v>128</v>
      </c>
      <c r="B35" s="101" t="s">
        <v>129</v>
      </c>
      <c r="C35" s="57" t="s">
        <v>130</v>
      </c>
      <c r="D35" s="145" t="s">
        <v>364</v>
      </c>
      <c r="E35" s="122"/>
      <c r="F35" s="122"/>
      <c r="G35" s="172" t="s">
        <v>41</v>
      </c>
      <c r="H35" s="148" t="s">
        <v>131</v>
      </c>
      <c r="I35" s="331" t="s">
        <v>76</v>
      </c>
      <c r="J35" s="146"/>
      <c r="K35" s="178" t="s">
        <v>44</v>
      </c>
      <c r="L35" s="177" t="s">
        <v>124</v>
      </c>
      <c r="M35" s="177" t="s">
        <v>43</v>
      </c>
      <c r="N35" s="146"/>
      <c r="O35" s="146" t="s">
        <v>415</v>
      </c>
      <c r="P35" s="153" t="s">
        <v>376</v>
      </c>
      <c r="Q35" s="154" t="s">
        <v>385</v>
      </c>
      <c r="R35" s="122"/>
      <c r="S35" s="122"/>
      <c r="T35" s="117">
        <v>12</v>
      </c>
      <c r="U35" s="117">
        <v>6.537</v>
      </c>
      <c r="V35" s="117">
        <v>2</v>
      </c>
      <c r="W35" s="117">
        <v>12</v>
      </c>
      <c r="X35" s="117">
        <f>W35*1.05</f>
        <v>12.600000000000001</v>
      </c>
      <c r="Y35" s="117">
        <f>X35*1.05</f>
        <v>13.230000000000002</v>
      </c>
      <c r="Z35" s="104"/>
    </row>
    <row r="36" spans="1:26" ht="85.5" hidden="1">
      <c r="A36" s="60" t="s">
        <v>132</v>
      </c>
      <c r="B36" s="100" t="s">
        <v>133</v>
      </c>
      <c r="C36" s="58" t="s">
        <v>134</v>
      </c>
      <c r="D36" s="145"/>
      <c r="E36" s="122"/>
      <c r="F36" s="122"/>
      <c r="G36" s="172"/>
      <c r="H36" s="148"/>
      <c r="I36" s="331"/>
      <c r="J36" s="146"/>
      <c r="K36" s="178" t="s">
        <v>135</v>
      </c>
      <c r="L36" s="177" t="s">
        <v>136</v>
      </c>
      <c r="M36" s="177" t="s">
        <v>137</v>
      </c>
      <c r="N36" s="146"/>
      <c r="O36" s="146"/>
      <c r="P36" s="146"/>
      <c r="Q36" s="146"/>
      <c r="R36" s="122"/>
      <c r="S36" s="122"/>
      <c r="T36" s="117"/>
      <c r="U36" s="117"/>
      <c r="V36" s="117"/>
      <c r="W36" s="117"/>
      <c r="X36" s="117"/>
      <c r="Y36" s="117"/>
      <c r="Z36" s="104"/>
    </row>
    <row r="37" spans="1:26" ht="85.5" hidden="1">
      <c r="A37" s="60" t="s">
        <v>138</v>
      </c>
      <c r="B37" s="100" t="s">
        <v>139</v>
      </c>
      <c r="C37" s="58" t="s">
        <v>140</v>
      </c>
      <c r="D37" s="145"/>
      <c r="E37" s="122"/>
      <c r="F37" s="122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22"/>
      <c r="S37" s="122"/>
      <c r="T37" s="117"/>
      <c r="U37" s="117"/>
      <c r="V37" s="117"/>
      <c r="W37" s="117"/>
      <c r="X37" s="117"/>
      <c r="Y37" s="117"/>
      <c r="Z37" s="104"/>
    </row>
    <row r="38" spans="1:26" ht="28.5" hidden="1">
      <c r="A38" s="60" t="s">
        <v>141</v>
      </c>
      <c r="B38" s="100" t="s">
        <v>142</v>
      </c>
      <c r="C38" s="58" t="s">
        <v>143</v>
      </c>
      <c r="D38" s="145"/>
      <c r="E38" s="122"/>
      <c r="F38" s="12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22"/>
      <c r="S38" s="122"/>
      <c r="T38" s="117"/>
      <c r="U38" s="117"/>
      <c r="V38" s="117"/>
      <c r="W38" s="117"/>
      <c r="X38" s="117"/>
      <c r="Y38" s="117"/>
      <c r="Z38" s="104"/>
    </row>
    <row r="39" spans="1:26" ht="28.5" hidden="1">
      <c r="A39" s="60" t="s">
        <v>144</v>
      </c>
      <c r="B39" s="100" t="s">
        <v>145</v>
      </c>
      <c r="C39" s="58" t="s">
        <v>146</v>
      </c>
      <c r="D39" s="145"/>
      <c r="E39" s="122"/>
      <c r="F39" s="122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22"/>
      <c r="S39" s="122"/>
      <c r="T39" s="117"/>
      <c r="U39" s="117"/>
      <c r="V39" s="117"/>
      <c r="W39" s="117"/>
      <c r="X39" s="117"/>
      <c r="Y39" s="117"/>
      <c r="Z39" s="104"/>
    </row>
    <row r="40" spans="1:26" ht="142.5">
      <c r="A40" s="60" t="s">
        <v>147</v>
      </c>
      <c r="B40" s="100" t="s">
        <v>148</v>
      </c>
      <c r="C40" s="58" t="s">
        <v>149</v>
      </c>
      <c r="D40" s="145" t="s">
        <v>150</v>
      </c>
      <c r="E40" s="122"/>
      <c r="F40" s="122"/>
      <c r="G40" s="176" t="s">
        <v>41</v>
      </c>
      <c r="H40" s="153" t="s">
        <v>151</v>
      </c>
      <c r="I40" s="177" t="s">
        <v>76</v>
      </c>
      <c r="J40" s="146"/>
      <c r="K40" s="178" t="s">
        <v>44</v>
      </c>
      <c r="L40" s="177" t="s">
        <v>152</v>
      </c>
      <c r="M40" s="177" t="s">
        <v>43</v>
      </c>
      <c r="N40" s="146"/>
      <c r="O40" s="146" t="s">
        <v>415</v>
      </c>
      <c r="P40" s="153" t="s">
        <v>377</v>
      </c>
      <c r="Q40" s="154" t="s">
        <v>385</v>
      </c>
      <c r="R40" s="122"/>
      <c r="S40" s="122"/>
      <c r="T40" s="117">
        <v>74.1935</v>
      </c>
      <c r="U40" s="117">
        <v>44.292</v>
      </c>
      <c r="V40" s="117">
        <v>57.4</v>
      </c>
      <c r="W40" s="117">
        <v>148.2</v>
      </c>
      <c r="X40" s="117">
        <f>W40*1.1</f>
        <v>163.02</v>
      </c>
      <c r="Y40" s="117">
        <f>X40*1.1</f>
        <v>179.32200000000003</v>
      </c>
      <c r="Z40" s="104"/>
    </row>
    <row r="41" spans="1:26" ht="356.25">
      <c r="A41" s="60" t="s">
        <v>153</v>
      </c>
      <c r="B41" s="100" t="s">
        <v>393</v>
      </c>
      <c r="C41" s="58" t="s">
        <v>154</v>
      </c>
      <c r="D41" s="145" t="s">
        <v>232</v>
      </c>
      <c r="E41" s="122"/>
      <c r="F41" s="122"/>
      <c r="G41" s="176" t="s">
        <v>41</v>
      </c>
      <c r="H41" s="153" t="s">
        <v>151</v>
      </c>
      <c r="I41" s="177" t="s">
        <v>76</v>
      </c>
      <c r="J41" s="146"/>
      <c r="K41" s="178" t="s">
        <v>44</v>
      </c>
      <c r="L41" s="177" t="s">
        <v>152</v>
      </c>
      <c r="M41" s="177" t="s">
        <v>43</v>
      </c>
      <c r="N41" s="146"/>
      <c r="O41" s="146" t="s">
        <v>415</v>
      </c>
      <c r="P41" s="153" t="s">
        <v>378</v>
      </c>
      <c r="Q41" s="154" t="s">
        <v>385</v>
      </c>
      <c r="R41" s="122"/>
      <c r="S41" s="122"/>
      <c r="T41" s="117">
        <v>144.5</v>
      </c>
      <c r="U41" s="117">
        <v>93.717</v>
      </c>
      <c r="V41" s="117">
        <v>30</v>
      </c>
      <c r="W41" s="117">
        <v>98.8</v>
      </c>
      <c r="X41" s="117"/>
      <c r="Y41" s="117"/>
      <c r="Z41" s="104"/>
    </row>
    <row r="42" spans="1:26" ht="139.5" customHeight="1">
      <c r="A42" s="60" t="s">
        <v>155</v>
      </c>
      <c r="B42" s="100" t="s">
        <v>156</v>
      </c>
      <c r="C42" s="58" t="s">
        <v>157</v>
      </c>
      <c r="D42" s="145" t="s">
        <v>150</v>
      </c>
      <c r="E42" s="122"/>
      <c r="F42" s="122"/>
      <c r="G42" s="176" t="s">
        <v>41</v>
      </c>
      <c r="H42" s="153" t="s">
        <v>151</v>
      </c>
      <c r="I42" s="177" t="s">
        <v>76</v>
      </c>
      <c r="J42" s="146"/>
      <c r="K42" s="178" t="s">
        <v>44</v>
      </c>
      <c r="L42" s="177" t="s">
        <v>152</v>
      </c>
      <c r="M42" s="177" t="s">
        <v>43</v>
      </c>
      <c r="N42" s="146"/>
      <c r="O42" s="146" t="s">
        <v>415</v>
      </c>
      <c r="P42" s="153" t="s">
        <v>379</v>
      </c>
      <c r="Q42" s="154" t="s">
        <v>385</v>
      </c>
      <c r="R42" s="122"/>
      <c r="S42" s="122"/>
      <c r="T42" s="117">
        <v>156.1065</v>
      </c>
      <c r="U42" s="117">
        <v>156.1065</v>
      </c>
      <c r="V42" s="117">
        <v>180</v>
      </c>
      <c r="W42" s="117">
        <v>170</v>
      </c>
      <c r="X42" s="117">
        <f>W42*1.05</f>
        <v>178.5</v>
      </c>
      <c r="Y42" s="117">
        <f>X42*1.05</f>
        <v>187.425</v>
      </c>
      <c r="Z42" s="104"/>
    </row>
    <row r="43" spans="1:26" ht="28.5" hidden="1">
      <c r="A43" s="60" t="s">
        <v>158</v>
      </c>
      <c r="B43" s="100" t="s">
        <v>159</v>
      </c>
      <c r="C43" s="58" t="s">
        <v>160</v>
      </c>
      <c r="D43" s="145"/>
      <c r="E43" s="122"/>
      <c r="F43" s="122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22"/>
      <c r="S43" s="122"/>
      <c r="T43" s="117"/>
      <c r="U43" s="117"/>
      <c r="V43" s="117"/>
      <c r="W43" s="117"/>
      <c r="X43" s="117"/>
      <c r="Y43" s="117"/>
      <c r="Z43" s="104"/>
    </row>
    <row r="44" spans="1:26" ht="99.75" hidden="1">
      <c r="A44" s="60" t="s">
        <v>161</v>
      </c>
      <c r="B44" s="100" t="s">
        <v>162</v>
      </c>
      <c r="C44" s="58" t="s">
        <v>163</v>
      </c>
      <c r="D44" s="145"/>
      <c r="E44" s="122"/>
      <c r="F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22"/>
      <c r="S44" s="122"/>
      <c r="T44" s="117"/>
      <c r="U44" s="117"/>
      <c r="V44" s="117"/>
      <c r="W44" s="117"/>
      <c r="X44" s="117"/>
      <c r="Y44" s="117"/>
      <c r="Z44" s="104"/>
    </row>
    <row r="45" spans="1:26" ht="85.5" hidden="1">
      <c r="A45" s="60" t="s">
        <v>164</v>
      </c>
      <c r="B45" s="100" t="s">
        <v>165</v>
      </c>
      <c r="C45" s="58" t="s">
        <v>166</v>
      </c>
      <c r="D45" s="145"/>
      <c r="E45" s="122"/>
      <c r="F45" s="122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/>
      <c r="S45" s="122"/>
      <c r="T45" s="117"/>
      <c r="U45" s="117"/>
      <c r="V45" s="117"/>
      <c r="W45" s="117"/>
      <c r="X45" s="117"/>
      <c r="Y45" s="117"/>
      <c r="Z45" s="104"/>
    </row>
    <row r="46" spans="1:26" ht="85.5" hidden="1">
      <c r="A46" s="60" t="s">
        <v>167</v>
      </c>
      <c r="B46" s="100" t="s">
        <v>168</v>
      </c>
      <c r="C46" s="58" t="s">
        <v>169</v>
      </c>
      <c r="D46" s="145"/>
      <c r="E46" s="122"/>
      <c r="F46" s="122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22"/>
      <c r="S46" s="122"/>
      <c r="T46" s="117"/>
      <c r="U46" s="117"/>
      <c r="V46" s="117"/>
      <c r="W46" s="117"/>
      <c r="X46" s="117"/>
      <c r="Y46" s="117"/>
      <c r="Z46" s="104"/>
    </row>
    <row r="47" spans="1:26" ht="57" hidden="1">
      <c r="A47" s="60" t="s">
        <v>170</v>
      </c>
      <c r="B47" s="100" t="s">
        <v>171</v>
      </c>
      <c r="C47" s="58" t="s">
        <v>172</v>
      </c>
      <c r="D47" s="145"/>
      <c r="E47" s="122"/>
      <c r="F47" s="122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22"/>
      <c r="S47" s="122"/>
      <c r="T47" s="117"/>
      <c r="U47" s="117"/>
      <c r="V47" s="117"/>
      <c r="W47" s="117"/>
      <c r="X47" s="117"/>
      <c r="Y47" s="117"/>
      <c r="Z47" s="104"/>
    </row>
    <row r="48" spans="1:26" ht="71.25" hidden="1">
      <c r="A48" s="60" t="s">
        <v>173</v>
      </c>
      <c r="B48" s="100" t="s">
        <v>174</v>
      </c>
      <c r="C48" s="58" t="s">
        <v>175</v>
      </c>
      <c r="D48" s="145"/>
      <c r="E48" s="122"/>
      <c r="F48" s="122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22"/>
      <c r="S48" s="122"/>
      <c r="T48" s="117"/>
      <c r="U48" s="117"/>
      <c r="V48" s="117"/>
      <c r="W48" s="117"/>
      <c r="X48" s="117"/>
      <c r="Y48" s="117"/>
      <c r="Z48" s="104"/>
    </row>
    <row r="49" spans="1:26" ht="71.25" hidden="1">
      <c r="A49" s="60" t="s">
        <v>176</v>
      </c>
      <c r="B49" s="100" t="s">
        <v>177</v>
      </c>
      <c r="C49" s="58" t="s">
        <v>178</v>
      </c>
      <c r="D49" s="145"/>
      <c r="E49" s="122"/>
      <c r="F49" s="122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/>
      <c r="S49" s="122"/>
      <c r="T49" s="117"/>
      <c r="U49" s="117"/>
      <c r="V49" s="117"/>
      <c r="W49" s="117"/>
      <c r="X49" s="117"/>
      <c r="Y49" s="117"/>
      <c r="Z49" s="104"/>
    </row>
    <row r="50" spans="1:26" ht="160.5" customHeight="1">
      <c r="A50" s="60" t="s">
        <v>179</v>
      </c>
      <c r="B50" s="100" t="s">
        <v>180</v>
      </c>
      <c r="C50" s="58" t="s">
        <v>181</v>
      </c>
      <c r="D50" s="145" t="s">
        <v>84</v>
      </c>
      <c r="E50" s="122"/>
      <c r="F50" s="122"/>
      <c r="G50" s="176" t="s">
        <v>41</v>
      </c>
      <c r="H50" s="153" t="s">
        <v>182</v>
      </c>
      <c r="I50" s="177" t="s">
        <v>76</v>
      </c>
      <c r="J50" s="146"/>
      <c r="K50" s="178" t="s">
        <v>44</v>
      </c>
      <c r="L50" s="177" t="s">
        <v>183</v>
      </c>
      <c r="M50" s="177" t="s">
        <v>184</v>
      </c>
      <c r="N50" s="146"/>
      <c r="O50" s="146"/>
      <c r="P50" s="146"/>
      <c r="Q50" s="151"/>
      <c r="R50" s="122"/>
      <c r="S50" s="122"/>
      <c r="T50" s="117"/>
      <c r="U50" s="117"/>
      <c r="V50" s="117"/>
      <c r="W50" s="117"/>
      <c r="X50" s="117"/>
      <c r="Y50" s="117"/>
      <c r="Z50" s="104"/>
    </row>
    <row r="51" spans="1:26" ht="42.75" hidden="1">
      <c r="A51" s="60" t="s">
        <v>185</v>
      </c>
      <c r="B51" s="100" t="s">
        <v>186</v>
      </c>
      <c r="C51" s="58" t="s">
        <v>187</v>
      </c>
      <c r="D51" s="145"/>
      <c r="E51" s="122"/>
      <c r="F51" s="122"/>
      <c r="G51" s="176"/>
      <c r="H51" s="153"/>
      <c r="I51" s="177"/>
      <c r="J51" s="146"/>
      <c r="K51" s="146"/>
      <c r="L51" s="146"/>
      <c r="M51" s="146"/>
      <c r="N51" s="146"/>
      <c r="O51" s="146"/>
      <c r="P51" s="146"/>
      <c r="Q51" s="146"/>
      <c r="R51" s="122"/>
      <c r="S51" s="122"/>
      <c r="T51" s="117"/>
      <c r="U51" s="117"/>
      <c r="V51" s="117"/>
      <c r="W51" s="117"/>
      <c r="X51" s="117"/>
      <c r="Y51" s="117"/>
      <c r="Z51" s="104"/>
    </row>
    <row r="52" spans="1:26" ht="99.75" hidden="1">
      <c r="A52" s="60" t="s">
        <v>188</v>
      </c>
      <c r="B52" s="100" t="s">
        <v>189</v>
      </c>
      <c r="C52" s="58" t="s">
        <v>190</v>
      </c>
      <c r="D52" s="145"/>
      <c r="E52" s="122"/>
      <c r="F52" s="12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/>
      <c r="S52" s="122"/>
      <c r="T52" s="117"/>
      <c r="U52" s="117"/>
      <c r="V52" s="117"/>
      <c r="W52" s="117"/>
      <c r="X52" s="117"/>
      <c r="Y52" s="117"/>
      <c r="Z52" s="104"/>
    </row>
    <row r="53" spans="1:26" ht="28.5" hidden="1">
      <c r="A53" s="60" t="s">
        <v>191</v>
      </c>
      <c r="B53" s="100" t="s">
        <v>192</v>
      </c>
      <c r="C53" s="58" t="s">
        <v>193</v>
      </c>
      <c r="D53" s="145"/>
      <c r="E53" s="122"/>
      <c r="F53" s="122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22"/>
      <c r="S53" s="122"/>
      <c r="T53" s="117"/>
      <c r="U53" s="117"/>
      <c r="V53" s="117"/>
      <c r="W53" s="117"/>
      <c r="X53" s="117"/>
      <c r="Y53" s="117"/>
      <c r="Z53" s="104"/>
    </row>
    <row r="54" spans="1:26" ht="0.75" customHeight="1">
      <c r="A54" s="60" t="s">
        <v>194</v>
      </c>
      <c r="B54" s="100" t="s">
        <v>195</v>
      </c>
      <c r="C54" s="58" t="s">
        <v>196</v>
      </c>
      <c r="D54" s="145"/>
      <c r="E54" s="122"/>
      <c r="F54" s="122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22"/>
      <c r="S54" s="122"/>
      <c r="T54" s="117"/>
      <c r="U54" s="117"/>
      <c r="V54" s="117"/>
      <c r="W54" s="117"/>
      <c r="X54" s="117"/>
      <c r="Y54" s="117"/>
      <c r="Z54" s="104"/>
    </row>
    <row r="55" spans="1:26" ht="128.25">
      <c r="A55" s="60" t="s">
        <v>197</v>
      </c>
      <c r="B55" s="100" t="s">
        <v>198</v>
      </c>
      <c r="C55" s="58" t="s">
        <v>199</v>
      </c>
      <c r="D55" s="145"/>
      <c r="E55" s="122"/>
      <c r="F55" s="12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22"/>
      <c r="S55" s="122"/>
      <c r="T55" s="117">
        <f aca="true" t="shared" si="3" ref="T55:Y55">SUM(T56:T59)</f>
        <v>156.5</v>
      </c>
      <c r="U55" s="117">
        <f t="shared" si="3"/>
        <v>156.5</v>
      </c>
      <c r="V55" s="117">
        <f t="shared" si="3"/>
        <v>0</v>
      </c>
      <c r="W55" s="117">
        <f t="shared" si="3"/>
        <v>0</v>
      </c>
      <c r="X55" s="117">
        <f t="shared" si="3"/>
        <v>0</v>
      </c>
      <c r="Y55" s="117">
        <f t="shared" si="3"/>
        <v>0</v>
      </c>
      <c r="Z55" s="104"/>
    </row>
    <row r="56" spans="1:26" ht="150" customHeight="1">
      <c r="A56" s="130" t="s">
        <v>403</v>
      </c>
      <c r="B56" s="100" t="s">
        <v>200</v>
      </c>
      <c r="C56" s="58" t="s">
        <v>272</v>
      </c>
      <c r="D56" s="145" t="s">
        <v>233</v>
      </c>
      <c r="E56" s="122"/>
      <c r="F56" s="122"/>
      <c r="G56" s="176" t="s">
        <v>41</v>
      </c>
      <c r="H56" s="153" t="s">
        <v>85</v>
      </c>
      <c r="I56" s="177" t="s">
        <v>76</v>
      </c>
      <c r="J56" s="146"/>
      <c r="K56" s="178" t="s">
        <v>44</v>
      </c>
      <c r="L56" s="177" t="s">
        <v>86</v>
      </c>
      <c r="M56" s="177" t="s">
        <v>43</v>
      </c>
      <c r="N56" s="146"/>
      <c r="O56" s="146" t="s">
        <v>258</v>
      </c>
      <c r="P56" s="153" t="s">
        <v>370</v>
      </c>
      <c r="Q56" s="154" t="s">
        <v>385</v>
      </c>
      <c r="R56" s="122"/>
      <c r="S56" s="122"/>
      <c r="T56" s="117">
        <v>156.5</v>
      </c>
      <c r="U56" s="117">
        <v>156.5</v>
      </c>
      <c r="V56" s="117"/>
      <c r="W56" s="117"/>
      <c r="X56" s="117"/>
      <c r="Y56" s="117"/>
      <c r="Z56" s="104"/>
    </row>
    <row r="57" spans="1:26" ht="71.25" hidden="1">
      <c r="A57" s="130" t="s">
        <v>398</v>
      </c>
      <c r="B57" s="100" t="s">
        <v>109</v>
      </c>
      <c r="C57" s="58" t="s">
        <v>273</v>
      </c>
      <c r="D57" s="145"/>
      <c r="E57" s="122"/>
      <c r="F57" s="122"/>
      <c r="G57" s="176"/>
      <c r="H57" s="153"/>
      <c r="I57" s="177"/>
      <c r="J57" s="146"/>
      <c r="K57" s="178"/>
      <c r="L57" s="177"/>
      <c r="M57" s="177"/>
      <c r="N57" s="146"/>
      <c r="O57" s="146"/>
      <c r="P57" s="146"/>
      <c r="Q57" s="151"/>
      <c r="R57" s="122"/>
      <c r="S57" s="122"/>
      <c r="T57" s="117"/>
      <c r="U57" s="117"/>
      <c r="V57" s="117"/>
      <c r="W57" s="117"/>
      <c r="X57" s="117"/>
      <c r="Y57" s="117"/>
      <c r="Z57" s="104"/>
    </row>
    <row r="58" spans="1:26" ht="114" hidden="1">
      <c r="A58" s="130" t="s">
        <v>399</v>
      </c>
      <c r="B58" s="100" t="s">
        <v>117</v>
      </c>
      <c r="C58" s="58" t="s">
        <v>274</v>
      </c>
      <c r="D58" s="145"/>
      <c r="E58" s="122"/>
      <c r="F58" s="122"/>
      <c r="G58" s="176"/>
      <c r="H58" s="153"/>
      <c r="I58" s="177"/>
      <c r="J58" s="146"/>
      <c r="K58" s="178"/>
      <c r="L58" s="177"/>
      <c r="M58" s="177"/>
      <c r="N58" s="146"/>
      <c r="O58" s="146" t="s">
        <v>415</v>
      </c>
      <c r="P58" s="153" t="s">
        <v>381</v>
      </c>
      <c r="Q58" s="154" t="s">
        <v>385</v>
      </c>
      <c r="R58" s="122"/>
      <c r="S58" s="122"/>
      <c r="T58" s="117"/>
      <c r="U58" s="117"/>
      <c r="V58" s="117"/>
      <c r="W58" s="117"/>
      <c r="X58" s="117"/>
      <c r="Y58" s="117"/>
      <c r="Z58" s="104"/>
    </row>
    <row r="59" spans="1:26" ht="85.5" hidden="1">
      <c r="A59" s="60"/>
      <c r="B59" s="100" t="s">
        <v>404</v>
      </c>
      <c r="C59" s="58" t="s">
        <v>275</v>
      </c>
      <c r="D59" s="145"/>
      <c r="E59" s="122"/>
      <c r="F59" s="122"/>
      <c r="G59" s="176"/>
      <c r="H59" s="153"/>
      <c r="I59" s="177"/>
      <c r="J59" s="146"/>
      <c r="K59" s="178"/>
      <c r="L59" s="177"/>
      <c r="M59" s="177"/>
      <c r="N59" s="146"/>
      <c r="O59" s="146"/>
      <c r="P59" s="146"/>
      <c r="Q59" s="151"/>
      <c r="R59" s="122"/>
      <c r="S59" s="122"/>
      <c r="T59" s="117"/>
      <c r="U59" s="117"/>
      <c r="V59" s="117"/>
      <c r="W59" s="117"/>
      <c r="X59" s="117"/>
      <c r="Y59" s="117"/>
      <c r="Z59" s="104"/>
    </row>
    <row r="60" spans="1:26" ht="114">
      <c r="A60" s="60" t="s">
        <v>201</v>
      </c>
      <c r="B60" s="100" t="s">
        <v>202</v>
      </c>
      <c r="C60" s="58" t="s">
        <v>203</v>
      </c>
      <c r="D60" s="145"/>
      <c r="E60" s="122"/>
      <c r="F60" s="122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22"/>
      <c r="S60" s="122"/>
      <c r="T60" s="117">
        <f aca="true" t="shared" si="4" ref="T60:Y60">SUM(T61:T62)</f>
        <v>108.45</v>
      </c>
      <c r="U60" s="117">
        <f t="shared" si="4"/>
        <v>108.45</v>
      </c>
      <c r="V60" s="117">
        <f t="shared" si="4"/>
        <v>113.6</v>
      </c>
      <c r="W60" s="117">
        <f t="shared" si="4"/>
        <v>114.7</v>
      </c>
      <c r="X60" s="117">
        <f t="shared" si="4"/>
        <v>120.435</v>
      </c>
      <c r="Y60" s="117">
        <f t="shared" si="4"/>
        <v>126.45675000000001</v>
      </c>
      <c r="Z60" s="104"/>
    </row>
    <row r="61" spans="1:26" ht="142.5">
      <c r="A61" s="128" t="s">
        <v>345</v>
      </c>
      <c r="B61" s="100" t="s">
        <v>216</v>
      </c>
      <c r="C61" s="58"/>
      <c r="D61" s="145" t="s">
        <v>204</v>
      </c>
      <c r="E61" s="122"/>
      <c r="F61" s="122"/>
      <c r="G61" s="176" t="s">
        <v>41</v>
      </c>
      <c r="H61" s="153" t="s">
        <v>205</v>
      </c>
      <c r="I61" s="177" t="s">
        <v>76</v>
      </c>
      <c r="J61" s="146"/>
      <c r="K61" s="178" t="s">
        <v>44</v>
      </c>
      <c r="L61" s="177" t="s">
        <v>45</v>
      </c>
      <c r="M61" s="177" t="s">
        <v>43</v>
      </c>
      <c r="N61" s="146"/>
      <c r="O61" s="146" t="s">
        <v>258</v>
      </c>
      <c r="P61" s="146"/>
      <c r="Q61" s="154" t="s">
        <v>386</v>
      </c>
      <c r="R61" s="122"/>
      <c r="S61" s="122"/>
      <c r="T61" s="117">
        <v>108.45</v>
      </c>
      <c r="U61" s="117">
        <v>108.45</v>
      </c>
      <c r="V61" s="117">
        <v>113.6</v>
      </c>
      <c r="W61" s="117">
        <v>114.7</v>
      </c>
      <c r="X61" s="117">
        <f>W61*1.05</f>
        <v>120.435</v>
      </c>
      <c r="Y61" s="117">
        <f>X61*1.05</f>
        <v>126.45675000000001</v>
      </c>
      <c r="Z61" s="104"/>
    </row>
    <row r="62" spans="1:26" ht="25.5" customHeight="1">
      <c r="A62" s="128" t="s">
        <v>346</v>
      </c>
      <c r="B62" s="100" t="s">
        <v>217</v>
      </c>
      <c r="C62" s="58"/>
      <c r="D62" s="145"/>
      <c r="E62" s="122"/>
      <c r="F62" s="122"/>
      <c r="G62" s="176"/>
      <c r="H62" s="153"/>
      <c r="I62" s="177"/>
      <c r="J62" s="146"/>
      <c r="K62" s="178"/>
      <c r="L62" s="177"/>
      <c r="M62" s="177"/>
      <c r="N62" s="146"/>
      <c r="O62" s="146"/>
      <c r="P62" s="146"/>
      <c r="Q62" s="151"/>
      <c r="R62" s="122"/>
      <c r="S62" s="122"/>
      <c r="T62" s="117"/>
      <c r="U62" s="117"/>
      <c r="V62" s="117"/>
      <c r="W62" s="117"/>
      <c r="X62" s="117"/>
      <c r="Y62" s="117"/>
      <c r="Z62" s="104"/>
    </row>
    <row r="63" spans="1:26" ht="171">
      <c r="A63" s="60" t="s">
        <v>206</v>
      </c>
      <c r="B63" s="100" t="s">
        <v>405</v>
      </c>
      <c r="C63" s="58" t="s">
        <v>207</v>
      </c>
      <c r="D63" s="145"/>
      <c r="E63" s="122"/>
      <c r="F63" s="122"/>
      <c r="G63" s="146"/>
      <c r="H63" s="146"/>
      <c r="I63" s="146"/>
      <c r="J63" s="146"/>
      <c r="K63" s="146"/>
      <c r="L63" s="146"/>
      <c r="M63" s="146"/>
      <c r="N63" s="122"/>
      <c r="O63" s="122"/>
      <c r="P63" s="122"/>
      <c r="Q63" s="122"/>
      <c r="R63" s="122"/>
      <c r="S63" s="122"/>
      <c r="T63" s="117"/>
      <c r="U63" s="117">
        <f>U65</f>
        <v>0</v>
      </c>
      <c r="V63" s="117"/>
      <c r="W63" s="117"/>
      <c r="X63" s="117"/>
      <c r="Y63" s="117"/>
      <c r="Z63" s="104"/>
    </row>
    <row r="64" spans="1:26" ht="140.25" customHeight="1">
      <c r="A64" s="60" t="s">
        <v>394</v>
      </c>
      <c r="B64" s="100" t="s">
        <v>406</v>
      </c>
      <c r="C64" s="62" t="s">
        <v>396</v>
      </c>
      <c r="D64" s="158" t="s">
        <v>111</v>
      </c>
      <c r="E64" s="159"/>
      <c r="F64" s="159"/>
      <c r="G64" s="181" t="s">
        <v>41</v>
      </c>
      <c r="H64" s="161" t="s">
        <v>205</v>
      </c>
      <c r="I64" s="182" t="s">
        <v>76</v>
      </c>
      <c r="J64" s="122"/>
      <c r="K64" s="183" t="s">
        <v>44</v>
      </c>
      <c r="L64" s="182" t="s">
        <v>45</v>
      </c>
      <c r="M64" s="182" t="s">
        <v>43</v>
      </c>
      <c r="N64" s="122"/>
      <c r="O64" s="146" t="s">
        <v>258</v>
      </c>
      <c r="P64" s="122"/>
      <c r="Q64" s="151" t="s">
        <v>253</v>
      </c>
      <c r="R64" s="122"/>
      <c r="S64" s="122"/>
      <c r="T64" s="117"/>
      <c r="U64" s="117"/>
      <c r="V64" s="117"/>
      <c r="W64" s="117"/>
      <c r="X64" s="117"/>
      <c r="Y64" s="117"/>
      <c r="Z64" s="104"/>
    </row>
    <row r="65" spans="1:26" ht="142.5" hidden="1">
      <c r="A65" s="130" t="s">
        <v>395</v>
      </c>
      <c r="B65" s="102" t="s">
        <v>266</v>
      </c>
      <c r="C65" s="63" t="s">
        <v>267</v>
      </c>
      <c r="D65" s="184" t="s">
        <v>268</v>
      </c>
      <c r="E65" s="122"/>
      <c r="F65" s="122"/>
      <c r="G65" s="176" t="s">
        <v>41</v>
      </c>
      <c r="H65" s="153" t="s">
        <v>205</v>
      </c>
      <c r="I65" s="177" t="s">
        <v>76</v>
      </c>
      <c r="J65" s="146"/>
      <c r="K65" s="178" t="s">
        <v>44</v>
      </c>
      <c r="L65" s="177" t="s">
        <v>45</v>
      </c>
      <c r="M65" s="177" t="s">
        <v>43</v>
      </c>
      <c r="N65" s="146"/>
      <c r="O65" s="146" t="s">
        <v>258</v>
      </c>
      <c r="P65" s="146"/>
      <c r="Q65" s="154" t="s">
        <v>386</v>
      </c>
      <c r="R65" s="122"/>
      <c r="S65" s="122"/>
      <c r="T65" s="117"/>
      <c r="U65" s="117"/>
      <c r="V65" s="117"/>
      <c r="W65" s="117"/>
      <c r="X65" s="117"/>
      <c r="Y65" s="117"/>
      <c r="Z65" s="104"/>
    </row>
    <row r="66" spans="1:26" ht="28.5">
      <c r="A66" s="60"/>
      <c r="B66" s="99" t="s">
        <v>208</v>
      </c>
      <c r="C66" s="59"/>
      <c r="D66" s="145"/>
      <c r="E66" s="122"/>
      <c r="F66" s="122"/>
      <c r="G66" s="146"/>
      <c r="H66" s="146"/>
      <c r="I66" s="146"/>
      <c r="J66" s="146"/>
      <c r="K66" s="146"/>
      <c r="L66" s="146"/>
      <c r="M66" s="146"/>
      <c r="N66" s="122"/>
      <c r="O66" s="122"/>
      <c r="P66" s="122" t="s">
        <v>209</v>
      </c>
      <c r="Q66" s="166"/>
      <c r="R66" s="122"/>
      <c r="S66" s="122"/>
      <c r="T66" s="121">
        <f aca="true" t="shared" si="5" ref="T66:Y66">SUM(T8,T55,T60,T63)</f>
        <v>3779.4839999999995</v>
      </c>
      <c r="U66" s="121">
        <f t="shared" si="5"/>
        <v>3551.4559099999997</v>
      </c>
      <c r="V66" s="121">
        <f t="shared" si="5"/>
        <v>4276.200000000001</v>
      </c>
      <c r="W66" s="121">
        <f t="shared" si="5"/>
        <v>3589.7999999999997</v>
      </c>
      <c r="X66" s="121">
        <f t="shared" si="5"/>
        <v>3211.8</v>
      </c>
      <c r="Y66" s="121">
        <f t="shared" si="5"/>
        <v>3380.5410000000006</v>
      </c>
      <c r="Z66" s="104"/>
    </row>
    <row r="67" spans="1:27" ht="27.75" customHeight="1">
      <c r="A67" s="131" t="s">
        <v>409</v>
      </c>
      <c r="B67" s="231" t="s">
        <v>319</v>
      </c>
      <c r="C67" s="9"/>
      <c r="D67" s="184" t="s">
        <v>111</v>
      </c>
      <c r="E67" s="104"/>
      <c r="F67" s="104"/>
      <c r="G67" s="107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24">
        <v>71.266</v>
      </c>
      <c r="U67" s="124">
        <v>71.266</v>
      </c>
      <c r="V67" s="124"/>
      <c r="W67" s="124"/>
      <c r="X67" s="124"/>
      <c r="Y67" s="124"/>
      <c r="Z67" s="124"/>
      <c r="AA67" s="51"/>
    </row>
    <row r="68" spans="1:27" ht="24.75" customHeight="1">
      <c r="A68" s="131"/>
      <c r="B68" s="262" t="s">
        <v>446</v>
      </c>
      <c r="C68" s="264"/>
      <c r="D68" s="189"/>
      <c r="E68" s="265"/>
      <c r="F68" s="265"/>
      <c r="G68" s="212"/>
      <c r="H68" s="213"/>
      <c r="I68" s="213"/>
      <c r="J68" s="213"/>
      <c r="K68" s="213"/>
      <c r="L68" s="213"/>
      <c r="M68" s="213"/>
      <c r="N68" s="265"/>
      <c r="O68" s="265"/>
      <c r="P68" s="265"/>
      <c r="Q68" s="166"/>
      <c r="R68" s="122"/>
      <c r="S68" s="122"/>
      <c r="T68" s="121"/>
      <c r="U68" s="121"/>
      <c r="V68" s="121">
        <v>750</v>
      </c>
      <c r="W68" s="124"/>
      <c r="X68" s="124"/>
      <c r="Y68" s="124"/>
      <c r="Z68" s="124"/>
      <c r="AA68" s="51"/>
    </row>
    <row r="69" spans="1:27" ht="14.25" hidden="1">
      <c r="A69" s="131"/>
      <c r="B69" s="281"/>
      <c r="C69" s="9"/>
      <c r="D69" s="188"/>
      <c r="E69" s="104"/>
      <c r="F69" s="104"/>
      <c r="G69" s="107"/>
      <c r="H69" s="104"/>
      <c r="I69" s="104"/>
      <c r="J69" s="104"/>
      <c r="K69" s="104"/>
      <c r="L69" s="104"/>
      <c r="M69" s="104"/>
      <c r="N69" s="104"/>
      <c r="O69" s="104"/>
      <c r="P69" s="104"/>
      <c r="Q69" s="96"/>
      <c r="R69" s="96"/>
      <c r="S69" s="96"/>
      <c r="T69" s="104"/>
      <c r="U69" s="104"/>
      <c r="V69" s="96"/>
      <c r="W69" s="104"/>
      <c r="X69" s="104"/>
      <c r="Y69" s="104"/>
      <c r="Z69" s="104"/>
      <c r="AA69" s="53"/>
    </row>
    <row r="70" spans="1:26" ht="25.5">
      <c r="A70" s="131"/>
      <c r="B70" s="231" t="s">
        <v>444</v>
      </c>
      <c r="C70" s="9"/>
      <c r="D70" s="187"/>
      <c r="E70" s="104"/>
      <c r="F70" s="104"/>
      <c r="G70" s="122"/>
      <c r="H70" s="122"/>
      <c r="I70" s="122"/>
      <c r="J70" s="122"/>
      <c r="K70" s="122"/>
      <c r="L70" s="122"/>
      <c r="M70" s="122"/>
      <c r="N70" s="104"/>
      <c r="O70" s="104"/>
      <c r="P70" s="104"/>
      <c r="Q70" s="104"/>
      <c r="R70" s="104"/>
      <c r="S70" s="104"/>
      <c r="T70" s="104"/>
      <c r="U70" s="104"/>
      <c r="V70" s="192">
        <v>892.4</v>
      </c>
      <c r="W70" s="104"/>
      <c r="X70" s="104"/>
      <c r="Y70" s="104"/>
      <c r="Z70" s="104"/>
    </row>
    <row r="71" spans="1:26" s="11" customFormat="1" ht="63.75">
      <c r="A71" s="132" t="s">
        <v>416</v>
      </c>
      <c r="B71" s="231" t="s">
        <v>401</v>
      </c>
      <c r="C71" s="9"/>
      <c r="D71" s="188">
        <v>1003</v>
      </c>
      <c r="E71" s="104"/>
      <c r="F71" s="104"/>
      <c r="G71" s="107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24">
        <v>441</v>
      </c>
      <c r="U71" s="124">
        <v>441</v>
      </c>
      <c r="V71" s="124"/>
      <c r="W71" s="124">
        <f>V71*1.1</f>
        <v>0</v>
      </c>
      <c r="X71" s="124">
        <f>W71*1.1</f>
        <v>0</v>
      </c>
      <c r="Y71" s="124">
        <f>X71*1.1</f>
        <v>0</v>
      </c>
      <c r="Z71" s="104"/>
    </row>
    <row r="72" spans="1:26" s="11" customFormat="1" ht="15">
      <c r="A72" s="9"/>
      <c r="B72" s="105" t="s">
        <v>278</v>
      </c>
      <c r="C72" s="9"/>
      <c r="D72" s="104"/>
      <c r="E72" s="104"/>
      <c r="F72" s="104"/>
      <c r="G72" s="107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25">
        <f aca="true" t="shared" si="6" ref="T72:Y72">T66+T67+T68+T69+T70+T71</f>
        <v>4291.75</v>
      </c>
      <c r="U72" s="125">
        <f t="shared" si="6"/>
        <v>4063.7219099999998</v>
      </c>
      <c r="V72" s="125">
        <f t="shared" si="6"/>
        <v>5918.6</v>
      </c>
      <c r="W72" s="125">
        <f t="shared" si="6"/>
        <v>3589.7999999999997</v>
      </c>
      <c r="X72" s="125">
        <f t="shared" si="6"/>
        <v>3211.8</v>
      </c>
      <c r="Y72" s="125">
        <f t="shared" si="6"/>
        <v>3380.5410000000006</v>
      </c>
      <c r="Z72" s="125"/>
    </row>
    <row r="73" spans="1:25" ht="12" customHeight="1" hidden="1">
      <c r="A73" s="328"/>
      <c r="B73" s="329"/>
      <c r="C73" s="330"/>
      <c r="D73" s="18"/>
      <c r="E73" s="19"/>
      <c r="F73" s="19"/>
      <c r="G73" s="38"/>
      <c r="H73" s="39"/>
      <c r="I73" s="39"/>
      <c r="J73" s="39"/>
      <c r="K73" s="39"/>
      <c r="L73" s="39"/>
      <c r="M73" s="39"/>
      <c r="N73" s="19"/>
      <c r="O73" s="19"/>
      <c r="P73" s="19"/>
      <c r="Q73" s="14"/>
      <c r="R73" s="14"/>
      <c r="S73" s="14"/>
      <c r="T73" s="14"/>
      <c r="U73" s="14"/>
      <c r="V73" s="14"/>
      <c r="W73" s="14"/>
      <c r="X73" s="14"/>
      <c r="Y73" s="14"/>
    </row>
    <row r="74" spans="7:13" ht="15" customHeight="1">
      <c r="G74" s="37"/>
      <c r="H74" s="34"/>
      <c r="I74" s="34"/>
      <c r="J74" s="34"/>
      <c r="K74" s="34"/>
      <c r="L74" s="34"/>
      <c r="M74" s="34"/>
    </row>
    <row r="75" spans="7:13" ht="13.5" customHeight="1">
      <c r="G75" s="35"/>
      <c r="H75" s="33"/>
      <c r="I75" s="33"/>
      <c r="J75" s="33"/>
      <c r="K75" s="33"/>
      <c r="L75" s="33"/>
      <c r="M75" s="33"/>
    </row>
    <row r="77" spans="1:26" ht="18" customHeight="1">
      <c r="A77" s="11"/>
      <c r="B77" s="87"/>
      <c r="C77" s="87"/>
      <c r="D77" s="87"/>
      <c r="E77" s="87"/>
      <c r="F77" s="87"/>
      <c r="G77" s="88"/>
      <c r="H77" s="87"/>
      <c r="I77" s="87"/>
      <c r="J77" s="87"/>
      <c r="K77" s="87"/>
      <c r="L77" s="87"/>
      <c r="M77" s="87"/>
      <c r="N77" s="87"/>
      <c r="O77" s="87"/>
      <c r="P77" s="87"/>
      <c r="Q77" s="321" t="s">
        <v>210</v>
      </c>
      <c r="R77" s="321"/>
      <c r="S77" s="321"/>
      <c r="T77" s="321"/>
      <c r="U77" s="321"/>
      <c r="V77" s="87"/>
      <c r="W77" s="87"/>
      <c r="X77" s="87" t="s">
        <v>209</v>
      </c>
      <c r="Y77" s="87"/>
      <c r="Z77" s="87"/>
    </row>
    <row r="78" spans="1:26" ht="18" customHeight="1">
      <c r="A78" s="11"/>
      <c r="B78" s="321" t="s">
        <v>234</v>
      </c>
      <c r="C78" s="321"/>
      <c r="D78" s="321"/>
      <c r="E78" s="87"/>
      <c r="F78" s="87"/>
      <c r="G78" s="92" t="s">
        <v>292</v>
      </c>
      <c r="H78" s="87"/>
      <c r="I78" s="87"/>
      <c r="J78" s="87"/>
      <c r="K78" s="87"/>
      <c r="L78" s="87"/>
      <c r="M78" s="87"/>
      <c r="N78" s="87"/>
      <c r="O78" s="87"/>
      <c r="P78" s="87"/>
      <c r="Q78" s="89" t="s">
        <v>212</v>
      </c>
      <c r="R78" s="89"/>
      <c r="S78" s="89"/>
      <c r="T78" s="89"/>
      <c r="U78" s="89"/>
      <c r="V78" s="87"/>
      <c r="W78" s="87"/>
      <c r="X78" s="90"/>
      <c r="Y78" s="332" t="s">
        <v>288</v>
      </c>
      <c r="Z78" s="332"/>
    </row>
    <row r="79" spans="7:13" ht="12.75">
      <c r="G79" s="29"/>
      <c r="H79" s="11"/>
      <c r="I79" s="11"/>
      <c r="J79" s="11"/>
      <c r="K79" s="11"/>
      <c r="L79" s="11"/>
      <c r="M79" s="11"/>
    </row>
    <row r="80" spans="7:13" ht="12.75">
      <c r="G80" s="29"/>
      <c r="I80" s="11"/>
      <c r="J80" s="11"/>
      <c r="K80" s="11"/>
      <c r="L80" s="11"/>
      <c r="M80" s="11"/>
    </row>
  </sheetData>
  <sheetProtection/>
  <mergeCells count="29">
    <mergeCell ref="B78:D78"/>
    <mergeCell ref="A73:C73"/>
    <mergeCell ref="I35:I36"/>
    <mergeCell ref="B21:B22"/>
    <mergeCell ref="C21:C22"/>
    <mergeCell ref="C23:C24"/>
    <mergeCell ref="N4:Q4"/>
    <mergeCell ref="A21:A22"/>
    <mergeCell ref="A9:A11"/>
    <mergeCell ref="B9:B11"/>
    <mergeCell ref="F4:I4"/>
    <mergeCell ref="J4:M4"/>
    <mergeCell ref="C9:C11"/>
    <mergeCell ref="X4:Y4"/>
    <mergeCell ref="R4:R5"/>
    <mergeCell ref="S4:U4"/>
    <mergeCell ref="V4:V5"/>
    <mergeCell ref="R3:Y3"/>
    <mergeCell ref="W4:W5"/>
    <mergeCell ref="Q77:U77"/>
    <mergeCell ref="A23:A24"/>
    <mergeCell ref="B23:B24"/>
    <mergeCell ref="Y78:Z78"/>
    <mergeCell ref="A2:Y2"/>
    <mergeCell ref="A3:C5"/>
    <mergeCell ref="D3:D5"/>
    <mergeCell ref="E3:Q3"/>
    <mergeCell ref="E4:E5"/>
    <mergeCell ref="Z3:Z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ОЛЬГ@</cp:lastModifiedBy>
  <cp:lastPrinted>2012-02-06T12:54:23Z</cp:lastPrinted>
  <dcterms:created xsi:type="dcterms:W3CDTF">2009-05-29T06:07:57Z</dcterms:created>
  <dcterms:modified xsi:type="dcterms:W3CDTF">2012-02-09T11:51:13Z</dcterms:modified>
  <cp:category/>
  <cp:version/>
  <cp:contentType/>
  <cp:contentStatus/>
</cp:coreProperties>
</file>