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0"/>
  </bookViews>
  <sheets>
    <sheet name="Лист3" sheetId="1" r:id="rId1"/>
    <sheet name="Лист1" sheetId="2" r:id="rId2"/>
  </sheets>
  <definedNames>
    <definedName name="_xlnm.Print_Area" localSheetId="0">'Лист3'!$A$1:$I$189</definedName>
  </definedNames>
  <calcPr fullCalcOnLoad="1"/>
</workbook>
</file>

<file path=xl/sharedStrings.xml><?xml version="1.0" encoding="utf-8"?>
<sst xmlns="http://schemas.openxmlformats.org/spreadsheetml/2006/main" count="246" uniqueCount="221">
  <si>
    <t>раздел 1. ДОХОДЫ</t>
  </si>
  <si>
    <t>лицензионные и регистрационные сборы</t>
  </si>
  <si>
    <t>налог с продаж</t>
  </si>
  <si>
    <t>налоги на совокупный доход</t>
  </si>
  <si>
    <t>налог на имущество физических лиц</t>
  </si>
  <si>
    <t>земельный налог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</si>
  <si>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</si>
  <si>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</si>
  <si>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</si>
  <si>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</si>
  <si>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</si>
  <si>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Налоги на товары и услуги, лицензионные и регистрационные сборы</t>
  </si>
  <si>
    <t>Налог на доходы физических лиц</t>
  </si>
  <si>
    <t>Налоги на прибыль</t>
  </si>
  <si>
    <t>Налоги на имущество</t>
  </si>
  <si>
    <t>код бюджет классиф.</t>
  </si>
  <si>
    <t>(тыс.рублей)</t>
  </si>
  <si>
    <t>единый  сельхозналог</t>
  </si>
  <si>
    <t>НАЛОГОВЫЕ  ДОХОДЫ</t>
  </si>
  <si>
    <t>прочие налоги и сборы</t>
  </si>
  <si>
    <t>План годов.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</si>
  <si>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</si>
  <si>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</si>
  <si>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</si>
  <si>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</si>
  <si>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</si>
  <si>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182 1 06 06000 10 0000 110</t>
  </si>
  <si>
    <t>000 1 00 00000 00 0000 000</t>
  </si>
  <si>
    <t>БЕЗВОЗМЕЗДНЫЕ  поступления</t>
  </si>
  <si>
    <t>090 2 00 00000 00 0000 000</t>
  </si>
  <si>
    <t>182 1 06 01000 00 0000 000</t>
  </si>
  <si>
    <t>% исполн</t>
  </si>
  <si>
    <t>Государственная пошлина, сборы</t>
  </si>
  <si>
    <t>000 1 08 00000 00 0000 110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</si>
  <si>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делам,рассматриваемым Верховным Судом РФ) сборы</t>
  </si>
  <si>
    <t>Задолженность и перерасчеты по отмененным налогам,сборам и иными обязательным платежам</t>
  </si>
  <si>
    <t>000 1 09 03023 01 0000 110</t>
  </si>
  <si>
    <t>000 1 09 00000 00 0000 000</t>
  </si>
  <si>
    <t>Налог на имущество предприятий</t>
  </si>
  <si>
    <t>000 1 09 04010 02 0000 110</t>
  </si>
  <si>
    <t>Налог на имущество, переходящего в порядке наследования или дарения</t>
  </si>
  <si>
    <t>000 1 09 04040 01 0000 110</t>
  </si>
  <si>
    <t>Земельный налог (по обязательствам,возникшим до 1 января 2006г.)</t>
  </si>
  <si>
    <t>Налог с продаж</t>
  </si>
  <si>
    <t>Сбор на нужды образовательных учреждений,взимаемый с юридических лиц</t>
  </si>
  <si>
    <t>Целевые сборы с граждан и предприятий, учреждений, организаций на содержание милиции,на благоустройство территорий, на нужды образования и другие цели</t>
  </si>
  <si>
    <t>000 1 09 04050 03 0000 110</t>
  </si>
  <si>
    <t>000 1 09 06010 02 0000 110</t>
  </si>
  <si>
    <t>Налог на прибыль организаций, зачисляемый в местные бюджеты</t>
  </si>
  <si>
    <t>000 1 09 01000 03 0000 110</t>
  </si>
  <si>
    <t>Плата за негативное воздействие на окружающую среду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</si>
  <si>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</si>
  <si>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</si>
  <si>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</si>
  <si>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расчетов с использованием платежных картналогах и сборах</t>
  </si>
  <si>
    <t>Прочие неналоговые доходы</t>
  </si>
  <si>
    <t>182 1 05 02000 02 0000 110</t>
  </si>
  <si>
    <t>000 2 00 00000 00 0000 000</t>
  </si>
  <si>
    <t>Прочие  доходы бюджетов муниципальных районов от оказания платных услуг и компенсации затрат государства</t>
  </si>
  <si>
    <t>Единый налог на вмененный доход для отдельных видов деятельности</t>
  </si>
  <si>
    <t>992 1 11 0305005 0000 120</t>
  </si>
  <si>
    <t>Проценты, полученные от предоставления бюджетных кредитов внутри страны за счет средств бюджетов муниципального района</t>
  </si>
  <si>
    <t>992 2 02 01001 05 0000 151</t>
  </si>
  <si>
    <t>Дотации бюджетам  муниципальных районов на выравнивание уровня бюджетной обеспеченности</t>
  </si>
  <si>
    <t>Остаток на начало отчетного года</t>
  </si>
  <si>
    <t xml:space="preserve"> в том числе           бюджет</t>
  </si>
  <si>
    <t>Остаток на конец отчетного периода</t>
  </si>
  <si>
    <t>в том числе         бюджет</t>
  </si>
  <si>
    <t xml:space="preserve">                              внебюджет</t>
  </si>
  <si>
    <t>Отклонение от плана</t>
  </si>
  <si>
    <t xml:space="preserve">                               внебюджет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</si>
  <si>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спиртосодержащей и табачной продукции</t>
  </si>
  <si>
    <t>000 1 17 0000 00 0000 180</t>
  </si>
  <si>
    <t>Налог на доходы (с инд предприним)</t>
  </si>
  <si>
    <t>Денежные взыскания (штрафы) и иные суммы,взыскиваемые с лиц виновных в совершении преступлений ,и в возмещение ущерба имуществу,зачисляемые в бюджеты муниципальных районов</t>
  </si>
  <si>
    <t>Денежные взыскания за нарушение Федерального закона "О пожарной безопасности"</t>
  </si>
  <si>
    <t>Денежные взыскания (штрафы) за нарушние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</si>
  <si>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Денежные взыскания (штрафы) за административные правонарушения в области дорожного движения </t>
  </si>
  <si>
    <t>Доходы от продажи земельных участков ,государственная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</si>
  <si>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 , находящихся в гос и мун собственн. (за исключ зем уч автоном учрежд. , а также зем участ гос и мун предприятий , в том числе казенных)</t>
  </si>
  <si>
    <t>Платежи за добычу подземных вод</t>
  </si>
  <si>
    <t xml:space="preserve">Прочие поступления от денежных взысканий (штрафов)  и иных сумм в возмещение ущерба, зачисляемые в бюджеты муниципальных районов </t>
  </si>
  <si>
    <t>Доходы от реализации имущества,находящегося в оперативном управлении учреждений,находящихся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</si>
  <si>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Дотации бюджетам муниципальных районов на поддержку мер по обеспечению сбалансированности бюджетов</t>
  </si>
  <si>
    <t>Денежные взыскания (штрафы) за нарушение законодательства в области охраны окружающей среды</t>
  </si>
  <si>
    <t>182 1 08 03010 01 0000 110</t>
  </si>
  <si>
    <t>883 1 08 07140 01 1000 110</t>
  </si>
  <si>
    <t>188 1 08 07140 01 0000 110</t>
  </si>
  <si>
    <t>498 1 12 01000 01 0000 120</t>
  </si>
  <si>
    <t>903 1 14 02032 05 1000 410</t>
  </si>
  <si>
    <t>903 1 14 06025 05 0000 430</t>
  </si>
  <si>
    <t>182 1 16 03010 01 0000 140</t>
  </si>
  <si>
    <t xml:space="preserve">182 1 16 08000 01 0000 140 </t>
  </si>
  <si>
    <t>188 1 16 21050  05 0000 140</t>
  </si>
  <si>
    <t>498 1 16 25050 01 0000 140</t>
  </si>
  <si>
    <t>177 1 16 27000 01 0000 140</t>
  </si>
  <si>
    <t>141 1 16 28000 01 000 140</t>
  </si>
  <si>
    <t xml:space="preserve">188 1 16 30000 01 0000 140 </t>
  </si>
  <si>
    <t>188 1 16 90050 05 0000 140</t>
  </si>
  <si>
    <t>192 1 16 90050 05 0000 140</t>
  </si>
  <si>
    <t>881 1 16 90050 05 0000 140</t>
  </si>
  <si>
    <t>883 1 16 90050 05 0000 140</t>
  </si>
  <si>
    <t>903 1 16 90050 05 0000 140</t>
  </si>
  <si>
    <t>106 1 16 90050 05 0000 140</t>
  </si>
  <si>
    <t>157 1 16 90050 05 0000 140</t>
  </si>
  <si>
    <t>498 1 16 90050 05 0000 140</t>
  </si>
  <si>
    <t>833 1 16 90050 05 0000 140</t>
  </si>
  <si>
    <t>182 1 01 02040 01 1000 110</t>
  </si>
  <si>
    <t>993 1 11 05010 10 0000 120</t>
  </si>
  <si>
    <t>903 1 11 05035 05 0000 120</t>
  </si>
  <si>
    <t>993 1 14 06014 10 0000 430</t>
  </si>
  <si>
    <t>182 1 16 06000 01 0000 140</t>
  </si>
  <si>
    <t>182 1 16 03030 01 0000 140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</si>
  <si>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Кодексрм РФ об административных правоноарушениях </t>
  </si>
  <si>
    <t>182 1 01 02021 01 4000 110</t>
  </si>
  <si>
    <t>182 1 0102022 01 1000 110</t>
  </si>
  <si>
    <t>182 1 0102022 01 2000 110</t>
  </si>
  <si>
    <t>182 1 0102022 01 3000 110</t>
  </si>
  <si>
    <t>182 1 0102022 01 4000 110</t>
  </si>
  <si>
    <t>Иные межбджетные трансферты</t>
  </si>
  <si>
    <t xml:space="preserve"> </t>
  </si>
  <si>
    <t>903 1 13 03050 05 0000 130</t>
  </si>
  <si>
    <t>850 1 16 90050 05 0000 140</t>
  </si>
  <si>
    <t xml:space="preserve">Приложение 1 </t>
  </si>
  <si>
    <t>321 1 16 25060 01 0000 140</t>
  </si>
  <si>
    <t>Раздел 2. РАСХОДЫ</t>
  </si>
  <si>
    <t>Общегосударственные вопросы</t>
  </si>
  <si>
    <t>функционирование законодательных органов местного самоуправления</t>
  </si>
  <si>
    <t>функционирование органов местного самоуправления</t>
  </si>
  <si>
    <t>судебная система</t>
  </si>
  <si>
    <t>финансовые органы</t>
  </si>
  <si>
    <t>Обеспечение проведения выборов</t>
  </si>
  <si>
    <t>Обслуживание государственного и 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</si>
  <si>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</si>
  <si>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</si>
  <si>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</si>
  <si>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</si>
  <si>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органы внутренних дел</t>
  </si>
  <si>
    <t>обеспечение противопожарной безопасности</t>
  </si>
  <si>
    <t>сельское хозяйство и рыболовство</t>
  </si>
  <si>
    <t>Дорожное хозяйство</t>
  </si>
  <si>
    <t>другие вопросы 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</si>
  <si>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</si>
  <si>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</si>
  <si>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</si>
  <si>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ПРИРОДНОЙ СРЕДЫ И ПРИРОДНЫХ РЕСУРСОВ, ГИДРОМЕТЕОРОЛОГИЯ, КАРТОГРАФИЯ И ГЕОДЕЗИЯ</t>
  </si>
  <si>
    <t>охране окружающей природной среды, животного и растительного мира</t>
  </si>
  <si>
    <t>Природоохранные мероприятия</t>
  </si>
  <si>
    <t>Дошкольное образование</t>
  </si>
  <si>
    <t>Общее образование</t>
  </si>
  <si>
    <t>Молодежная политика и оздоровление детей</t>
  </si>
  <si>
    <t>Прочие расходы в области образования</t>
  </si>
  <si>
    <t>Культура и искусство</t>
  </si>
  <si>
    <t>Кинематография</t>
  </si>
  <si>
    <t>Телевидение и радиовещание</t>
  </si>
  <si>
    <t>Периодическая печать и издательство</t>
  </si>
  <si>
    <t>Здравоохранение</t>
  </si>
  <si>
    <t>Амбулаторная помощь</t>
  </si>
  <si>
    <t>Обязательное медицинское страхование</t>
  </si>
  <si>
    <t>Медицинская помощь в дневных стационарах всех типов</t>
  </si>
  <si>
    <t>Скорая медицинская помощь</t>
  </si>
  <si>
    <t>Физическая культура и спорт</t>
  </si>
  <si>
    <t>Другие вопросы в области здравохранения,физической культуры и спорта</t>
  </si>
  <si>
    <t>Пенсионное обеспечение</t>
  </si>
  <si>
    <t>Социальное обслуживание населения</t>
  </si>
  <si>
    <t>Социальое обеспечение населения</t>
  </si>
  <si>
    <t>пенсионное обеспечение</t>
  </si>
  <si>
    <t>социальное обеспечение населения</t>
  </si>
  <si>
    <t>Охрана семьи и детства</t>
  </si>
  <si>
    <t>Итого расходов без межбюджетных трансфертов</t>
  </si>
  <si>
    <t>Трансферт</t>
  </si>
  <si>
    <t>Фонд компенсаций</t>
  </si>
  <si>
    <t>Субвенции бюджетам субьектов РФ и муниципальных образований</t>
  </si>
  <si>
    <t>Межбюджетные трансферты бюджетам государственных внебюджетных фондов (ФОМС)</t>
  </si>
  <si>
    <t>ИТОГО РАСХОДОВ</t>
  </si>
  <si>
    <t>Источники финансирования дифицита бюджетов-всего</t>
  </si>
  <si>
    <t>903 1 08 07150 01 0000 110</t>
  </si>
  <si>
    <t xml:space="preserve">992 1 16 35050 01 0000 140 </t>
  </si>
  <si>
    <t>000 1 09 07000 05 0000 110</t>
  </si>
  <si>
    <t>отклон-е на 01.01.2010 "+"недост.                "-"переисп.</t>
  </si>
  <si>
    <t>182 1 01 02021 01 1000 110</t>
  </si>
  <si>
    <t>182 1 01 02021 01 2000 110</t>
  </si>
  <si>
    <t>182 1 01 02021 01 3000 110</t>
  </si>
  <si>
    <t>Благоустройство</t>
  </si>
  <si>
    <t>Другие вопросы в области ЖКХ</t>
  </si>
  <si>
    <t xml:space="preserve">Денежные взыскания за нарушения земельного законодательства </t>
  </si>
  <si>
    <t xml:space="preserve">Субсидии бюджетам субьектов РФ и муниципальных образований 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</si>
  <si>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</si>
  <si>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</si>
  <si>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</si>
  <si>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Культура, искусство, кинематография</t>
  </si>
  <si>
    <t>Здравоохранение и физическая культура</t>
  </si>
  <si>
    <t>Социальная политика</t>
  </si>
  <si>
    <t>Межбюджетные трансферты</t>
  </si>
  <si>
    <t>исполнение за февраль 2009</t>
  </si>
  <si>
    <t>темп роста</t>
  </si>
  <si>
    <t xml:space="preserve">исполнение </t>
  </si>
  <si>
    <t>182 1 09 01030 05 0000 110</t>
  </si>
  <si>
    <t>Налог на прибыль организаций, зачислявшиеся до 1 января 2005 г в местные бюджеты, мобилизуемый на территориях муниципальных районов</t>
  </si>
  <si>
    <t>Дорожное движение</t>
  </si>
  <si>
    <t>План на 2010 г</t>
  </si>
  <si>
    <t>000 1 09 06020 02 0000 110</t>
  </si>
  <si>
    <t>Исполнитель  Васильева Е.В.</t>
  </si>
  <si>
    <t>182 1 01 02010 01 1000 110</t>
  </si>
  <si>
    <t xml:space="preserve">Субвенции бюджетам субьектов РФ и муниципальных образований </t>
  </si>
  <si>
    <t>992 2 02 01003 05 0000 151</t>
  </si>
  <si>
    <t>992 2 02 02000 05 0000 151</t>
  </si>
  <si>
    <t>992 2 02 03000 05 0000 151</t>
  </si>
  <si>
    <t>992 2 02 04000 05 0000 151</t>
  </si>
  <si>
    <t>182 1 01 02030 01 2000 110</t>
  </si>
  <si>
    <t xml:space="preserve">Государственная пошлина за государственную регистрацию транспортные средств и иные юридически значимые действия  связанные с изменениями и выдачей документов на транспортные  средства, выдачей регистрационных знаков </t>
  </si>
  <si>
    <t xml:space="preserve">Государственная пошлина за государственную регистрацию транспортных средств и иные юридически значимые действия  связанные с изменениями и выдачей документов на транспортные  средства, выдачей регистрационных знаков </t>
  </si>
  <si>
    <t xml:space="preserve">Государственная пошлина за государственную регистрацию транспортных средств и иные юридически значимые действия  связанные с исзенениями и выдачей документов на транспортные  средства, выдачей регистрационных знаков 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</si>
  <si>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земель,предназначенных для целей жилищного строительства)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</si>
  <si>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</si>
  <si>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060 1 16 90050 05 0000 140</t>
  </si>
  <si>
    <t xml:space="preserve">Иные межбюджетные трансферты </t>
  </si>
  <si>
    <t>048 1 12 01000 01 0000 120</t>
  </si>
  <si>
    <t>182 1 01 02010 01 2000 110</t>
  </si>
  <si>
    <t xml:space="preserve">Отчет об исполнении бюджета Красноармейского района на 01 января 2011 года.  </t>
  </si>
  <si>
    <t>081 1 16 90050  05 0000 140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</si>
</sst>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6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 horizontal="center" vertical="justify"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 vertical="justify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justify"/>
    </xf>
    <xf numFmtId="0" fontId="13" fillId="0" borderId="0" xfId="0" applyFont="1" applyAlignment="1">
      <alignment horizontal="center" vertical="justify"/>
    </xf>
    <xf numFmtId="0" fontId="14" fillId="0" borderId="0" xfId="0" applyFont="1" applyAlignment="1">
      <alignment/>
    </xf>
    <xf numFmtId="172" fontId="7" fillId="0" borderId="10" xfId="0" applyNumberFormat="1" applyFont="1" applyBorder="1" applyAlignment="1">
      <alignment horizontal="center" vertical="justify"/>
    </xf>
    <xf numFmtId="172" fontId="6" fillId="0" borderId="10" xfId="0" applyNumberFormat="1" applyFont="1" applyBorder="1" applyAlignment="1">
      <alignment horizontal="center" vertical="justify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justify"/>
    </xf>
    <xf numFmtId="0" fontId="18" fillId="0" borderId="13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justify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justify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justify"/>
    </xf>
    <xf numFmtId="0" fontId="20" fillId="0" borderId="14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center" vertical="justify"/>
    </xf>
    <xf numFmtId="0" fontId="16" fillId="0" borderId="14" xfId="0" applyFont="1" applyBorder="1" applyAlignment="1">
      <alignment horizontal="center" vertical="justify"/>
    </xf>
    <xf numFmtId="172" fontId="18" fillId="0" borderId="14" xfId="0" applyNumberFormat="1" applyFont="1" applyBorder="1" applyAlignment="1">
      <alignment horizontal="center" vertical="justify"/>
    </xf>
    <xf numFmtId="0" fontId="16" fillId="0" borderId="14" xfId="0" applyFont="1" applyBorder="1" applyAlignment="1">
      <alignment horizontal="left" vertical="top" wrapText="1"/>
    </xf>
    <xf numFmtId="0" fontId="17" fillId="0" borderId="0" xfId="0" applyFont="1" applyAlignment="1">
      <alignment/>
    </xf>
    <xf numFmtId="0" fontId="18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17" fillId="0" borderId="0" xfId="0" applyFont="1" applyAlignment="1">
      <alignment horizontal="left" vertical="top" wrapText="1"/>
    </xf>
    <xf numFmtId="0" fontId="21" fillId="0" borderId="14" xfId="0" applyFont="1" applyBorder="1" applyAlignment="1">
      <alignment/>
    </xf>
    <xf numFmtId="0" fontId="17" fillId="0" borderId="0" xfId="0" applyFont="1" applyAlignment="1">
      <alignment horizontal="right" vertical="top"/>
    </xf>
    <xf numFmtId="0" fontId="16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7" fillId="0" borderId="0" xfId="0" applyFont="1" applyAlignment="1">
      <alignment/>
    </xf>
    <xf numFmtId="172" fontId="18" fillId="0" borderId="15" xfId="0" applyNumberFormat="1" applyFont="1" applyBorder="1" applyAlignment="1">
      <alignment horizontal="right" vertical="top"/>
    </xf>
    <xf numFmtId="172" fontId="18" fillId="0" borderId="0" xfId="0" applyNumberFormat="1" applyFont="1" applyBorder="1" applyAlignment="1">
      <alignment horizontal="center" vertical="justify"/>
    </xf>
    <xf numFmtId="0" fontId="22" fillId="0" borderId="14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2" fontId="9" fillId="0" borderId="14" xfId="0" applyNumberFormat="1" applyFont="1" applyBorder="1" applyAlignment="1">
      <alignment horizontal="center" vertical="top"/>
    </xf>
    <xf numFmtId="2" fontId="26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2" fontId="12" fillId="0" borderId="14" xfId="0" applyNumberFormat="1" applyFont="1" applyBorder="1" applyAlignment="1">
      <alignment horizontal="center" vertical="top"/>
    </xf>
    <xf numFmtId="2" fontId="27" fillId="0" borderId="14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172" fontId="27" fillId="0" borderId="14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9" fillId="0" borderId="15" xfId="0" applyFont="1" applyBorder="1" applyAlignment="1">
      <alignment horizontal="center" vertical="justify"/>
    </xf>
    <xf numFmtId="0" fontId="18" fillId="0" borderId="15" xfId="0" applyFont="1" applyBorder="1" applyAlignment="1">
      <alignment horizontal="center" vertical="justify"/>
    </xf>
    <xf numFmtId="172" fontId="20" fillId="0" borderId="15" xfId="0" applyNumberFormat="1" applyFont="1" applyBorder="1" applyAlignment="1">
      <alignment horizontal="center" vertical="justify"/>
    </xf>
    <xf numFmtId="172" fontId="16" fillId="0" borderId="15" xfId="0" applyNumberFormat="1" applyFont="1" applyBorder="1" applyAlignment="1">
      <alignment horizontal="center" vertical="justify"/>
    </xf>
    <xf numFmtId="172" fontId="18" fillId="0" borderId="15" xfId="0" applyNumberFormat="1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 horizontal="center" vertical="justify"/>
    </xf>
    <xf numFmtId="0" fontId="2" fillId="0" borderId="18" xfId="0" applyFont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/>
    </xf>
    <xf numFmtId="0" fontId="22" fillId="0" borderId="2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27" fillId="33" borderId="14" xfId="0" applyFont="1" applyFill="1" applyBorder="1" applyAlignment="1">
      <alignment horizontal="center" vertical="top"/>
    </xf>
    <xf numFmtId="2" fontId="2" fillId="33" borderId="14" xfId="0" applyNumberFormat="1" applyFont="1" applyFill="1" applyBorder="1" applyAlignment="1">
      <alignment horizontal="center" vertical="top"/>
    </xf>
    <xf numFmtId="0" fontId="27" fillId="0" borderId="14" xfId="0" applyFont="1" applyBorder="1" applyAlignment="1">
      <alignment horizontal="center" vertical="top"/>
    </xf>
    <xf numFmtId="2" fontId="27" fillId="34" borderId="14" xfId="0" applyNumberFormat="1" applyFont="1" applyFill="1" applyBorder="1" applyAlignment="1">
      <alignment horizontal="center" vertical="top"/>
    </xf>
    <xf numFmtId="0" fontId="20" fillId="0" borderId="14" xfId="0" applyFont="1" applyBorder="1" applyAlignment="1">
      <alignment horizontal="left" vertical="top" wrapText="1"/>
    </xf>
    <xf numFmtId="49" fontId="19" fillId="0" borderId="14" xfId="0" applyNumberFormat="1" applyFont="1" applyBorder="1" applyAlignment="1">
      <alignment wrapText="1"/>
    </xf>
    <xf numFmtId="0" fontId="19" fillId="0" borderId="14" xfId="0" applyFont="1" applyBorder="1" applyAlignment="1">
      <alignment horizontal="center" vertical="justify"/>
    </xf>
    <xf numFmtId="0" fontId="22" fillId="33" borderId="14" xfId="0" applyFont="1" applyFill="1" applyBorder="1" applyAlignment="1">
      <alignment horizontal="left" vertical="top" wrapText="1"/>
    </xf>
    <xf numFmtId="0" fontId="18" fillId="33" borderId="14" xfId="0" applyFont="1" applyFill="1" applyBorder="1" applyAlignment="1">
      <alignment horizontal="center" vertical="justify"/>
    </xf>
    <xf numFmtId="174" fontId="16" fillId="0" borderId="14" xfId="0" applyNumberFormat="1" applyFont="1" applyBorder="1" applyAlignment="1">
      <alignment horizontal="center" vertical="top" wrapText="1"/>
    </xf>
    <xf numFmtId="174" fontId="18" fillId="0" borderId="14" xfId="0" applyNumberFormat="1" applyFont="1" applyBorder="1" applyAlignment="1">
      <alignment horizontal="center" vertical="top" wrapText="1"/>
    </xf>
    <xf numFmtId="174" fontId="16" fillId="0" borderId="14" xfId="0" applyNumberFormat="1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22" fillId="0" borderId="14" xfId="0" applyFont="1" applyBorder="1" applyAlignment="1">
      <alignment vertical="top" wrapText="1"/>
    </xf>
    <xf numFmtId="49" fontId="16" fillId="0" borderId="23" xfId="0" applyNumberFormat="1" applyFont="1" applyBorder="1" applyAlignment="1">
      <alignment horizontal="center" vertical="top" wrapText="1"/>
    </xf>
    <xf numFmtId="49" fontId="17" fillId="0" borderId="2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25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49"/>
  <sheetViews>
    <sheetView tabSelected="1" view="pageBreakPreview" zoomScale="75" zoomScaleNormal="75" zoomScaleSheetLayoutView="75" zoomScalePageLayoutView="0" workbookViewId="0" topLeftCell="A59">
      <selection activeCell="B64" sqref="B64"/>
    </sheetView>
  </sheetViews>
  <sheetFormatPr defaultColWidth="9.140625" defaultRowHeight="12.75"/>
  <cols>
    <col min="1" max="1" width="33.00390625" style="16" customWidth="1"/>
    <col min="2" max="2" width="58.7109375" style="0" customWidth="1"/>
    <col min="3" max="3" width="5.28125" style="0" hidden="1" customWidth="1"/>
    <col min="4" max="4" width="16.140625" style="0" customWidth="1"/>
    <col min="5" max="5" width="15.57421875" style="0" customWidth="1"/>
    <col min="6" max="6" width="15.7109375" style="0" hidden="1" customWidth="1"/>
    <col min="7" max="7" width="11.140625" style="0" hidden="1" customWidth="1"/>
    <col min="8" max="8" width="16.00390625" style="0" hidden="1" customWidth="1"/>
    <col min="9" max="9" width="10.7109375" style="0" customWidth="1"/>
    <col min="10" max="10" width="0.13671875" style="0" hidden="1" customWidth="1"/>
    <col min="11" max="11" width="16.00390625" style="0" hidden="1" customWidth="1"/>
  </cols>
  <sheetData>
    <row r="1" spans="1:15" ht="18.75" customHeight="1" thickBot="1">
      <c r="A1" s="13"/>
      <c r="B1" s="1"/>
      <c r="C1" s="1"/>
      <c r="D1" s="1"/>
      <c r="E1" s="101" t="s">
        <v>123</v>
      </c>
      <c r="F1" s="101"/>
      <c r="G1" s="101"/>
      <c r="H1" s="101"/>
      <c r="I1" s="101"/>
      <c r="J1" s="101"/>
      <c r="K1" s="102"/>
      <c r="L1" s="1"/>
      <c r="M1" s="1"/>
      <c r="N1" s="1"/>
      <c r="O1" s="1"/>
    </row>
    <row r="2" spans="1:15" ht="25.5" customHeight="1">
      <c r="A2" s="99" t="s">
        <v>219</v>
      </c>
      <c r="B2" s="100"/>
      <c r="C2" s="100"/>
      <c r="D2" s="100"/>
      <c r="E2" s="100"/>
      <c r="F2" s="100"/>
      <c r="G2" s="100"/>
      <c r="H2" s="100"/>
      <c r="I2" s="100"/>
      <c r="J2" s="100"/>
      <c r="K2" s="77"/>
      <c r="L2" s="2"/>
      <c r="M2" s="2"/>
      <c r="N2" s="1"/>
      <c r="O2" s="1"/>
    </row>
    <row r="3" spans="1:15" ht="0.75" customHeight="1" thickBot="1">
      <c r="A3" s="29" t="s">
        <v>120</v>
      </c>
      <c r="B3" s="30"/>
      <c r="C3" s="31"/>
      <c r="D3" s="31"/>
      <c r="E3" s="31"/>
      <c r="F3" s="31"/>
      <c r="G3" s="31"/>
      <c r="H3" s="31"/>
      <c r="I3" s="31"/>
      <c r="J3" s="31"/>
      <c r="K3" s="78"/>
      <c r="L3" s="2"/>
      <c r="M3" s="2"/>
      <c r="N3" s="1"/>
      <c r="O3" s="1"/>
    </row>
    <row r="4" spans="1:15" ht="11.25" customHeight="1" hidden="1" thickBot="1">
      <c r="A4" s="32"/>
      <c r="B4" s="33"/>
      <c r="C4" s="33"/>
      <c r="D4" s="33"/>
      <c r="E4" s="33"/>
      <c r="F4" s="33"/>
      <c r="G4" s="33"/>
      <c r="H4" s="33"/>
      <c r="I4" s="33"/>
      <c r="J4" s="33" t="s">
        <v>16</v>
      </c>
      <c r="K4" s="78"/>
      <c r="L4" s="2"/>
      <c r="M4" s="2"/>
      <c r="N4" s="1"/>
      <c r="O4" s="1"/>
    </row>
    <row r="5" spans="1:15" ht="11.25" customHeight="1" hidden="1" thickBot="1">
      <c r="A5" s="32"/>
      <c r="B5" s="33"/>
      <c r="C5" s="33"/>
      <c r="D5" s="33"/>
      <c r="E5" s="33"/>
      <c r="F5" s="33"/>
      <c r="G5" s="33"/>
      <c r="H5" s="33"/>
      <c r="I5" s="33"/>
      <c r="J5" s="33"/>
      <c r="K5" s="79"/>
      <c r="L5" s="2"/>
      <c r="M5" s="2"/>
      <c r="N5" s="1"/>
      <c r="O5" s="1"/>
    </row>
    <row r="6" spans="1:15" ht="20.25" customHeight="1" thickBot="1">
      <c r="A6" s="80" t="s">
        <v>15</v>
      </c>
      <c r="B6" s="81" t="s">
        <v>10</v>
      </c>
      <c r="C6" s="82" t="s">
        <v>20</v>
      </c>
      <c r="D6" s="81" t="s">
        <v>200</v>
      </c>
      <c r="E6" s="81" t="s">
        <v>196</v>
      </c>
      <c r="F6" s="81" t="s">
        <v>194</v>
      </c>
      <c r="G6" s="81" t="s">
        <v>195</v>
      </c>
      <c r="H6" s="81" t="s">
        <v>69</v>
      </c>
      <c r="I6" s="81" t="s">
        <v>31</v>
      </c>
      <c r="J6" s="83"/>
      <c r="K6" s="81" t="s">
        <v>179</v>
      </c>
      <c r="L6" s="2"/>
      <c r="M6" s="2"/>
      <c r="N6" s="1"/>
      <c r="O6" s="1"/>
    </row>
    <row r="7" spans="1:15" s="19" customFormat="1" ht="20.25" customHeight="1">
      <c r="A7" s="34"/>
      <c r="B7" s="34" t="s">
        <v>0</v>
      </c>
      <c r="C7" s="35"/>
      <c r="D7" s="61">
        <f>D9+D57</f>
        <v>52412700</v>
      </c>
      <c r="E7" s="61">
        <f>E9+E57</f>
        <v>54457540.19999999</v>
      </c>
      <c r="F7" s="61">
        <f>F9+F57</f>
        <v>4729147.610000001</v>
      </c>
      <c r="G7" s="61">
        <f>(E7/F7)*100</f>
        <v>1151.5297193271574</v>
      </c>
      <c r="H7" s="62">
        <f aca="true" t="shared" si="0" ref="H7:H50">E7-D7</f>
        <v>2044840.199999988</v>
      </c>
      <c r="I7" s="61">
        <f>E7/D7*100</f>
        <v>103.90142122042938</v>
      </c>
      <c r="J7" s="70"/>
      <c r="K7" s="75">
        <f>((D7*100)/100)-E7</f>
        <v>-2044840.199999988</v>
      </c>
      <c r="L7" s="17"/>
      <c r="M7" s="17"/>
      <c r="N7" s="18"/>
      <c r="O7" s="18"/>
    </row>
    <row r="8" spans="1:15" ht="11.25" customHeight="1" hidden="1">
      <c r="A8" s="36"/>
      <c r="B8" s="42"/>
      <c r="C8" s="37"/>
      <c r="D8" s="63"/>
      <c r="E8" s="63"/>
      <c r="F8" s="63"/>
      <c r="G8" s="61" t="e">
        <f aca="true" t="shared" si="1" ref="G8:G74">(E8/F8)*100</f>
        <v>#DIV/0!</v>
      </c>
      <c r="H8" s="62">
        <f t="shared" si="0"/>
        <v>0</v>
      </c>
      <c r="I8" s="61"/>
      <c r="J8" s="71"/>
      <c r="K8" s="75">
        <f aca="true" t="shared" si="2" ref="K8:K74">((D8*100)/100)-E8</f>
        <v>0</v>
      </c>
      <c r="L8" s="2"/>
      <c r="M8" s="2"/>
      <c r="N8" s="1"/>
      <c r="O8" s="1"/>
    </row>
    <row r="9" spans="1:15" s="22" customFormat="1" ht="20.25" customHeight="1">
      <c r="A9" s="38" t="s">
        <v>21</v>
      </c>
      <c r="B9" s="38" t="s">
        <v>18</v>
      </c>
      <c r="C9" s="39">
        <v>19401.4</v>
      </c>
      <c r="D9" s="64">
        <f>D10+D31+D27+D42+D47</f>
        <v>48884300</v>
      </c>
      <c r="E9" s="64">
        <f>E10+E31+E27+E42+E47</f>
        <v>50773352.53999999</v>
      </c>
      <c r="F9" s="64">
        <f>F10+F31+F27+F42+F47</f>
        <v>4398055.870000001</v>
      </c>
      <c r="G9" s="61">
        <f t="shared" si="1"/>
        <v>1154.4499215286226</v>
      </c>
      <c r="H9" s="62">
        <f t="shared" si="0"/>
        <v>1889052.5399999917</v>
      </c>
      <c r="I9" s="61">
        <f aca="true" t="shared" si="3" ref="I9:I42">E9/D9*100</f>
        <v>103.86433382497037</v>
      </c>
      <c r="J9" s="72"/>
      <c r="K9" s="75">
        <f t="shared" si="2"/>
        <v>-1889052.5399999917</v>
      </c>
      <c r="L9" s="20"/>
      <c r="M9" s="20"/>
      <c r="N9" s="21"/>
      <c r="O9" s="21"/>
    </row>
    <row r="10" spans="1:15" ht="18" customHeight="1">
      <c r="A10" s="42" t="s">
        <v>22</v>
      </c>
      <c r="B10" s="57" t="s">
        <v>13</v>
      </c>
      <c r="C10" s="40">
        <v>15821.4</v>
      </c>
      <c r="D10" s="65">
        <f>D14+D21+D18+D19+D26+D12+D20+D22+D23+D24+D25+D13</f>
        <v>44342200</v>
      </c>
      <c r="E10" s="65">
        <f>E14+E21+E18+E19+E26+E12+E20+E22+E23+E24+E25+E13</f>
        <v>46213922.13999999</v>
      </c>
      <c r="F10" s="65">
        <f>F14+F21+F18+F19+F26+F12+F20+F22+F23+F24+F25</f>
        <v>3819707.860000001</v>
      </c>
      <c r="G10" s="61">
        <f t="shared" si="1"/>
        <v>1209.881065092763</v>
      </c>
      <c r="H10" s="62">
        <f t="shared" si="0"/>
        <v>1871722.1399999931</v>
      </c>
      <c r="I10" s="65">
        <f t="shared" si="3"/>
        <v>104.22108542201332</v>
      </c>
      <c r="J10" s="73"/>
      <c r="K10" s="75">
        <f t="shared" si="2"/>
        <v>-1871722.1399999931</v>
      </c>
      <c r="L10" s="2"/>
      <c r="M10" s="2"/>
      <c r="N10" s="1"/>
      <c r="O10" s="1"/>
    </row>
    <row r="11" spans="1:15" ht="8.25" customHeight="1" hidden="1">
      <c r="A11" s="36"/>
      <c r="B11" s="56"/>
      <c r="C11" s="37"/>
      <c r="D11" s="66">
        <v>32180600</v>
      </c>
      <c r="E11" s="66"/>
      <c r="F11" s="66"/>
      <c r="G11" s="61" t="e">
        <f t="shared" si="1"/>
        <v>#DIV/0!</v>
      </c>
      <c r="H11" s="62">
        <f t="shared" si="0"/>
        <v>-32180600</v>
      </c>
      <c r="I11" s="65">
        <f t="shared" si="3"/>
        <v>0</v>
      </c>
      <c r="J11" s="74"/>
      <c r="K11" s="75">
        <f t="shared" si="2"/>
        <v>32180600</v>
      </c>
      <c r="L11" s="2"/>
      <c r="M11" s="2"/>
      <c r="N11" s="1"/>
      <c r="O11" s="1"/>
    </row>
    <row r="12" spans="1:15" s="5" customFormat="1" ht="18.75" customHeight="1">
      <c r="A12" s="36" t="s">
        <v>203</v>
      </c>
      <c r="B12" s="56" t="s">
        <v>12</v>
      </c>
      <c r="C12" s="37">
        <v>15821.4</v>
      </c>
      <c r="D12" s="66">
        <v>120000</v>
      </c>
      <c r="E12" s="66">
        <v>96364.83</v>
      </c>
      <c r="F12" s="66">
        <v>0</v>
      </c>
      <c r="G12" s="61" t="e">
        <f t="shared" si="1"/>
        <v>#DIV/0!</v>
      </c>
      <c r="H12" s="62">
        <f t="shared" si="0"/>
        <v>-23635.17</v>
      </c>
      <c r="I12" s="65">
        <f>E12/D12*100</f>
        <v>80.304025</v>
      </c>
      <c r="J12" s="74"/>
      <c r="K12" s="75">
        <f t="shared" si="2"/>
        <v>23635.17</v>
      </c>
      <c r="L12" s="3"/>
      <c r="M12" s="3"/>
      <c r="N12" s="4"/>
      <c r="O12" s="4"/>
    </row>
    <row r="13" spans="1:15" s="5" customFormat="1" ht="18.75" customHeight="1">
      <c r="A13" s="36" t="s">
        <v>218</v>
      </c>
      <c r="B13" s="56" t="s">
        <v>12</v>
      </c>
      <c r="C13" s="37"/>
      <c r="D13" s="66">
        <v>0</v>
      </c>
      <c r="E13" s="66">
        <v>104.69</v>
      </c>
      <c r="F13" s="66"/>
      <c r="G13" s="61"/>
      <c r="H13" s="62"/>
      <c r="I13" s="65" t="e">
        <f>E13/D13*100</f>
        <v>#DIV/0!</v>
      </c>
      <c r="J13" s="74"/>
      <c r="K13" s="75"/>
      <c r="L13" s="3"/>
      <c r="M13" s="3"/>
      <c r="N13" s="4"/>
      <c r="O13" s="4"/>
    </row>
    <row r="14" spans="1:15" s="5" customFormat="1" ht="18.75" customHeight="1">
      <c r="A14" s="36" t="s">
        <v>180</v>
      </c>
      <c r="B14" s="56" t="s">
        <v>12</v>
      </c>
      <c r="C14" s="37">
        <v>15821.4</v>
      </c>
      <c r="D14" s="66">
        <v>43802200</v>
      </c>
      <c r="E14" s="66">
        <v>45777647.81</v>
      </c>
      <c r="F14" s="66">
        <v>3812603.02</v>
      </c>
      <c r="G14" s="61">
        <f t="shared" si="1"/>
        <v>1200.6927437727309</v>
      </c>
      <c r="H14" s="62">
        <f t="shared" si="0"/>
        <v>1975447.8100000024</v>
      </c>
      <c r="I14" s="65">
        <f t="shared" si="3"/>
        <v>104.50992829127306</v>
      </c>
      <c r="J14" s="74"/>
      <c r="K14" s="75">
        <f t="shared" si="2"/>
        <v>-1975447.8100000024</v>
      </c>
      <c r="L14" s="3"/>
      <c r="M14" s="3"/>
      <c r="N14" s="4"/>
      <c r="O14" s="4"/>
    </row>
    <row r="15" spans="1:15" ht="24" customHeight="1" hidden="1">
      <c r="A15" s="36"/>
      <c r="B15" s="57" t="s">
        <v>11</v>
      </c>
      <c r="C15" s="40"/>
      <c r="D15" s="65"/>
      <c r="E15" s="65"/>
      <c r="F15" s="65"/>
      <c r="G15" s="61" t="e">
        <f t="shared" si="1"/>
        <v>#DIV/0!</v>
      </c>
      <c r="H15" s="62">
        <f t="shared" si="0"/>
        <v>0</v>
      </c>
      <c r="I15" s="65" t="e">
        <f t="shared" si="3"/>
        <v>#DIV/0!</v>
      </c>
      <c r="J15" s="74"/>
      <c r="K15" s="75">
        <f t="shared" si="2"/>
        <v>0</v>
      </c>
      <c r="L15" s="2"/>
      <c r="M15" s="2"/>
      <c r="N15" s="1"/>
      <c r="O15" s="1"/>
    </row>
    <row r="16" spans="1:15" ht="11.25" customHeight="1" hidden="1">
      <c r="A16" s="36"/>
      <c r="B16" s="56" t="s">
        <v>1</v>
      </c>
      <c r="C16" s="37"/>
      <c r="D16" s="66"/>
      <c r="E16" s="66"/>
      <c r="F16" s="66"/>
      <c r="G16" s="61" t="e">
        <f t="shared" si="1"/>
        <v>#DIV/0!</v>
      </c>
      <c r="H16" s="62">
        <f t="shared" si="0"/>
        <v>0</v>
      </c>
      <c r="I16" s="65" t="e">
        <f t="shared" si="3"/>
        <v>#DIV/0!</v>
      </c>
      <c r="J16" s="74"/>
      <c r="K16" s="75">
        <f t="shared" si="2"/>
        <v>0</v>
      </c>
      <c r="L16" s="2"/>
      <c r="M16" s="2"/>
      <c r="N16" s="1"/>
      <c r="O16" s="1"/>
    </row>
    <row r="17" spans="1:15" ht="11.25" customHeight="1" hidden="1">
      <c r="A17" s="36"/>
      <c r="B17" s="56" t="s">
        <v>2</v>
      </c>
      <c r="C17" s="37"/>
      <c r="D17" s="66"/>
      <c r="E17" s="66"/>
      <c r="F17" s="66"/>
      <c r="G17" s="61" t="e">
        <f t="shared" si="1"/>
        <v>#DIV/0!</v>
      </c>
      <c r="H17" s="62">
        <f t="shared" si="0"/>
        <v>0</v>
      </c>
      <c r="I17" s="65" t="e">
        <f t="shared" si="3"/>
        <v>#DIV/0!</v>
      </c>
      <c r="J17" s="74"/>
      <c r="K17" s="75">
        <f t="shared" si="2"/>
        <v>0</v>
      </c>
      <c r="L17" s="2"/>
      <c r="M17" s="2"/>
      <c r="N17" s="1"/>
      <c r="O17" s="1"/>
    </row>
    <row r="18" spans="1:15" s="5" customFormat="1" ht="18.75" customHeight="1">
      <c r="A18" s="36" t="s">
        <v>181</v>
      </c>
      <c r="B18" s="56" t="s">
        <v>12</v>
      </c>
      <c r="C18" s="37">
        <v>15821.4</v>
      </c>
      <c r="D18" s="66">
        <v>150000</v>
      </c>
      <c r="E18" s="66">
        <v>176762.3</v>
      </c>
      <c r="F18" s="66">
        <v>5334.91</v>
      </c>
      <c r="G18" s="61">
        <f t="shared" si="1"/>
        <v>3313.3136266591187</v>
      </c>
      <c r="H18" s="62">
        <f>E18-D18</f>
        <v>26762.29999999999</v>
      </c>
      <c r="I18" s="65">
        <f>E18/D18*100</f>
        <v>117.84153333333332</v>
      </c>
      <c r="J18" s="74"/>
      <c r="K18" s="75">
        <f t="shared" si="2"/>
        <v>-26762.29999999999</v>
      </c>
      <c r="L18" s="3"/>
      <c r="M18" s="3"/>
      <c r="N18" s="4"/>
      <c r="O18" s="4"/>
    </row>
    <row r="19" spans="1:15" s="5" customFormat="1" ht="18.75" customHeight="1">
      <c r="A19" s="36" t="s">
        <v>182</v>
      </c>
      <c r="B19" s="56" t="s">
        <v>12</v>
      </c>
      <c r="C19" s="37">
        <v>15821.4</v>
      </c>
      <c r="D19" s="66">
        <v>40000</v>
      </c>
      <c r="E19" s="66">
        <v>33490.79</v>
      </c>
      <c r="F19" s="66">
        <v>205.14</v>
      </c>
      <c r="G19" s="61">
        <f t="shared" si="1"/>
        <v>16325.821390270063</v>
      </c>
      <c r="H19" s="62">
        <f>E19-D19</f>
        <v>-6509.209999999999</v>
      </c>
      <c r="I19" s="65">
        <f>E19/D19*100</f>
        <v>83.72697500000001</v>
      </c>
      <c r="J19" s="74"/>
      <c r="K19" s="75">
        <f t="shared" si="2"/>
        <v>6509.209999999999</v>
      </c>
      <c r="L19" s="3"/>
      <c r="M19" s="3"/>
      <c r="N19" s="4"/>
      <c r="O19" s="4"/>
    </row>
    <row r="20" spans="1:15" s="5" customFormat="1" ht="21" customHeight="1" hidden="1">
      <c r="A20" s="36" t="s">
        <v>114</v>
      </c>
      <c r="B20" s="56" t="s">
        <v>12</v>
      </c>
      <c r="C20" s="37"/>
      <c r="D20" s="66">
        <v>0</v>
      </c>
      <c r="E20" s="66">
        <v>0</v>
      </c>
      <c r="F20" s="66">
        <v>-0.01</v>
      </c>
      <c r="G20" s="61">
        <f t="shared" si="1"/>
        <v>0</v>
      </c>
      <c r="H20" s="62">
        <f>E20-D20</f>
        <v>0</v>
      </c>
      <c r="I20" s="65" t="e">
        <f>E20/D20*100</f>
        <v>#DIV/0!</v>
      </c>
      <c r="J20" s="74"/>
      <c r="K20" s="75">
        <f t="shared" si="2"/>
        <v>0</v>
      </c>
      <c r="L20" s="3"/>
      <c r="M20" s="3"/>
      <c r="N20" s="4"/>
      <c r="O20" s="4"/>
    </row>
    <row r="21" spans="1:15" ht="21" customHeight="1">
      <c r="A21" s="36" t="s">
        <v>115</v>
      </c>
      <c r="B21" s="56" t="s">
        <v>73</v>
      </c>
      <c r="C21" s="37"/>
      <c r="D21" s="66">
        <v>145500</v>
      </c>
      <c r="E21" s="66">
        <v>127835.01</v>
      </c>
      <c r="F21" s="66">
        <v>614.26</v>
      </c>
      <c r="G21" s="61">
        <f t="shared" si="1"/>
        <v>20811.221632533456</v>
      </c>
      <c r="H21" s="62">
        <f t="shared" si="0"/>
        <v>-17664.990000000005</v>
      </c>
      <c r="I21" s="65">
        <f t="shared" si="3"/>
        <v>87.85911340206185</v>
      </c>
      <c r="J21" s="74"/>
      <c r="K21" s="75">
        <f t="shared" si="2"/>
        <v>17664.990000000005</v>
      </c>
      <c r="L21" s="2"/>
      <c r="M21" s="2"/>
      <c r="N21" s="1"/>
      <c r="O21" s="1"/>
    </row>
    <row r="22" spans="1:15" ht="19.5" customHeight="1">
      <c r="A22" s="36" t="s">
        <v>116</v>
      </c>
      <c r="B22" s="56" t="s">
        <v>73</v>
      </c>
      <c r="C22" s="37"/>
      <c r="D22" s="66">
        <v>1500</v>
      </c>
      <c r="E22" s="66">
        <v>122.44</v>
      </c>
      <c r="F22" s="66">
        <v>55.49</v>
      </c>
      <c r="G22" s="61">
        <f t="shared" si="1"/>
        <v>220.6523697963597</v>
      </c>
      <c r="H22" s="62">
        <f t="shared" si="0"/>
        <v>-1377.56</v>
      </c>
      <c r="I22" s="65">
        <f t="shared" si="3"/>
        <v>8.162666666666667</v>
      </c>
      <c r="J22" s="74"/>
      <c r="K22" s="75">
        <f t="shared" si="2"/>
        <v>1377.56</v>
      </c>
      <c r="L22" s="2"/>
      <c r="M22" s="2"/>
      <c r="N22" s="1"/>
      <c r="O22" s="1"/>
    </row>
    <row r="23" spans="1:15" ht="18" customHeight="1">
      <c r="A23" s="36" t="s">
        <v>117</v>
      </c>
      <c r="B23" s="56" t="s">
        <v>73</v>
      </c>
      <c r="C23" s="37"/>
      <c r="D23" s="66">
        <v>3000</v>
      </c>
      <c r="E23" s="66">
        <v>1234.52</v>
      </c>
      <c r="F23" s="66">
        <v>205.15</v>
      </c>
      <c r="G23" s="61">
        <f t="shared" si="1"/>
        <v>601.7645625152327</v>
      </c>
      <c r="H23" s="62">
        <f t="shared" si="0"/>
        <v>-1765.48</v>
      </c>
      <c r="I23" s="65">
        <f t="shared" si="3"/>
        <v>41.150666666666666</v>
      </c>
      <c r="J23" s="74"/>
      <c r="K23" s="75">
        <f t="shared" si="2"/>
        <v>1765.48</v>
      </c>
      <c r="L23" s="2"/>
      <c r="M23" s="2"/>
      <c r="N23" s="1"/>
      <c r="O23" s="1"/>
    </row>
    <row r="24" spans="1:15" ht="21.75" customHeight="1">
      <c r="A24" s="36" t="s">
        <v>118</v>
      </c>
      <c r="B24" s="56" t="s">
        <v>73</v>
      </c>
      <c r="C24" s="37"/>
      <c r="D24" s="66">
        <v>0</v>
      </c>
      <c r="E24" s="66">
        <v>10.64</v>
      </c>
      <c r="F24" s="66">
        <v>-0.01</v>
      </c>
      <c r="G24" s="61">
        <f t="shared" si="1"/>
        <v>-106400</v>
      </c>
      <c r="H24" s="62">
        <f t="shared" si="0"/>
        <v>10.64</v>
      </c>
      <c r="I24" s="65" t="e">
        <f t="shared" si="3"/>
        <v>#DIV/0!</v>
      </c>
      <c r="J24" s="74"/>
      <c r="K24" s="75">
        <f t="shared" si="2"/>
        <v>-10.64</v>
      </c>
      <c r="L24" s="2"/>
      <c r="M24" s="2"/>
      <c r="N24" s="1"/>
      <c r="O24" s="1"/>
    </row>
    <row r="25" spans="1:15" ht="21.75" customHeight="1">
      <c r="A25" s="36" t="s">
        <v>209</v>
      </c>
      <c r="B25" s="56" t="s">
        <v>12</v>
      </c>
      <c r="C25" s="37"/>
      <c r="D25" s="66">
        <v>0</v>
      </c>
      <c r="E25" s="66">
        <v>0</v>
      </c>
      <c r="F25" s="66"/>
      <c r="G25" s="61" t="e">
        <f t="shared" si="1"/>
        <v>#DIV/0!</v>
      </c>
      <c r="H25" s="62">
        <f t="shared" si="0"/>
        <v>0</v>
      </c>
      <c r="I25" s="65" t="e">
        <f t="shared" si="3"/>
        <v>#DIV/0!</v>
      </c>
      <c r="J25" s="74"/>
      <c r="K25" s="75">
        <f t="shared" si="2"/>
        <v>0</v>
      </c>
      <c r="L25" s="2"/>
      <c r="M25" s="2"/>
      <c r="N25" s="1"/>
      <c r="O25" s="1"/>
    </row>
    <row r="26" spans="1:15" ht="20.25" customHeight="1">
      <c r="A26" s="36" t="s">
        <v>107</v>
      </c>
      <c r="B26" s="56" t="s">
        <v>12</v>
      </c>
      <c r="C26" s="37"/>
      <c r="D26" s="66">
        <v>80000</v>
      </c>
      <c r="E26" s="66">
        <v>349.11</v>
      </c>
      <c r="F26" s="66">
        <v>689.91</v>
      </c>
      <c r="G26" s="61">
        <f t="shared" si="1"/>
        <v>50.602252467713186</v>
      </c>
      <c r="H26" s="62">
        <f>E26-D26</f>
        <v>-79650.89</v>
      </c>
      <c r="I26" s="65">
        <f>E26/D26*100</f>
        <v>0.43638750000000004</v>
      </c>
      <c r="J26" s="74"/>
      <c r="K26" s="75">
        <f t="shared" si="2"/>
        <v>79650.89</v>
      </c>
      <c r="L26" s="2"/>
      <c r="M26" s="2"/>
      <c r="N26" s="1"/>
      <c r="O26" s="1"/>
    </row>
    <row r="27" spans="1:15" ht="21" customHeight="1">
      <c r="A27" s="42" t="s">
        <v>23</v>
      </c>
      <c r="B27" s="57" t="s">
        <v>3</v>
      </c>
      <c r="C27" s="40">
        <v>1700</v>
      </c>
      <c r="D27" s="65">
        <f>D30+D28</f>
        <v>3346500</v>
      </c>
      <c r="E27" s="65">
        <f>E30+E28</f>
        <v>3380133.62</v>
      </c>
      <c r="F27" s="65">
        <f>F30+F28</f>
        <v>535100.18</v>
      </c>
      <c r="G27" s="61">
        <f>(E27/F27)*100</f>
        <v>631.6823926316002</v>
      </c>
      <c r="H27" s="62">
        <f>E27-D27</f>
        <v>33633.62000000011</v>
      </c>
      <c r="I27" s="65">
        <f>E27/D27*100</f>
        <v>101.00503869714628</v>
      </c>
      <c r="J27" s="73"/>
      <c r="K27" s="75">
        <f>((D27*100)/100)-E27</f>
        <v>-33633.62000000011</v>
      </c>
      <c r="L27" s="2"/>
      <c r="M27" s="2"/>
      <c r="N27" s="1"/>
      <c r="O27" s="1"/>
    </row>
    <row r="28" spans="1:15" ht="31.5" customHeight="1">
      <c r="A28" s="36" t="s">
        <v>56</v>
      </c>
      <c r="B28" s="58" t="s">
        <v>59</v>
      </c>
      <c r="C28" s="43"/>
      <c r="D28" s="66">
        <v>3214000</v>
      </c>
      <c r="E28" s="66">
        <v>3261117.02</v>
      </c>
      <c r="F28" s="66">
        <v>535010.03</v>
      </c>
      <c r="G28" s="61">
        <f>(E28/F28)*100</f>
        <v>609.5431556675676</v>
      </c>
      <c r="H28" s="62">
        <f t="shared" si="0"/>
        <v>47117.02000000002</v>
      </c>
      <c r="I28" s="65">
        <f t="shared" si="3"/>
        <v>101.46599315494711</v>
      </c>
      <c r="J28" s="74"/>
      <c r="K28" s="75">
        <f t="shared" si="2"/>
        <v>-47117.02000000002</v>
      </c>
      <c r="L28" s="2"/>
      <c r="M28" s="2"/>
      <c r="N28" s="1"/>
      <c r="O28" s="1"/>
    </row>
    <row r="29" spans="1:15" ht="21" customHeight="1" hidden="1">
      <c r="A29" s="36"/>
      <c r="B29" s="56"/>
      <c r="C29" s="37"/>
      <c r="D29" s="66"/>
      <c r="E29" s="66"/>
      <c r="F29" s="66"/>
      <c r="G29" s="61" t="e">
        <f t="shared" si="1"/>
        <v>#DIV/0!</v>
      </c>
      <c r="H29" s="62">
        <f t="shared" si="0"/>
        <v>0</v>
      </c>
      <c r="I29" s="65" t="e">
        <f t="shared" si="3"/>
        <v>#DIV/0!</v>
      </c>
      <c r="J29" s="74"/>
      <c r="K29" s="75">
        <f t="shared" si="2"/>
        <v>0</v>
      </c>
      <c r="L29" s="2"/>
      <c r="M29" s="2"/>
      <c r="N29" s="1"/>
      <c r="O29" s="1"/>
    </row>
    <row r="30" spans="1:15" ht="19.5" customHeight="1">
      <c r="A30" s="36" t="s">
        <v>24</v>
      </c>
      <c r="B30" s="56" t="s">
        <v>17</v>
      </c>
      <c r="C30" s="37">
        <v>500</v>
      </c>
      <c r="D30" s="66">
        <v>132500</v>
      </c>
      <c r="E30" s="66">
        <v>119016.6</v>
      </c>
      <c r="F30" s="66">
        <v>90.15</v>
      </c>
      <c r="G30" s="61">
        <f t="shared" si="1"/>
        <v>132020.6322795341</v>
      </c>
      <c r="H30" s="62">
        <f t="shared" si="0"/>
        <v>-13483.399999999994</v>
      </c>
      <c r="I30" s="65">
        <f t="shared" si="3"/>
        <v>89.82384905660378</v>
      </c>
      <c r="J30" s="74"/>
      <c r="K30" s="75">
        <f t="shared" si="2"/>
        <v>13483.399999999994</v>
      </c>
      <c r="L30" s="2"/>
      <c r="M30" s="2"/>
      <c r="N30" s="1"/>
      <c r="O30" s="1"/>
    </row>
    <row r="31" spans="1:15" ht="0.75" customHeight="1" hidden="1">
      <c r="A31" s="36" t="s">
        <v>25</v>
      </c>
      <c r="B31" s="57" t="s">
        <v>14</v>
      </c>
      <c r="C31" s="40">
        <v>1315</v>
      </c>
      <c r="D31" s="65">
        <f>D33+D32</f>
        <v>0</v>
      </c>
      <c r="E31" s="65">
        <f>E33+E32</f>
        <v>0</v>
      </c>
      <c r="F31" s="65"/>
      <c r="G31" s="61" t="e">
        <f t="shared" si="1"/>
        <v>#DIV/0!</v>
      </c>
      <c r="H31" s="62">
        <f t="shared" si="0"/>
        <v>0</v>
      </c>
      <c r="I31" s="65" t="e">
        <f t="shared" si="3"/>
        <v>#DIV/0!</v>
      </c>
      <c r="J31" s="73"/>
      <c r="K31" s="75">
        <f t="shared" si="2"/>
        <v>0</v>
      </c>
      <c r="L31" s="2"/>
      <c r="M31" s="2"/>
      <c r="N31" s="1"/>
      <c r="O31" s="1"/>
    </row>
    <row r="32" spans="1:15" ht="20.25" customHeight="1" hidden="1">
      <c r="A32" s="36" t="s">
        <v>30</v>
      </c>
      <c r="B32" s="56" t="s">
        <v>4</v>
      </c>
      <c r="C32" s="37">
        <v>200</v>
      </c>
      <c r="D32" s="66">
        <v>0</v>
      </c>
      <c r="E32" s="66">
        <v>0</v>
      </c>
      <c r="F32" s="66"/>
      <c r="G32" s="61" t="e">
        <f t="shared" si="1"/>
        <v>#DIV/0!</v>
      </c>
      <c r="H32" s="62">
        <f t="shared" si="0"/>
        <v>0</v>
      </c>
      <c r="I32" s="65" t="e">
        <f t="shared" si="3"/>
        <v>#DIV/0!</v>
      </c>
      <c r="J32" s="74"/>
      <c r="K32" s="75">
        <f t="shared" si="2"/>
        <v>0</v>
      </c>
      <c r="L32" s="2"/>
      <c r="M32" s="2"/>
      <c r="N32" s="1"/>
      <c r="O32" s="1"/>
    </row>
    <row r="33" spans="1:15" ht="23.25" customHeight="1" hidden="1">
      <c r="A33" s="36" t="s">
        <v>26</v>
      </c>
      <c r="B33" s="56" t="s">
        <v>5</v>
      </c>
      <c r="C33" s="37">
        <v>1100</v>
      </c>
      <c r="D33" s="66">
        <v>0</v>
      </c>
      <c r="E33" s="66"/>
      <c r="F33" s="66"/>
      <c r="G33" s="61" t="e">
        <f t="shared" si="1"/>
        <v>#DIV/0!</v>
      </c>
      <c r="H33" s="62">
        <f t="shared" si="0"/>
        <v>0</v>
      </c>
      <c r="I33" s="65" t="e">
        <f t="shared" si="3"/>
        <v>#DIV/0!</v>
      </c>
      <c r="J33" s="74"/>
      <c r="K33" s="75">
        <f t="shared" si="2"/>
        <v>0</v>
      </c>
      <c r="L33" s="2"/>
      <c r="M33" s="2"/>
      <c r="N33" s="1"/>
      <c r="O33" s="1"/>
    </row>
    <row r="34" spans="1:15" ht="0.75" customHeight="1" hidden="1">
      <c r="A34" s="36"/>
      <c r="B34" s="57"/>
      <c r="C34" s="40"/>
      <c r="D34" s="65"/>
      <c r="E34" s="65"/>
      <c r="F34" s="65"/>
      <c r="G34" s="61" t="e">
        <f t="shared" si="1"/>
        <v>#DIV/0!</v>
      </c>
      <c r="H34" s="62">
        <f t="shared" si="0"/>
        <v>0</v>
      </c>
      <c r="I34" s="65" t="e">
        <f t="shared" si="3"/>
        <v>#DIV/0!</v>
      </c>
      <c r="J34" s="74"/>
      <c r="K34" s="75">
        <f t="shared" si="2"/>
        <v>0</v>
      </c>
      <c r="L34" s="1"/>
      <c r="M34" s="1"/>
      <c r="N34" s="1"/>
      <c r="O34" s="1"/>
    </row>
    <row r="35" spans="1:15" ht="41.25" customHeight="1" hidden="1">
      <c r="A35" s="36"/>
      <c r="B35" s="56"/>
      <c r="C35" s="37"/>
      <c r="D35" s="66"/>
      <c r="E35" s="66"/>
      <c r="F35" s="66"/>
      <c r="G35" s="61" t="e">
        <f t="shared" si="1"/>
        <v>#DIV/0!</v>
      </c>
      <c r="H35" s="62">
        <f t="shared" si="0"/>
        <v>0</v>
      </c>
      <c r="I35" s="65" t="e">
        <f t="shared" si="3"/>
        <v>#DIV/0!</v>
      </c>
      <c r="J35" s="74"/>
      <c r="K35" s="75">
        <f t="shared" si="2"/>
        <v>0</v>
      </c>
      <c r="L35" s="1"/>
      <c r="M35" s="1"/>
      <c r="N35" s="1"/>
      <c r="O35" s="1"/>
    </row>
    <row r="36" spans="1:15" ht="41.25" customHeight="1" hidden="1">
      <c r="A36" s="36"/>
      <c r="B36" s="56"/>
      <c r="C36" s="37"/>
      <c r="D36" s="66"/>
      <c r="E36" s="66"/>
      <c r="F36" s="66"/>
      <c r="G36" s="61" t="e">
        <f t="shared" si="1"/>
        <v>#DIV/0!</v>
      </c>
      <c r="H36" s="62">
        <f t="shared" si="0"/>
        <v>0</v>
      </c>
      <c r="I36" s="65" t="e">
        <f t="shared" si="3"/>
        <v>#DIV/0!</v>
      </c>
      <c r="J36" s="74"/>
      <c r="K36" s="75">
        <f t="shared" si="2"/>
        <v>0</v>
      </c>
      <c r="L36" s="1"/>
      <c r="M36" s="1"/>
      <c r="N36" s="1"/>
      <c r="O36" s="1"/>
    </row>
    <row r="37" spans="1:15" ht="41.25" customHeight="1" hidden="1">
      <c r="A37" s="36"/>
      <c r="B37" s="56"/>
      <c r="C37" s="37"/>
      <c r="D37" s="66"/>
      <c r="E37" s="66"/>
      <c r="F37" s="66"/>
      <c r="G37" s="61" t="e">
        <f t="shared" si="1"/>
        <v>#DIV/0!</v>
      </c>
      <c r="H37" s="62">
        <f t="shared" si="0"/>
        <v>0</v>
      </c>
      <c r="I37" s="65" t="e">
        <f t="shared" si="3"/>
        <v>#DIV/0!</v>
      </c>
      <c r="J37" s="74"/>
      <c r="K37" s="75">
        <f t="shared" si="2"/>
        <v>0</v>
      </c>
      <c r="L37" s="1"/>
      <c r="M37" s="1"/>
      <c r="N37" s="1"/>
      <c r="O37" s="1"/>
    </row>
    <row r="38" spans="1:15" ht="0.75" customHeight="1" hidden="1">
      <c r="A38" s="36"/>
      <c r="B38" s="56"/>
      <c r="C38" s="37"/>
      <c r="D38" s="66"/>
      <c r="E38" s="66"/>
      <c r="F38" s="66"/>
      <c r="G38" s="61" t="e">
        <f t="shared" si="1"/>
        <v>#DIV/0!</v>
      </c>
      <c r="H38" s="62">
        <f t="shared" si="0"/>
        <v>0</v>
      </c>
      <c r="I38" s="65" t="e">
        <f t="shared" si="3"/>
        <v>#DIV/0!</v>
      </c>
      <c r="J38" s="74"/>
      <c r="K38" s="75">
        <f t="shared" si="2"/>
        <v>0</v>
      </c>
      <c r="L38" s="1"/>
      <c r="M38" s="1"/>
      <c r="N38" s="1"/>
      <c r="O38" s="1"/>
    </row>
    <row r="39" spans="1:15" ht="41.25" customHeight="1" hidden="1">
      <c r="A39" s="36"/>
      <c r="B39" s="56"/>
      <c r="C39" s="37"/>
      <c r="D39" s="66"/>
      <c r="E39" s="66"/>
      <c r="F39" s="66"/>
      <c r="G39" s="61" t="e">
        <f t="shared" si="1"/>
        <v>#DIV/0!</v>
      </c>
      <c r="H39" s="62">
        <f t="shared" si="0"/>
        <v>0</v>
      </c>
      <c r="I39" s="65" t="e">
        <f t="shared" si="3"/>
        <v>#DIV/0!</v>
      </c>
      <c r="J39" s="74"/>
      <c r="K39" s="75">
        <f t="shared" si="2"/>
        <v>0</v>
      </c>
      <c r="L39" s="1"/>
      <c r="M39" s="1"/>
      <c r="N39" s="1"/>
      <c r="O39" s="1"/>
    </row>
    <row r="40" spans="1:15" ht="41.25" customHeight="1" hidden="1">
      <c r="A40" s="36"/>
      <c r="B40" s="56" t="s">
        <v>6</v>
      </c>
      <c r="C40" s="37"/>
      <c r="D40" s="66"/>
      <c r="E40" s="66"/>
      <c r="F40" s="66"/>
      <c r="G40" s="61" t="e">
        <f t="shared" si="1"/>
        <v>#DIV/0!</v>
      </c>
      <c r="H40" s="62">
        <f t="shared" si="0"/>
        <v>0</v>
      </c>
      <c r="I40" s="65" t="e">
        <f t="shared" si="3"/>
        <v>#DIV/0!</v>
      </c>
      <c r="J40" s="74"/>
      <c r="K40" s="75">
        <f t="shared" si="2"/>
        <v>0</v>
      </c>
      <c r="L40" s="1"/>
      <c r="M40" s="1"/>
      <c r="N40" s="1"/>
      <c r="O40" s="1"/>
    </row>
    <row r="41" spans="1:11" ht="0.75" customHeight="1" hidden="1">
      <c r="A41" s="36"/>
      <c r="B41" s="56" t="s">
        <v>19</v>
      </c>
      <c r="C41" s="44">
        <v>10</v>
      </c>
      <c r="D41" s="66"/>
      <c r="E41" s="66"/>
      <c r="F41" s="66"/>
      <c r="G41" s="61" t="e">
        <f t="shared" si="1"/>
        <v>#DIV/0!</v>
      </c>
      <c r="H41" s="62">
        <f t="shared" si="0"/>
        <v>0</v>
      </c>
      <c r="I41" s="65" t="e">
        <f t="shared" si="3"/>
        <v>#DIV/0!</v>
      </c>
      <c r="J41" s="74"/>
      <c r="K41" s="75">
        <f t="shared" si="2"/>
        <v>0</v>
      </c>
    </row>
    <row r="42" spans="1:11" ht="19.5" customHeight="1">
      <c r="A42" s="42" t="s">
        <v>33</v>
      </c>
      <c r="B42" s="57" t="s">
        <v>32</v>
      </c>
      <c r="C42" s="44"/>
      <c r="D42" s="65">
        <f>SUM(D43:D46)</f>
        <v>1195600</v>
      </c>
      <c r="E42" s="65">
        <f>SUM(E43:E46)</f>
        <v>1174071.49</v>
      </c>
      <c r="F42" s="65">
        <f>SUM(F43:F46)</f>
        <v>43227.729999999996</v>
      </c>
      <c r="G42" s="61">
        <f t="shared" si="1"/>
        <v>2716.014673914175</v>
      </c>
      <c r="H42" s="65">
        <f>SUM(H43:H46)</f>
        <v>-21528.51000000001</v>
      </c>
      <c r="I42" s="65">
        <f t="shared" si="3"/>
        <v>98.19935513549683</v>
      </c>
      <c r="J42" s="74"/>
      <c r="K42" s="75">
        <f t="shared" si="2"/>
        <v>21528.51000000001</v>
      </c>
    </row>
    <row r="43" spans="1:11" ht="65.25" customHeight="1">
      <c r="A43" s="36" t="s">
        <v>85</v>
      </c>
      <c r="B43" s="56" t="s">
        <v>34</v>
      </c>
      <c r="C43" s="44"/>
      <c r="D43" s="66">
        <v>335000</v>
      </c>
      <c r="E43" s="66">
        <v>414781.49</v>
      </c>
      <c r="F43" s="66">
        <v>19057.73</v>
      </c>
      <c r="G43" s="61">
        <f t="shared" si="1"/>
        <v>2176.4475097506365</v>
      </c>
      <c r="H43" s="62">
        <f t="shared" si="0"/>
        <v>79781.48999999999</v>
      </c>
      <c r="I43" s="65">
        <f aca="true" t="shared" si="4" ref="I43:I86">E43/D43*100</f>
        <v>123.81537014925372</v>
      </c>
      <c r="J43" s="74"/>
      <c r="K43" s="75">
        <f t="shared" si="2"/>
        <v>-79781.48999999999</v>
      </c>
    </row>
    <row r="44" spans="1:11" ht="81" customHeight="1">
      <c r="A44" s="36" t="s">
        <v>86</v>
      </c>
      <c r="B44" s="56" t="s">
        <v>212</v>
      </c>
      <c r="C44" s="44"/>
      <c r="D44" s="66">
        <v>376600</v>
      </c>
      <c r="E44" s="66">
        <v>310704</v>
      </c>
      <c r="F44" s="66">
        <v>19070</v>
      </c>
      <c r="G44" s="61">
        <f t="shared" si="1"/>
        <v>1629.281594126901</v>
      </c>
      <c r="H44" s="62">
        <f t="shared" si="0"/>
        <v>-65896</v>
      </c>
      <c r="I44" s="65">
        <f t="shared" si="4"/>
        <v>82.50238980350505</v>
      </c>
      <c r="J44" s="74"/>
      <c r="K44" s="75">
        <f t="shared" si="2"/>
        <v>65896</v>
      </c>
    </row>
    <row r="45" spans="1:11" ht="81" customHeight="1">
      <c r="A45" s="36" t="s">
        <v>87</v>
      </c>
      <c r="B45" s="56" t="s">
        <v>211</v>
      </c>
      <c r="C45" s="44"/>
      <c r="D45" s="66">
        <v>484000</v>
      </c>
      <c r="E45" s="66">
        <v>448586</v>
      </c>
      <c r="F45" s="66">
        <v>5100</v>
      </c>
      <c r="G45" s="61">
        <f t="shared" si="1"/>
        <v>8795.803921568628</v>
      </c>
      <c r="H45" s="62">
        <f t="shared" si="0"/>
        <v>-35414</v>
      </c>
      <c r="I45" s="65">
        <f t="shared" si="4"/>
        <v>92.68305785123967</v>
      </c>
      <c r="J45" s="74"/>
      <c r="K45" s="75">
        <f t="shared" si="2"/>
        <v>35414</v>
      </c>
    </row>
    <row r="46" spans="1:11" ht="82.5" customHeight="1" hidden="1">
      <c r="A46" s="36" t="s">
        <v>176</v>
      </c>
      <c r="B46" s="56" t="s">
        <v>210</v>
      </c>
      <c r="C46" s="44"/>
      <c r="D46" s="66">
        <v>0</v>
      </c>
      <c r="E46" s="66">
        <v>0</v>
      </c>
      <c r="F46" s="66"/>
      <c r="G46" s="61" t="e">
        <f t="shared" si="1"/>
        <v>#DIV/0!</v>
      </c>
      <c r="H46" s="62">
        <f>E46-D46</f>
        <v>0</v>
      </c>
      <c r="I46" s="65" t="e">
        <f>E46/D46*100</f>
        <v>#DIV/0!</v>
      </c>
      <c r="J46" s="74"/>
      <c r="K46" s="75">
        <f t="shared" si="2"/>
        <v>0</v>
      </c>
    </row>
    <row r="47" spans="1:11" ht="32.25" customHeight="1">
      <c r="A47" s="42" t="s">
        <v>37</v>
      </c>
      <c r="B47" s="57" t="s">
        <v>35</v>
      </c>
      <c r="C47" s="44"/>
      <c r="D47" s="65">
        <f>SUM(D48:D56)</f>
        <v>0</v>
      </c>
      <c r="E47" s="65">
        <f>SUM(E48:E56)</f>
        <v>5225.29</v>
      </c>
      <c r="F47" s="65">
        <f>SUM(F48:F56)</f>
        <v>20.099999999999998</v>
      </c>
      <c r="G47" s="61">
        <f t="shared" si="1"/>
        <v>25996.467661691542</v>
      </c>
      <c r="H47" s="62">
        <f t="shared" si="0"/>
        <v>5225.29</v>
      </c>
      <c r="I47" s="65" t="e">
        <f t="shared" si="4"/>
        <v>#DIV/0!</v>
      </c>
      <c r="J47" s="74"/>
      <c r="K47" s="75">
        <f t="shared" si="2"/>
        <v>-5225.29</v>
      </c>
    </row>
    <row r="48" spans="1:11" ht="45" customHeight="1" hidden="1">
      <c r="A48" s="36" t="s">
        <v>49</v>
      </c>
      <c r="B48" s="56" t="s">
        <v>48</v>
      </c>
      <c r="C48" s="44"/>
      <c r="D48" s="66">
        <v>0</v>
      </c>
      <c r="E48" s="66">
        <v>0</v>
      </c>
      <c r="F48" s="66"/>
      <c r="G48" s="61" t="e">
        <f t="shared" si="1"/>
        <v>#DIV/0!</v>
      </c>
      <c r="H48" s="62">
        <f t="shared" si="0"/>
        <v>0</v>
      </c>
      <c r="I48" s="65" t="e">
        <f t="shared" si="4"/>
        <v>#DIV/0!</v>
      </c>
      <c r="J48" s="74"/>
      <c r="K48" s="75">
        <f t="shared" si="2"/>
        <v>0</v>
      </c>
    </row>
    <row r="49" spans="1:11" ht="50.25" customHeight="1">
      <c r="A49" s="36" t="s">
        <v>197</v>
      </c>
      <c r="B49" s="56" t="s">
        <v>198</v>
      </c>
      <c r="C49" s="44"/>
      <c r="D49" s="66">
        <v>0</v>
      </c>
      <c r="E49" s="66">
        <v>-132.28</v>
      </c>
      <c r="F49" s="66"/>
      <c r="G49" s="61" t="e">
        <f t="shared" si="1"/>
        <v>#DIV/0!</v>
      </c>
      <c r="H49" s="62">
        <f t="shared" si="0"/>
        <v>-132.28</v>
      </c>
      <c r="I49" s="65" t="e">
        <f t="shared" si="4"/>
        <v>#DIV/0!</v>
      </c>
      <c r="J49" s="74"/>
      <c r="K49" s="75">
        <f t="shared" si="2"/>
        <v>132.28</v>
      </c>
    </row>
    <row r="50" spans="1:11" ht="24.75" customHeight="1">
      <c r="A50" s="36" t="s">
        <v>36</v>
      </c>
      <c r="B50" s="56" t="s">
        <v>80</v>
      </c>
      <c r="C50" s="44"/>
      <c r="D50" s="66">
        <v>0</v>
      </c>
      <c r="E50" s="66">
        <v>97.2</v>
      </c>
      <c r="F50" s="66"/>
      <c r="G50" s="61" t="e">
        <f t="shared" si="1"/>
        <v>#DIV/0!</v>
      </c>
      <c r="H50" s="62">
        <f t="shared" si="0"/>
        <v>97.2</v>
      </c>
      <c r="I50" s="65" t="e">
        <f t="shared" si="4"/>
        <v>#DIV/0!</v>
      </c>
      <c r="J50" s="74"/>
      <c r="K50" s="75">
        <f t="shared" si="2"/>
        <v>-97.2</v>
      </c>
    </row>
    <row r="51" spans="1:11" ht="21.75" customHeight="1">
      <c r="A51" s="36" t="s">
        <v>39</v>
      </c>
      <c r="B51" s="56" t="s">
        <v>38</v>
      </c>
      <c r="C51" s="44"/>
      <c r="D51" s="66">
        <v>0</v>
      </c>
      <c r="E51" s="66">
        <v>2496.4</v>
      </c>
      <c r="F51" s="66">
        <v>-9.8</v>
      </c>
      <c r="G51" s="61">
        <f t="shared" si="1"/>
        <v>-25473.469387755104</v>
      </c>
      <c r="H51" s="62">
        <f aca="true" t="shared" si="5" ref="H51:H95">E51-D51</f>
        <v>2496.4</v>
      </c>
      <c r="I51" s="65" t="e">
        <f t="shared" si="4"/>
        <v>#DIV/0!</v>
      </c>
      <c r="J51" s="74"/>
      <c r="K51" s="75">
        <f t="shared" si="2"/>
        <v>-2496.4</v>
      </c>
    </row>
    <row r="52" spans="1:11" ht="0.75" customHeight="1" hidden="1">
      <c r="A52" s="36" t="s">
        <v>41</v>
      </c>
      <c r="B52" s="56" t="s">
        <v>40</v>
      </c>
      <c r="C52" s="44"/>
      <c r="D52" s="66">
        <v>0</v>
      </c>
      <c r="E52" s="66">
        <v>0</v>
      </c>
      <c r="F52" s="66"/>
      <c r="G52" s="61" t="e">
        <f t="shared" si="1"/>
        <v>#DIV/0!</v>
      </c>
      <c r="H52" s="62">
        <f t="shared" si="5"/>
        <v>0</v>
      </c>
      <c r="I52" s="65" t="e">
        <f t="shared" si="4"/>
        <v>#DIV/0!</v>
      </c>
      <c r="J52" s="74"/>
      <c r="K52" s="75">
        <f t="shared" si="2"/>
        <v>0</v>
      </c>
    </row>
    <row r="53" spans="1:11" ht="45" customHeight="1" hidden="1">
      <c r="A53" s="36" t="s">
        <v>46</v>
      </c>
      <c r="B53" s="56" t="s">
        <v>42</v>
      </c>
      <c r="C53" s="44"/>
      <c r="D53" s="66">
        <v>0</v>
      </c>
      <c r="E53" s="66">
        <v>0</v>
      </c>
      <c r="F53" s="66"/>
      <c r="G53" s="61" t="e">
        <f t="shared" si="1"/>
        <v>#DIV/0!</v>
      </c>
      <c r="H53" s="62">
        <f t="shared" si="5"/>
        <v>0</v>
      </c>
      <c r="I53" s="65" t="e">
        <f t="shared" si="4"/>
        <v>#DIV/0!</v>
      </c>
      <c r="J53" s="74"/>
      <c r="K53" s="75">
        <f t="shared" si="2"/>
        <v>0</v>
      </c>
    </row>
    <row r="54" spans="1:11" ht="23.25" customHeight="1">
      <c r="A54" s="36" t="s">
        <v>47</v>
      </c>
      <c r="B54" s="56" t="s">
        <v>43</v>
      </c>
      <c r="C54" s="44"/>
      <c r="D54" s="66">
        <v>0</v>
      </c>
      <c r="E54" s="66">
        <v>1301.38</v>
      </c>
      <c r="F54" s="66">
        <v>29.9</v>
      </c>
      <c r="G54" s="61">
        <f t="shared" si="1"/>
        <v>4352.441471571907</v>
      </c>
      <c r="H54" s="62">
        <f t="shared" si="5"/>
        <v>1301.38</v>
      </c>
      <c r="I54" s="65" t="e">
        <f t="shared" si="4"/>
        <v>#DIV/0!</v>
      </c>
      <c r="J54" s="74"/>
      <c r="K54" s="75">
        <f t="shared" si="2"/>
        <v>-1301.38</v>
      </c>
    </row>
    <row r="55" spans="1:11" ht="39.75" customHeight="1">
      <c r="A55" s="36" t="s">
        <v>201</v>
      </c>
      <c r="B55" s="56" t="s">
        <v>44</v>
      </c>
      <c r="C55" s="44"/>
      <c r="D55" s="66">
        <v>0</v>
      </c>
      <c r="E55" s="66">
        <v>54.79</v>
      </c>
      <c r="F55" s="66"/>
      <c r="G55" s="61" t="e">
        <f t="shared" si="1"/>
        <v>#DIV/0!</v>
      </c>
      <c r="H55" s="62">
        <f t="shared" si="5"/>
        <v>54.79</v>
      </c>
      <c r="I55" s="65" t="e">
        <f t="shared" si="4"/>
        <v>#DIV/0!</v>
      </c>
      <c r="J55" s="74"/>
      <c r="K55" s="75">
        <f t="shared" si="2"/>
        <v>-54.79</v>
      </c>
    </row>
    <row r="56" spans="1:11" ht="51" customHeight="1">
      <c r="A56" s="36" t="s">
        <v>178</v>
      </c>
      <c r="B56" s="56" t="s">
        <v>45</v>
      </c>
      <c r="C56" s="44"/>
      <c r="D56" s="66">
        <v>0</v>
      </c>
      <c r="E56" s="66">
        <v>1407.8</v>
      </c>
      <c r="F56" s="66"/>
      <c r="G56" s="61" t="e">
        <f t="shared" si="1"/>
        <v>#DIV/0!</v>
      </c>
      <c r="H56" s="62">
        <f t="shared" si="5"/>
        <v>1407.8</v>
      </c>
      <c r="I56" s="65" t="e">
        <f t="shared" si="4"/>
        <v>#DIV/0!</v>
      </c>
      <c r="J56" s="74"/>
      <c r="K56" s="75">
        <f t="shared" si="2"/>
        <v>-1407.8</v>
      </c>
    </row>
    <row r="57" spans="1:11" s="22" customFormat="1" ht="18.75" customHeight="1">
      <c r="A57" s="38" t="s">
        <v>27</v>
      </c>
      <c r="B57" s="59" t="s">
        <v>7</v>
      </c>
      <c r="C57" s="46">
        <v>2790</v>
      </c>
      <c r="D57" s="64">
        <f>SUM(D58:D67)+D68+D92</f>
        <v>3528400</v>
      </c>
      <c r="E57" s="64">
        <f>SUM(E58:E67)+E68+E92</f>
        <v>3684187.66</v>
      </c>
      <c r="F57" s="64">
        <f>SUM(F58:F67)+F68+F92</f>
        <v>331091.74</v>
      </c>
      <c r="G57" s="61">
        <f t="shared" si="1"/>
        <v>1112.739224482012</v>
      </c>
      <c r="H57" s="62">
        <f t="shared" si="5"/>
        <v>155787.66000000015</v>
      </c>
      <c r="I57" s="65">
        <f t="shared" si="4"/>
        <v>104.41524940482938</v>
      </c>
      <c r="J57" s="72"/>
      <c r="K57" s="75">
        <f t="shared" si="2"/>
        <v>-155787.66000000015</v>
      </c>
    </row>
    <row r="58" spans="1:11" s="22" customFormat="1" ht="48.75" customHeight="1" hidden="1">
      <c r="A58" s="36" t="s">
        <v>60</v>
      </c>
      <c r="B58" s="56" t="s">
        <v>61</v>
      </c>
      <c r="C58" s="46"/>
      <c r="D58" s="66">
        <v>0</v>
      </c>
      <c r="E58" s="66">
        <v>0</v>
      </c>
      <c r="F58" s="66"/>
      <c r="G58" s="61" t="e">
        <f t="shared" si="1"/>
        <v>#DIV/0!</v>
      </c>
      <c r="H58" s="62">
        <f t="shared" si="5"/>
        <v>0</v>
      </c>
      <c r="I58" s="65" t="e">
        <f t="shared" si="4"/>
        <v>#DIV/0!</v>
      </c>
      <c r="J58" s="72"/>
      <c r="K58" s="75">
        <f t="shared" si="2"/>
        <v>0</v>
      </c>
    </row>
    <row r="59" spans="1:11" ht="79.5" customHeight="1">
      <c r="A59" s="36" t="s">
        <v>108</v>
      </c>
      <c r="B59" s="56" t="s">
        <v>213</v>
      </c>
      <c r="C59" s="45"/>
      <c r="D59" s="66">
        <v>348300</v>
      </c>
      <c r="E59" s="66">
        <v>392969.37</v>
      </c>
      <c r="F59" s="66">
        <v>14074.5</v>
      </c>
      <c r="G59" s="61">
        <f t="shared" si="1"/>
        <v>2792.0662900991156</v>
      </c>
      <c r="H59" s="62">
        <f t="shared" si="5"/>
        <v>44669.369999999995</v>
      </c>
      <c r="I59" s="65">
        <f t="shared" si="4"/>
        <v>112.82496985357452</v>
      </c>
      <c r="J59" s="73"/>
      <c r="K59" s="75">
        <f t="shared" si="2"/>
        <v>-44669.369999999995</v>
      </c>
    </row>
    <row r="60" spans="1:11" ht="39.75" customHeight="1" hidden="1">
      <c r="A60" s="36"/>
      <c r="B60" s="56"/>
      <c r="C60" s="37"/>
      <c r="D60" s="66"/>
      <c r="E60" s="66"/>
      <c r="F60" s="66"/>
      <c r="G60" s="61" t="e">
        <f t="shared" si="1"/>
        <v>#DIV/0!</v>
      </c>
      <c r="H60" s="62">
        <f t="shared" si="5"/>
        <v>0</v>
      </c>
      <c r="I60" s="65" t="e">
        <f t="shared" si="4"/>
        <v>#DIV/0!</v>
      </c>
      <c r="J60" s="74"/>
      <c r="K60" s="75">
        <f t="shared" si="2"/>
        <v>0</v>
      </c>
    </row>
    <row r="61" spans="1:11" ht="80.25" customHeight="1">
      <c r="A61" s="36" t="s">
        <v>109</v>
      </c>
      <c r="B61" s="56" t="s">
        <v>214</v>
      </c>
      <c r="C61" s="37"/>
      <c r="D61" s="66">
        <v>331000</v>
      </c>
      <c r="E61" s="66">
        <v>349299.86</v>
      </c>
      <c r="F61" s="66">
        <v>38992.36</v>
      </c>
      <c r="G61" s="61">
        <f t="shared" si="1"/>
        <v>895.8161547544184</v>
      </c>
      <c r="H61" s="62">
        <f t="shared" si="5"/>
        <v>18299.859999999986</v>
      </c>
      <c r="I61" s="65">
        <f t="shared" si="4"/>
        <v>105.52865861027189</v>
      </c>
      <c r="J61" s="74"/>
      <c r="K61" s="75">
        <f t="shared" si="2"/>
        <v>-18299.859999999986</v>
      </c>
    </row>
    <row r="62" spans="1:11" ht="21.75" customHeight="1" hidden="1">
      <c r="A62" s="36" t="s">
        <v>88</v>
      </c>
      <c r="B62" s="56" t="s">
        <v>50</v>
      </c>
      <c r="C62" s="37"/>
      <c r="D62" s="66">
        <v>0</v>
      </c>
      <c r="E62" s="66"/>
      <c r="F62" s="66">
        <v>47023</v>
      </c>
      <c r="G62" s="61">
        <f t="shared" si="1"/>
        <v>0</v>
      </c>
      <c r="H62" s="62">
        <f t="shared" si="5"/>
        <v>0</v>
      </c>
      <c r="I62" s="65" t="e">
        <f t="shared" si="4"/>
        <v>#DIV/0!</v>
      </c>
      <c r="J62" s="74"/>
      <c r="K62" s="75">
        <f t="shared" si="2"/>
        <v>0</v>
      </c>
    </row>
    <row r="63" spans="1:11" ht="27" customHeight="1">
      <c r="A63" s="36" t="s">
        <v>217</v>
      </c>
      <c r="B63" s="56" t="s">
        <v>50</v>
      </c>
      <c r="C63" s="37"/>
      <c r="D63" s="66">
        <v>628900</v>
      </c>
      <c r="E63" s="66">
        <v>643234.36</v>
      </c>
      <c r="F63" s="66"/>
      <c r="G63" s="61"/>
      <c r="H63" s="62"/>
      <c r="I63" s="65">
        <f t="shared" si="4"/>
        <v>102.27927492447128</v>
      </c>
      <c r="J63" s="74"/>
      <c r="K63" s="75"/>
    </row>
    <row r="64" spans="1:11" ht="33" customHeight="1">
      <c r="A64" s="36" t="s">
        <v>121</v>
      </c>
      <c r="B64" s="56" t="s">
        <v>58</v>
      </c>
      <c r="C64" s="37"/>
      <c r="D64" s="66">
        <v>0</v>
      </c>
      <c r="E64" s="66">
        <v>21</v>
      </c>
      <c r="F64" s="66"/>
      <c r="G64" s="61" t="e">
        <f t="shared" si="1"/>
        <v>#DIV/0!</v>
      </c>
      <c r="H64" s="62">
        <f t="shared" si="5"/>
        <v>21</v>
      </c>
      <c r="I64" s="65" t="e">
        <f t="shared" si="4"/>
        <v>#DIV/0!</v>
      </c>
      <c r="J64" s="74"/>
      <c r="K64" s="75">
        <f t="shared" si="2"/>
        <v>-21</v>
      </c>
    </row>
    <row r="65" spans="1:11" ht="0.75" customHeight="1">
      <c r="A65" s="36" t="s">
        <v>90</v>
      </c>
      <c r="B65" s="56" t="s">
        <v>79</v>
      </c>
      <c r="C65" s="37"/>
      <c r="D65" s="66">
        <v>0</v>
      </c>
      <c r="E65" s="66">
        <v>0</v>
      </c>
      <c r="F65" s="66"/>
      <c r="G65" s="61" t="e">
        <f t="shared" si="1"/>
        <v>#DIV/0!</v>
      </c>
      <c r="H65" s="62">
        <f t="shared" si="5"/>
        <v>0</v>
      </c>
      <c r="I65" s="65" t="e">
        <f t="shared" si="4"/>
        <v>#DIV/0!</v>
      </c>
      <c r="J65" s="74"/>
      <c r="K65" s="75">
        <f t="shared" si="2"/>
        <v>0</v>
      </c>
    </row>
    <row r="66" spans="1:11" ht="48" customHeight="1">
      <c r="A66" s="36" t="s">
        <v>110</v>
      </c>
      <c r="B66" s="56" t="s">
        <v>78</v>
      </c>
      <c r="C66" s="37"/>
      <c r="D66" s="66">
        <v>217800</v>
      </c>
      <c r="E66" s="66">
        <v>234360.28</v>
      </c>
      <c r="F66" s="66">
        <v>34807.48</v>
      </c>
      <c r="G66" s="61">
        <f t="shared" si="1"/>
        <v>673.3043587182984</v>
      </c>
      <c r="H66" s="62">
        <f t="shared" si="5"/>
        <v>16560.28</v>
      </c>
      <c r="I66" s="65">
        <f t="shared" si="4"/>
        <v>107.60343434343433</v>
      </c>
      <c r="J66" s="74"/>
      <c r="K66" s="75">
        <f t="shared" si="2"/>
        <v>-16560.28</v>
      </c>
    </row>
    <row r="67" spans="1:11" ht="96.75" customHeight="1">
      <c r="A67" s="36" t="s">
        <v>89</v>
      </c>
      <c r="B67" s="56" t="s">
        <v>82</v>
      </c>
      <c r="C67" s="37"/>
      <c r="D67" s="66">
        <v>425000</v>
      </c>
      <c r="E67" s="66">
        <v>425825</v>
      </c>
      <c r="F67" s="66">
        <v>0</v>
      </c>
      <c r="G67" s="61" t="e">
        <f t="shared" si="1"/>
        <v>#DIV/0!</v>
      </c>
      <c r="H67" s="62">
        <f t="shared" si="5"/>
        <v>825</v>
      </c>
      <c r="I67" s="65">
        <f t="shared" si="4"/>
        <v>100.19411764705883</v>
      </c>
      <c r="J67" s="74"/>
      <c r="K67" s="75">
        <f t="shared" si="2"/>
        <v>-825</v>
      </c>
    </row>
    <row r="68" spans="1:11" ht="22.5" customHeight="1">
      <c r="A68" s="42" t="s">
        <v>52</v>
      </c>
      <c r="B68" s="57" t="s">
        <v>51</v>
      </c>
      <c r="C68" s="37"/>
      <c r="D68" s="65">
        <f>SUM(D69:D91)</f>
        <v>1577400</v>
      </c>
      <c r="E68" s="65">
        <f>SUM(E69:E91)</f>
        <v>1638477.79</v>
      </c>
      <c r="F68" s="65">
        <f>SUM(F69:F91)</f>
        <v>142043</v>
      </c>
      <c r="G68" s="61">
        <f t="shared" si="1"/>
        <v>1153.5082967833685</v>
      </c>
      <c r="H68" s="65">
        <f>SUM(H69:H91)</f>
        <v>61077.78999999994</v>
      </c>
      <c r="I68" s="65">
        <f t="shared" si="4"/>
        <v>103.87205464688729</v>
      </c>
      <c r="J68" s="74"/>
      <c r="K68" s="75">
        <f t="shared" si="2"/>
        <v>-61077.79000000004</v>
      </c>
    </row>
    <row r="69" spans="1:11" ht="31.5" customHeight="1">
      <c r="A69" s="36" t="s">
        <v>91</v>
      </c>
      <c r="B69" s="91" t="s">
        <v>53</v>
      </c>
      <c r="C69" s="92"/>
      <c r="D69" s="85">
        <v>3000</v>
      </c>
      <c r="E69" s="66">
        <v>2785.55</v>
      </c>
      <c r="F69" s="66">
        <v>675</v>
      </c>
      <c r="G69" s="61">
        <f t="shared" si="1"/>
        <v>412.67407407407404</v>
      </c>
      <c r="H69" s="62">
        <f t="shared" si="5"/>
        <v>-214.44999999999982</v>
      </c>
      <c r="I69" s="65">
        <f t="shared" si="4"/>
        <v>92.85166666666667</v>
      </c>
      <c r="J69" s="74"/>
      <c r="K69" s="75">
        <f t="shared" si="2"/>
        <v>214.44999999999982</v>
      </c>
    </row>
    <row r="70" spans="1:11" ht="62.25" customHeight="1">
      <c r="A70" s="36" t="s">
        <v>112</v>
      </c>
      <c r="B70" s="91" t="s">
        <v>113</v>
      </c>
      <c r="C70" s="92"/>
      <c r="D70" s="85">
        <v>500</v>
      </c>
      <c r="E70" s="66">
        <v>-250.01</v>
      </c>
      <c r="F70" s="66">
        <v>0</v>
      </c>
      <c r="G70" s="61" t="e">
        <f t="shared" si="1"/>
        <v>#DIV/0!</v>
      </c>
      <c r="H70" s="62">
        <f t="shared" si="5"/>
        <v>-750.01</v>
      </c>
      <c r="I70" s="65">
        <f t="shared" si="4"/>
        <v>-50.002</v>
      </c>
      <c r="J70" s="74"/>
      <c r="K70" s="75">
        <f t="shared" si="2"/>
        <v>750.01</v>
      </c>
    </row>
    <row r="71" spans="1:11" ht="39" customHeight="1" hidden="1">
      <c r="A71" s="36" t="s">
        <v>111</v>
      </c>
      <c r="B71" s="91" t="s">
        <v>54</v>
      </c>
      <c r="C71" s="92"/>
      <c r="D71" s="85">
        <v>0</v>
      </c>
      <c r="E71" s="66">
        <v>0</v>
      </c>
      <c r="F71" s="66"/>
      <c r="G71" s="61" t="e">
        <f t="shared" si="1"/>
        <v>#DIV/0!</v>
      </c>
      <c r="H71" s="62">
        <f t="shared" si="5"/>
        <v>0</v>
      </c>
      <c r="I71" s="65" t="e">
        <f t="shared" si="4"/>
        <v>#DIV/0!</v>
      </c>
      <c r="J71" s="74"/>
      <c r="K71" s="75">
        <f t="shared" si="2"/>
        <v>0</v>
      </c>
    </row>
    <row r="72" spans="1:11" ht="39" customHeight="1" hidden="1">
      <c r="A72" s="36" t="s">
        <v>92</v>
      </c>
      <c r="B72" s="91" t="s">
        <v>71</v>
      </c>
      <c r="C72" s="92"/>
      <c r="D72" s="85">
        <v>0</v>
      </c>
      <c r="E72" s="66">
        <v>0</v>
      </c>
      <c r="F72" s="66"/>
      <c r="G72" s="61" t="e">
        <f t="shared" si="1"/>
        <v>#DIV/0!</v>
      </c>
      <c r="H72" s="62">
        <f t="shared" si="5"/>
        <v>0</v>
      </c>
      <c r="I72" s="65" t="e">
        <f t="shared" si="4"/>
        <v>#DIV/0!</v>
      </c>
      <c r="J72" s="74"/>
      <c r="K72" s="75">
        <f t="shared" si="2"/>
        <v>0</v>
      </c>
    </row>
    <row r="73" spans="1:11" ht="31.5" customHeight="1">
      <c r="A73" s="36" t="s">
        <v>124</v>
      </c>
      <c r="B73" s="98" t="s">
        <v>185</v>
      </c>
      <c r="C73" s="92"/>
      <c r="D73" s="85">
        <v>22800</v>
      </c>
      <c r="E73" s="66">
        <v>37800</v>
      </c>
      <c r="F73" s="66">
        <v>0</v>
      </c>
      <c r="G73" s="61" t="e">
        <f t="shared" si="1"/>
        <v>#DIV/0!</v>
      </c>
      <c r="H73" s="62">
        <f t="shared" si="5"/>
        <v>15000</v>
      </c>
      <c r="I73" s="65">
        <f t="shared" si="4"/>
        <v>165.78947368421052</v>
      </c>
      <c r="J73" s="74"/>
      <c r="K73" s="75">
        <f t="shared" si="2"/>
        <v>-15000</v>
      </c>
    </row>
    <row r="74" spans="1:11" ht="32.25" customHeight="1">
      <c r="A74" s="36" t="s">
        <v>220</v>
      </c>
      <c r="B74" s="91" t="s">
        <v>74</v>
      </c>
      <c r="C74" s="92"/>
      <c r="D74" s="85">
        <v>0</v>
      </c>
      <c r="E74" s="66">
        <v>200</v>
      </c>
      <c r="F74" s="66">
        <v>3500</v>
      </c>
      <c r="G74" s="61">
        <f t="shared" si="1"/>
        <v>5.714285714285714</v>
      </c>
      <c r="H74" s="62">
        <f t="shared" si="5"/>
        <v>200</v>
      </c>
      <c r="I74" s="65" t="e">
        <f t="shared" si="4"/>
        <v>#DIV/0!</v>
      </c>
      <c r="J74" s="74"/>
      <c r="K74" s="75">
        <f t="shared" si="2"/>
        <v>-200</v>
      </c>
    </row>
    <row r="75" spans="1:11" ht="32.25" customHeight="1">
      <c r="A75" s="36" t="s">
        <v>93</v>
      </c>
      <c r="B75" s="91" t="s">
        <v>74</v>
      </c>
      <c r="C75" s="92"/>
      <c r="D75" s="85">
        <v>7000</v>
      </c>
      <c r="E75" s="66">
        <v>7000</v>
      </c>
      <c r="F75" s="66"/>
      <c r="G75" s="61" t="e">
        <f aca="true" t="shared" si="6" ref="G75:G100">(E75/F75)*100</f>
        <v>#DIV/0!</v>
      </c>
      <c r="H75" s="62">
        <f>E75-D75</f>
        <v>0</v>
      </c>
      <c r="I75" s="65">
        <f>E75/D75*100</f>
        <v>100</v>
      </c>
      <c r="J75" s="74"/>
      <c r="K75" s="75">
        <f aca="true" t="shared" si="7" ref="K75:K134">((D75*100)/100)-E75</f>
        <v>0</v>
      </c>
    </row>
    <row r="76" spans="1:11" ht="30.75" customHeight="1">
      <c r="A76" s="36" t="s">
        <v>94</v>
      </c>
      <c r="B76" s="91" t="s">
        <v>84</v>
      </c>
      <c r="C76" s="92"/>
      <c r="D76" s="85">
        <v>0</v>
      </c>
      <c r="E76" s="66">
        <v>0</v>
      </c>
      <c r="F76" s="66"/>
      <c r="G76" s="61" t="e">
        <f t="shared" si="6"/>
        <v>#DIV/0!</v>
      </c>
      <c r="H76" s="62">
        <f t="shared" si="5"/>
        <v>0</v>
      </c>
      <c r="I76" s="65" t="e">
        <f t="shared" si="4"/>
        <v>#DIV/0!</v>
      </c>
      <c r="J76" s="74"/>
      <c r="K76" s="75">
        <f t="shared" si="7"/>
        <v>0</v>
      </c>
    </row>
    <row r="77" spans="1:11" ht="49.5" customHeight="1">
      <c r="A77" s="36" t="s">
        <v>215</v>
      </c>
      <c r="B77" s="91" t="s">
        <v>81</v>
      </c>
      <c r="C77" s="92"/>
      <c r="D77" s="85">
        <v>10000</v>
      </c>
      <c r="E77" s="66">
        <v>10000</v>
      </c>
      <c r="F77" s="66"/>
      <c r="G77" s="61" t="e">
        <f t="shared" si="6"/>
        <v>#DIV/0!</v>
      </c>
      <c r="H77" s="62">
        <f t="shared" si="5"/>
        <v>0</v>
      </c>
      <c r="I77" s="65">
        <f t="shared" si="4"/>
        <v>100</v>
      </c>
      <c r="J77" s="74"/>
      <c r="K77" s="75">
        <f t="shared" si="7"/>
        <v>0</v>
      </c>
    </row>
    <row r="78" spans="1:11" ht="33.75" customHeight="1">
      <c r="A78" s="36" t="s">
        <v>95</v>
      </c>
      <c r="B78" s="91" t="s">
        <v>75</v>
      </c>
      <c r="C78" s="92"/>
      <c r="D78" s="85">
        <v>56000</v>
      </c>
      <c r="E78" s="66">
        <v>59150</v>
      </c>
      <c r="F78" s="66">
        <v>1500</v>
      </c>
      <c r="G78" s="61">
        <f t="shared" si="6"/>
        <v>3943.333333333333</v>
      </c>
      <c r="H78" s="62">
        <f t="shared" si="5"/>
        <v>3150</v>
      </c>
      <c r="I78" s="65">
        <f t="shared" si="4"/>
        <v>105.62499999999999</v>
      </c>
      <c r="J78" s="74"/>
      <c r="K78" s="75">
        <f t="shared" si="7"/>
        <v>-3150</v>
      </c>
    </row>
    <row r="79" spans="1:11" ht="64.5" customHeight="1">
      <c r="A79" s="36" t="s">
        <v>96</v>
      </c>
      <c r="B79" s="91" t="s">
        <v>76</v>
      </c>
      <c r="C79" s="92"/>
      <c r="D79" s="85">
        <v>209600</v>
      </c>
      <c r="E79" s="66">
        <v>225600</v>
      </c>
      <c r="F79" s="66">
        <v>2000</v>
      </c>
      <c r="G79" s="61">
        <f t="shared" si="6"/>
        <v>11280</v>
      </c>
      <c r="H79" s="62">
        <f t="shared" si="5"/>
        <v>16000</v>
      </c>
      <c r="I79" s="65">
        <f t="shared" si="4"/>
        <v>107.63358778625954</v>
      </c>
      <c r="J79" s="74"/>
      <c r="K79" s="75">
        <f t="shared" si="7"/>
        <v>-16000</v>
      </c>
    </row>
    <row r="80" spans="1:11" ht="31.5" customHeight="1">
      <c r="A80" s="36" t="s">
        <v>97</v>
      </c>
      <c r="B80" s="91" t="s">
        <v>77</v>
      </c>
      <c r="C80" s="92"/>
      <c r="D80" s="85">
        <v>589000</v>
      </c>
      <c r="E80" s="66">
        <v>606803.83</v>
      </c>
      <c r="F80" s="66">
        <v>58300</v>
      </c>
      <c r="G80" s="61">
        <f t="shared" si="6"/>
        <v>1040.829897084048</v>
      </c>
      <c r="H80" s="62">
        <f t="shared" si="5"/>
        <v>17803.829999999958</v>
      </c>
      <c r="I80" s="65">
        <f t="shared" si="4"/>
        <v>103.02272156196943</v>
      </c>
      <c r="J80" s="74"/>
      <c r="K80" s="75">
        <f t="shared" si="7"/>
        <v>-17803.829999999958</v>
      </c>
    </row>
    <row r="81" spans="1:11" ht="45" customHeight="1">
      <c r="A81" s="36" t="s">
        <v>177</v>
      </c>
      <c r="B81" s="91" t="s">
        <v>77</v>
      </c>
      <c r="C81" s="92"/>
      <c r="D81" s="85">
        <v>0</v>
      </c>
      <c r="E81" s="66">
        <v>0</v>
      </c>
      <c r="F81" s="66"/>
      <c r="G81" s="61" t="e">
        <f t="shared" si="6"/>
        <v>#DIV/0!</v>
      </c>
      <c r="H81" s="62">
        <f>E81-D81</f>
        <v>0</v>
      </c>
      <c r="I81" s="65" t="e">
        <f>E81/D81*100</f>
        <v>#DIV/0!</v>
      </c>
      <c r="J81" s="74"/>
      <c r="K81" s="75">
        <f t="shared" si="7"/>
        <v>0</v>
      </c>
    </row>
    <row r="82" spans="1:11" ht="48" customHeight="1">
      <c r="A82" s="36" t="s">
        <v>99</v>
      </c>
      <c r="B82" s="91" t="s">
        <v>81</v>
      </c>
      <c r="C82" s="92"/>
      <c r="D82" s="85">
        <v>330000</v>
      </c>
      <c r="E82" s="66">
        <v>313400</v>
      </c>
      <c r="F82" s="66">
        <v>35700</v>
      </c>
      <c r="G82" s="61">
        <f t="shared" si="6"/>
        <v>877.8711484593838</v>
      </c>
      <c r="H82" s="62">
        <f>E82-D82</f>
        <v>-16600</v>
      </c>
      <c r="I82" s="65">
        <f>E82/D82*100</f>
        <v>94.96969696969697</v>
      </c>
      <c r="J82" s="74"/>
      <c r="K82" s="75">
        <f t="shared" si="7"/>
        <v>16600</v>
      </c>
    </row>
    <row r="83" spans="1:11" ht="47.25" customHeight="1">
      <c r="A83" s="36" t="s">
        <v>98</v>
      </c>
      <c r="B83" s="91" t="s">
        <v>81</v>
      </c>
      <c r="C83" s="92"/>
      <c r="D83" s="85">
        <v>319000</v>
      </c>
      <c r="E83" s="66">
        <v>341188.42</v>
      </c>
      <c r="F83" s="66">
        <v>34368</v>
      </c>
      <c r="G83" s="61">
        <f t="shared" si="6"/>
        <v>992.7502909683426</v>
      </c>
      <c r="H83" s="62">
        <f t="shared" si="5"/>
        <v>22188.419999999984</v>
      </c>
      <c r="I83" s="65">
        <f t="shared" si="4"/>
        <v>106.95561755485895</v>
      </c>
      <c r="J83" s="74"/>
      <c r="K83" s="75">
        <f t="shared" si="7"/>
        <v>-22188.419999999984</v>
      </c>
    </row>
    <row r="84" spans="1:11" ht="50.25" customHeight="1">
      <c r="A84" s="36" t="s">
        <v>105</v>
      </c>
      <c r="B84" s="91" t="s">
        <v>81</v>
      </c>
      <c r="C84" s="92"/>
      <c r="D84" s="85">
        <v>0</v>
      </c>
      <c r="E84" s="66">
        <v>0</v>
      </c>
      <c r="F84" s="66">
        <v>0</v>
      </c>
      <c r="G84" s="61" t="e">
        <f t="shared" si="6"/>
        <v>#DIV/0!</v>
      </c>
      <c r="H84" s="62">
        <f t="shared" si="5"/>
        <v>0</v>
      </c>
      <c r="I84" s="65" t="e">
        <f t="shared" si="4"/>
        <v>#DIV/0!</v>
      </c>
      <c r="J84" s="74"/>
      <c r="K84" s="75">
        <f t="shared" si="7"/>
        <v>0</v>
      </c>
    </row>
    <row r="85" spans="1:11" ht="32.25" customHeight="1">
      <c r="A85" s="36" t="s">
        <v>122</v>
      </c>
      <c r="B85" s="91" t="s">
        <v>81</v>
      </c>
      <c r="C85" s="92"/>
      <c r="D85" s="85">
        <v>0</v>
      </c>
      <c r="E85" s="66">
        <v>0</v>
      </c>
      <c r="F85" s="66"/>
      <c r="G85" s="61" t="e">
        <f t="shared" si="6"/>
        <v>#DIV/0!</v>
      </c>
      <c r="H85" s="62">
        <f>E85-D85</f>
        <v>0</v>
      </c>
      <c r="I85" s="65" t="e">
        <f>E85/D85*100</f>
        <v>#DIV/0!</v>
      </c>
      <c r="J85" s="74"/>
      <c r="K85" s="75">
        <f t="shared" si="7"/>
        <v>0</v>
      </c>
    </row>
    <row r="86" spans="1:11" ht="53.25" customHeight="1">
      <c r="A86" s="36" t="s">
        <v>106</v>
      </c>
      <c r="B86" s="91" t="s">
        <v>81</v>
      </c>
      <c r="C86" s="92"/>
      <c r="D86" s="85">
        <v>5000</v>
      </c>
      <c r="E86" s="66">
        <v>5000</v>
      </c>
      <c r="F86" s="66"/>
      <c r="G86" s="61" t="e">
        <f t="shared" si="6"/>
        <v>#DIV/0!</v>
      </c>
      <c r="H86" s="62">
        <f t="shared" si="5"/>
        <v>0</v>
      </c>
      <c r="I86" s="65">
        <f t="shared" si="4"/>
        <v>100</v>
      </c>
      <c r="J86" s="74"/>
      <c r="K86" s="75">
        <f t="shared" si="7"/>
        <v>0</v>
      </c>
    </row>
    <row r="87" spans="1:11" ht="48" customHeight="1">
      <c r="A87" s="36" t="s">
        <v>100</v>
      </c>
      <c r="B87" s="91" t="s">
        <v>81</v>
      </c>
      <c r="C87" s="92"/>
      <c r="D87" s="85">
        <v>500</v>
      </c>
      <c r="E87" s="66">
        <v>500</v>
      </c>
      <c r="F87" s="66">
        <v>500</v>
      </c>
      <c r="G87" s="61">
        <f t="shared" si="6"/>
        <v>100</v>
      </c>
      <c r="H87" s="62">
        <f>E87-D87</f>
        <v>0</v>
      </c>
      <c r="I87" s="65">
        <f aca="true" t="shared" si="8" ref="I87:I92">E87/D87*100</f>
        <v>100</v>
      </c>
      <c r="J87" s="74"/>
      <c r="K87" s="75">
        <f t="shared" si="7"/>
        <v>0</v>
      </c>
    </row>
    <row r="88" spans="1:11" ht="48" customHeight="1">
      <c r="A88" s="36" t="s">
        <v>101</v>
      </c>
      <c r="B88" s="91" t="s">
        <v>81</v>
      </c>
      <c r="C88" s="92"/>
      <c r="D88" s="85">
        <v>10000</v>
      </c>
      <c r="E88" s="66">
        <v>10300</v>
      </c>
      <c r="F88" s="66">
        <v>0</v>
      </c>
      <c r="G88" s="61" t="e">
        <f t="shared" si="6"/>
        <v>#DIV/0!</v>
      </c>
      <c r="H88" s="62">
        <f>E88-D88</f>
        <v>300</v>
      </c>
      <c r="I88" s="65">
        <f t="shared" si="8"/>
        <v>103</v>
      </c>
      <c r="J88" s="74"/>
      <c r="K88" s="75">
        <f t="shared" si="7"/>
        <v>-300</v>
      </c>
    </row>
    <row r="89" spans="1:11" ht="46.5" customHeight="1">
      <c r="A89" s="36" t="s">
        <v>102</v>
      </c>
      <c r="B89" s="91" t="s">
        <v>81</v>
      </c>
      <c r="C89" s="92"/>
      <c r="D89" s="85">
        <v>15000</v>
      </c>
      <c r="E89" s="66">
        <v>15000</v>
      </c>
      <c r="F89" s="66">
        <v>1500</v>
      </c>
      <c r="G89" s="61">
        <f t="shared" si="6"/>
        <v>1000</v>
      </c>
      <c r="H89" s="62">
        <f>E89-D89</f>
        <v>0</v>
      </c>
      <c r="I89" s="65">
        <f t="shared" si="8"/>
        <v>100</v>
      </c>
      <c r="J89" s="74"/>
      <c r="K89" s="75">
        <f t="shared" si="7"/>
        <v>0</v>
      </c>
    </row>
    <row r="90" spans="1:11" ht="48" customHeight="1">
      <c r="A90" s="36" t="s">
        <v>103</v>
      </c>
      <c r="B90" s="91" t="s">
        <v>81</v>
      </c>
      <c r="C90" s="92"/>
      <c r="D90" s="85">
        <v>0</v>
      </c>
      <c r="E90" s="66">
        <v>4000</v>
      </c>
      <c r="F90" s="66">
        <v>4000</v>
      </c>
      <c r="G90" s="61">
        <f t="shared" si="6"/>
        <v>100</v>
      </c>
      <c r="H90" s="62">
        <f>E90-D90</f>
        <v>4000</v>
      </c>
      <c r="I90" s="65" t="e">
        <f t="shared" si="8"/>
        <v>#DIV/0!</v>
      </c>
      <c r="J90" s="74"/>
      <c r="K90" s="75">
        <f t="shared" si="7"/>
        <v>-4000</v>
      </c>
    </row>
    <row r="91" spans="1:11" ht="27" customHeight="1" hidden="1">
      <c r="A91" s="36" t="s">
        <v>104</v>
      </c>
      <c r="B91" s="56" t="s">
        <v>81</v>
      </c>
      <c r="C91" s="37"/>
      <c r="D91" s="66">
        <v>0</v>
      </c>
      <c r="E91" s="66">
        <v>0</v>
      </c>
      <c r="F91" s="66"/>
      <c r="G91" s="61" t="e">
        <f t="shared" si="6"/>
        <v>#DIV/0!</v>
      </c>
      <c r="H91" s="62">
        <f>E91-D91</f>
        <v>0</v>
      </c>
      <c r="I91" s="65" t="e">
        <f t="shared" si="8"/>
        <v>#DIV/0!</v>
      </c>
      <c r="J91" s="74"/>
      <c r="K91" s="75">
        <f t="shared" si="7"/>
        <v>0</v>
      </c>
    </row>
    <row r="92" spans="1:11" ht="18.75" customHeight="1">
      <c r="A92" s="51" t="s">
        <v>72</v>
      </c>
      <c r="B92" s="57" t="s">
        <v>55</v>
      </c>
      <c r="C92" s="37"/>
      <c r="D92" s="65">
        <v>0</v>
      </c>
      <c r="E92" s="65">
        <v>0</v>
      </c>
      <c r="F92" s="65">
        <v>54151.4</v>
      </c>
      <c r="G92" s="61">
        <f t="shared" si="6"/>
        <v>0</v>
      </c>
      <c r="H92" s="62">
        <f t="shared" si="5"/>
        <v>0</v>
      </c>
      <c r="I92" s="65" t="e">
        <f t="shared" si="8"/>
        <v>#DIV/0!</v>
      </c>
      <c r="J92" s="74"/>
      <c r="K92" s="75">
        <f t="shared" si="7"/>
        <v>0</v>
      </c>
    </row>
    <row r="93" spans="1:11" s="22" customFormat="1" ht="19.5" customHeight="1">
      <c r="A93" s="52" t="s">
        <v>57</v>
      </c>
      <c r="B93" s="60" t="s">
        <v>28</v>
      </c>
      <c r="C93" s="39">
        <v>89737.9</v>
      </c>
      <c r="D93" s="61">
        <f>D94</f>
        <v>118252404</v>
      </c>
      <c r="E93" s="61">
        <f>E94</f>
        <v>117117748.09</v>
      </c>
      <c r="F93" s="61">
        <f>F94</f>
        <v>11517863.34</v>
      </c>
      <c r="G93" s="61">
        <f t="shared" si="6"/>
        <v>1016.8357153819121</v>
      </c>
      <c r="H93" s="62">
        <f t="shared" si="5"/>
        <v>-1134655.9099999964</v>
      </c>
      <c r="I93" s="61">
        <f aca="true" t="shared" si="9" ref="I93:I99">E93/D93*100</f>
        <v>99.04047962525988</v>
      </c>
      <c r="J93" s="72"/>
      <c r="K93" s="75">
        <f t="shared" si="7"/>
        <v>1134655.9099999964</v>
      </c>
    </row>
    <row r="94" spans="1:11" ht="21" customHeight="1">
      <c r="A94" s="42" t="s">
        <v>29</v>
      </c>
      <c r="B94" s="57" t="s">
        <v>8</v>
      </c>
      <c r="C94" s="40"/>
      <c r="D94" s="65">
        <f>D97+D95+D98+D96+D99</f>
        <v>118252404</v>
      </c>
      <c r="E94" s="65">
        <f>E97+E95+E98+E96+E99</f>
        <v>117117748.09</v>
      </c>
      <c r="F94" s="65">
        <f>F97+F95+F98+F96+F99</f>
        <v>11517863.34</v>
      </c>
      <c r="G94" s="61">
        <f t="shared" si="6"/>
        <v>1016.8357153819121</v>
      </c>
      <c r="H94" s="62">
        <f t="shared" si="5"/>
        <v>-1134655.9099999964</v>
      </c>
      <c r="I94" s="65">
        <f t="shared" si="9"/>
        <v>99.04047962525988</v>
      </c>
      <c r="J94" s="74"/>
      <c r="K94" s="75">
        <f t="shared" si="7"/>
        <v>1134655.9099999964</v>
      </c>
    </row>
    <row r="95" spans="1:11" ht="33.75" customHeight="1">
      <c r="A95" s="36" t="s">
        <v>62</v>
      </c>
      <c r="B95" s="56" t="s">
        <v>63</v>
      </c>
      <c r="C95" s="37">
        <v>45052.6</v>
      </c>
      <c r="D95" s="66">
        <v>11655800</v>
      </c>
      <c r="E95" s="66">
        <v>11655800</v>
      </c>
      <c r="F95" s="66">
        <v>789800</v>
      </c>
      <c r="G95" s="61">
        <f t="shared" si="6"/>
        <v>1475.7913395796404</v>
      </c>
      <c r="H95" s="62">
        <f t="shared" si="5"/>
        <v>0</v>
      </c>
      <c r="I95" s="65">
        <f t="shared" si="9"/>
        <v>100</v>
      </c>
      <c r="J95" s="74"/>
      <c r="K95" s="75">
        <f t="shared" si="7"/>
        <v>0</v>
      </c>
    </row>
    <row r="96" spans="1:11" ht="34.5" customHeight="1">
      <c r="A96" s="36" t="s">
        <v>205</v>
      </c>
      <c r="B96" s="56" t="s">
        <v>83</v>
      </c>
      <c r="C96" s="37"/>
      <c r="D96" s="66">
        <v>8570800</v>
      </c>
      <c r="E96" s="66">
        <v>8570800</v>
      </c>
      <c r="F96" s="66">
        <v>1321000</v>
      </c>
      <c r="G96" s="61">
        <f t="shared" si="6"/>
        <v>648.8115064345193</v>
      </c>
      <c r="H96" s="62">
        <f>E96-D96</f>
        <v>0</v>
      </c>
      <c r="I96" s="65">
        <f t="shared" si="9"/>
        <v>100</v>
      </c>
      <c r="J96" s="74"/>
      <c r="K96" s="75">
        <f t="shared" si="7"/>
        <v>0</v>
      </c>
    </row>
    <row r="97" spans="1:11" ht="35.25" customHeight="1">
      <c r="A97" s="36" t="s">
        <v>206</v>
      </c>
      <c r="B97" s="56" t="s">
        <v>186</v>
      </c>
      <c r="C97" s="37">
        <v>34742.4</v>
      </c>
      <c r="D97" s="66">
        <f>22428492+869010+150809</f>
        <v>23448311</v>
      </c>
      <c r="E97" s="66">
        <v>23065897.09</v>
      </c>
      <c r="F97" s="66">
        <v>0</v>
      </c>
      <c r="G97" s="61" t="e">
        <f t="shared" si="6"/>
        <v>#DIV/0!</v>
      </c>
      <c r="H97" s="62">
        <f>E97-D97</f>
        <v>-382413.91000000015</v>
      </c>
      <c r="I97" s="65">
        <f t="shared" si="9"/>
        <v>98.36911959245167</v>
      </c>
      <c r="J97" s="74"/>
      <c r="K97" s="75">
        <f t="shared" si="7"/>
        <v>382413.91000000015</v>
      </c>
    </row>
    <row r="98" spans="1:11" ht="35.25" customHeight="1">
      <c r="A98" s="36" t="s">
        <v>207</v>
      </c>
      <c r="B98" s="56" t="s">
        <v>204</v>
      </c>
      <c r="C98" s="37"/>
      <c r="D98" s="66">
        <v>71898993</v>
      </c>
      <c r="E98" s="66">
        <v>71154751</v>
      </c>
      <c r="F98" s="66">
        <v>9407063.34</v>
      </c>
      <c r="G98" s="61">
        <f t="shared" si="6"/>
        <v>756.3970649314242</v>
      </c>
      <c r="H98" s="62">
        <f>E98-D98</f>
        <v>-744242</v>
      </c>
      <c r="I98" s="65">
        <f t="shared" si="9"/>
        <v>98.96487840935407</v>
      </c>
      <c r="J98" s="74"/>
      <c r="K98" s="75">
        <f t="shared" si="7"/>
        <v>744242</v>
      </c>
    </row>
    <row r="99" spans="1:12" s="53" customFormat="1" ht="23.25" customHeight="1">
      <c r="A99" s="36" t="s">
        <v>208</v>
      </c>
      <c r="B99" s="56" t="s">
        <v>119</v>
      </c>
      <c r="C99" s="37"/>
      <c r="D99" s="66">
        <v>2678500</v>
      </c>
      <c r="E99" s="66">
        <v>2670500</v>
      </c>
      <c r="F99" s="66">
        <v>0</v>
      </c>
      <c r="G99" s="61" t="e">
        <f t="shared" si="6"/>
        <v>#DIV/0!</v>
      </c>
      <c r="H99" s="62">
        <f>E99-D99</f>
        <v>-8000</v>
      </c>
      <c r="I99" s="65">
        <f t="shared" si="9"/>
        <v>99.70132536867649</v>
      </c>
      <c r="J99" s="54"/>
      <c r="K99" s="75">
        <f t="shared" si="7"/>
        <v>8000</v>
      </c>
      <c r="L99" s="55"/>
    </row>
    <row r="100" spans="1:11" ht="21.75" customHeight="1">
      <c r="A100" s="36"/>
      <c r="B100" s="42" t="s">
        <v>9</v>
      </c>
      <c r="C100" s="45">
        <v>115903.3</v>
      </c>
      <c r="D100" s="65">
        <f>D93+D7</f>
        <v>170665104</v>
      </c>
      <c r="E100" s="65">
        <f>E93+E7</f>
        <v>171575288.29</v>
      </c>
      <c r="F100" s="65" t="e">
        <f>#REF!+F93+F7</f>
        <v>#REF!</v>
      </c>
      <c r="G100" s="61" t="e">
        <f t="shared" si="6"/>
        <v>#REF!</v>
      </c>
      <c r="H100" s="65" t="e">
        <f>#REF!+H93+H7</f>
        <v>#REF!</v>
      </c>
      <c r="I100" s="65">
        <f>E100/D100*100</f>
        <v>100.5333159905964</v>
      </c>
      <c r="J100" s="73"/>
      <c r="K100" s="75">
        <f t="shared" si="7"/>
        <v>-910184.2899999917</v>
      </c>
    </row>
    <row r="101" spans="1:11" ht="13.5" customHeight="1">
      <c r="A101" s="36"/>
      <c r="B101" s="42"/>
      <c r="C101" s="45"/>
      <c r="D101" s="65"/>
      <c r="E101" s="65"/>
      <c r="F101" s="65"/>
      <c r="G101" s="65"/>
      <c r="H101" s="65"/>
      <c r="I101" s="61"/>
      <c r="J101" s="73"/>
      <c r="K101" s="75"/>
    </row>
    <row r="102" spans="1:11" ht="21.75" customHeight="1">
      <c r="A102" s="36"/>
      <c r="B102" s="42" t="s">
        <v>125</v>
      </c>
      <c r="C102" s="44"/>
      <c r="D102" s="63"/>
      <c r="E102" s="63"/>
      <c r="F102" s="63"/>
      <c r="G102" s="63"/>
      <c r="H102" s="62"/>
      <c r="I102" s="65"/>
      <c r="J102" s="73"/>
      <c r="K102" s="75"/>
    </row>
    <row r="103" spans="1:11" ht="21.75" customHeight="1">
      <c r="A103" s="93">
        <v>100</v>
      </c>
      <c r="B103" s="42" t="s">
        <v>126</v>
      </c>
      <c r="C103" s="40">
        <v>16645</v>
      </c>
      <c r="D103" s="84">
        <f>SUM(D104:D119)</f>
        <v>15539295</v>
      </c>
      <c r="E103" s="84">
        <f>SUM(E104:E119)</f>
        <v>15472538.08</v>
      </c>
      <c r="F103" s="84"/>
      <c r="G103" s="84"/>
      <c r="H103" s="62">
        <f aca="true" t="shared" si="10" ref="H103:H166">E103-D103</f>
        <v>-66756.91999999993</v>
      </c>
      <c r="I103" s="65">
        <f aca="true" t="shared" si="11" ref="I103:I124">E103/D103*100</f>
        <v>99.57039930061177</v>
      </c>
      <c r="J103" s="73"/>
      <c r="K103" s="75">
        <f t="shared" si="7"/>
        <v>66756.91999999993</v>
      </c>
    </row>
    <row r="104" spans="1:11" ht="21.75" customHeight="1" hidden="1">
      <c r="A104" s="94">
        <v>103</v>
      </c>
      <c r="B104" s="36" t="s">
        <v>127</v>
      </c>
      <c r="C104" s="40"/>
      <c r="D104" s="84">
        <v>0</v>
      </c>
      <c r="E104" s="84">
        <v>0</v>
      </c>
      <c r="F104" s="84"/>
      <c r="G104" s="84"/>
      <c r="H104" s="62">
        <f t="shared" si="10"/>
        <v>0</v>
      </c>
      <c r="I104" s="66" t="e">
        <f t="shared" si="11"/>
        <v>#DIV/0!</v>
      </c>
      <c r="J104" s="73"/>
      <c r="K104" s="75">
        <f t="shared" si="7"/>
        <v>0</v>
      </c>
    </row>
    <row r="105" spans="1:11" ht="21" customHeight="1">
      <c r="A105" s="94">
        <v>104</v>
      </c>
      <c r="B105" s="36" t="s">
        <v>128</v>
      </c>
      <c r="C105" s="37">
        <v>14427</v>
      </c>
      <c r="D105" s="85">
        <v>10668398</v>
      </c>
      <c r="E105" s="67">
        <v>10613226.21</v>
      </c>
      <c r="F105" s="67"/>
      <c r="G105" s="67"/>
      <c r="H105" s="62">
        <f t="shared" si="10"/>
        <v>-55171.789999999106</v>
      </c>
      <c r="I105" s="66">
        <f t="shared" si="11"/>
        <v>99.48284840891763</v>
      </c>
      <c r="J105" s="74"/>
      <c r="K105" s="75">
        <f t="shared" si="7"/>
        <v>55171.789999999106</v>
      </c>
    </row>
    <row r="106" spans="1:11" ht="21.75" customHeight="1" hidden="1">
      <c r="A106" s="94"/>
      <c r="B106" s="42"/>
      <c r="C106" s="40"/>
      <c r="D106" s="84"/>
      <c r="E106" s="84"/>
      <c r="F106" s="84"/>
      <c r="G106" s="84"/>
      <c r="H106" s="62">
        <f t="shared" si="10"/>
        <v>0</v>
      </c>
      <c r="I106" s="66" t="e">
        <f t="shared" si="11"/>
        <v>#DIV/0!</v>
      </c>
      <c r="J106" s="74"/>
      <c r="K106" s="75">
        <f t="shared" si="7"/>
        <v>0</v>
      </c>
    </row>
    <row r="107" spans="1:11" ht="21.75" customHeight="1" hidden="1">
      <c r="A107" s="94"/>
      <c r="B107" s="36"/>
      <c r="C107" s="37"/>
      <c r="D107" s="67"/>
      <c r="E107" s="67"/>
      <c r="F107" s="67"/>
      <c r="G107" s="67"/>
      <c r="H107" s="62">
        <f t="shared" si="10"/>
        <v>0</v>
      </c>
      <c r="I107" s="66" t="e">
        <f t="shared" si="11"/>
        <v>#DIV/0!</v>
      </c>
      <c r="J107" s="74"/>
      <c r="K107" s="75">
        <f t="shared" si="7"/>
        <v>0</v>
      </c>
    </row>
    <row r="108" spans="1:11" ht="21.75" customHeight="1" hidden="1">
      <c r="A108" s="94"/>
      <c r="B108" s="36"/>
      <c r="C108" s="37"/>
      <c r="D108" s="67"/>
      <c r="E108" s="67"/>
      <c r="F108" s="67"/>
      <c r="G108" s="67"/>
      <c r="H108" s="62">
        <f t="shared" si="10"/>
        <v>0</v>
      </c>
      <c r="I108" s="66" t="e">
        <f t="shared" si="11"/>
        <v>#DIV/0!</v>
      </c>
      <c r="J108" s="74"/>
      <c r="K108" s="75">
        <f t="shared" si="7"/>
        <v>0</v>
      </c>
    </row>
    <row r="109" spans="1:11" ht="21.75" customHeight="1" hidden="1">
      <c r="A109" s="94"/>
      <c r="B109" s="36"/>
      <c r="C109" s="37"/>
      <c r="D109" s="67"/>
      <c r="E109" s="67"/>
      <c r="F109" s="67"/>
      <c r="G109" s="67"/>
      <c r="H109" s="62">
        <f t="shared" si="10"/>
        <v>0</v>
      </c>
      <c r="I109" s="66" t="e">
        <f t="shared" si="11"/>
        <v>#DIV/0!</v>
      </c>
      <c r="J109" s="74"/>
      <c r="K109" s="75">
        <f t="shared" si="7"/>
        <v>0</v>
      </c>
    </row>
    <row r="110" spans="1:11" ht="21.75" customHeight="1" hidden="1">
      <c r="A110" s="94"/>
      <c r="B110" s="36"/>
      <c r="C110" s="37"/>
      <c r="D110" s="67"/>
      <c r="E110" s="67"/>
      <c r="F110" s="67"/>
      <c r="G110" s="67"/>
      <c r="H110" s="62">
        <f t="shared" si="10"/>
        <v>0</v>
      </c>
      <c r="I110" s="66" t="e">
        <f t="shared" si="11"/>
        <v>#DIV/0!</v>
      </c>
      <c r="J110" s="74"/>
      <c r="K110" s="75">
        <f t="shared" si="7"/>
        <v>0</v>
      </c>
    </row>
    <row r="111" spans="1:11" ht="21.75" customHeight="1" hidden="1">
      <c r="A111" s="94"/>
      <c r="B111" s="36"/>
      <c r="C111" s="37"/>
      <c r="D111" s="67"/>
      <c r="E111" s="67"/>
      <c r="F111" s="67"/>
      <c r="G111" s="67"/>
      <c r="H111" s="62">
        <f t="shared" si="10"/>
        <v>0</v>
      </c>
      <c r="I111" s="66" t="e">
        <f t="shared" si="11"/>
        <v>#DIV/0!</v>
      </c>
      <c r="J111" s="74"/>
      <c r="K111" s="75">
        <f t="shared" si="7"/>
        <v>0</v>
      </c>
    </row>
    <row r="112" spans="1:11" ht="21.75" customHeight="1" hidden="1">
      <c r="A112" s="94"/>
      <c r="B112" s="36"/>
      <c r="C112" s="37"/>
      <c r="D112" s="67"/>
      <c r="E112" s="67"/>
      <c r="F112" s="67"/>
      <c r="G112" s="67"/>
      <c r="H112" s="62">
        <f t="shared" si="10"/>
        <v>0</v>
      </c>
      <c r="I112" s="66" t="e">
        <f t="shared" si="11"/>
        <v>#DIV/0!</v>
      </c>
      <c r="J112" s="74"/>
      <c r="K112" s="75">
        <f t="shared" si="7"/>
        <v>0</v>
      </c>
    </row>
    <row r="113" spans="1:254" ht="18.75" customHeight="1">
      <c r="A113" s="94">
        <v>105</v>
      </c>
      <c r="B113" s="36" t="s">
        <v>129</v>
      </c>
      <c r="C113" s="37"/>
      <c r="D113" s="67">
        <v>1742</v>
      </c>
      <c r="E113" s="67">
        <v>0</v>
      </c>
      <c r="F113" s="67"/>
      <c r="G113" s="67"/>
      <c r="H113" s="62">
        <f t="shared" si="10"/>
        <v>-1742</v>
      </c>
      <c r="I113" s="66">
        <f t="shared" si="11"/>
        <v>0</v>
      </c>
      <c r="J113" s="74"/>
      <c r="K113" s="75">
        <f t="shared" si="7"/>
        <v>1742</v>
      </c>
      <c r="IL113" s="36"/>
      <c r="IM113" s="42"/>
      <c r="IN113" s="45"/>
      <c r="IO113" s="65"/>
      <c r="IP113" s="65"/>
      <c r="IQ113" s="65"/>
      <c r="IR113" s="61"/>
      <c r="IS113" s="73"/>
      <c r="IT113" s="75"/>
    </row>
    <row r="114" spans="1:254" ht="20.25" customHeight="1">
      <c r="A114" s="94">
        <v>106</v>
      </c>
      <c r="B114" s="36" t="s">
        <v>130</v>
      </c>
      <c r="C114" s="37"/>
      <c r="D114" s="67">
        <v>2753600</v>
      </c>
      <c r="E114" s="67">
        <v>2752858.42</v>
      </c>
      <c r="F114" s="67"/>
      <c r="G114" s="67"/>
      <c r="H114" s="62">
        <f t="shared" si="10"/>
        <v>-741.5800000000745</v>
      </c>
      <c r="I114" s="66">
        <f t="shared" si="11"/>
        <v>99.97306871005229</v>
      </c>
      <c r="J114" s="74"/>
      <c r="K114" s="75">
        <f t="shared" si="7"/>
        <v>741.5800000000745</v>
      </c>
      <c r="IL114" s="36"/>
      <c r="IM114" s="42"/>
      <c r="IN114" s="45"/>
      <c r="IO114" s="65"/>
      <c r="IP114" s="65"/>
      <c r="IQ114" s="65"/>
      <c r="IR114" s="61"/>
      <c r="IS114" s="73"/>
      <c r="IT114" s="75"/>
    </row>
    <row r="115" spans="1:254" ht="21.75" customHeight="1">
      <c r="A115" s="94">
        <v>107</v>
      </c>
      <c r="B115" s="36" t="s">
        <v>131</v>
      </c>
      <c r="C115" s="37"/>
      <c r="D115" s="67">
        <v>250000</v>
      </c>
      <c r="E115" s="67">
        <v>250000</v>
      </c>
      <c r="F115" s="67"/>
      <c r="G115" s="67"/>
      <c r="H115" s="62">
        <f t="shared" si="10"/>
        <v>0</v>
      </c>
      <c r="I115" s="66">
        <f t="shared" si="11"/>
        <v>100</v>
      </c>
      <c r="J115" s="74"/>
      <c r="K115" s="75">
        <f t="shared" si="7"/>
        <v>0</v>
      </c>
      <c r="IL115" s="36"/>
      <c r="IM115" s="42"/>
      <c r="IN115" s="45"/>
      <c r="IO115" s="65"/>
      <c r="IP115" s="65"/>
      <c r="IQ115" s="65"/>
      <c r="IR115" s="61"/>
      <c r="IS115" s="73"/>
      <c r="IT115" s="75"/>
    </row>
    <row r="116" spans="1:254" ht="21" customHeight="1" hidden="1">
      <c r="A116" s="94">
        <v>111</v>
      </c>
      <c r="B116" s="36" t="s">
        <v>132</v>
      </c>
      <c r="C116" s="37"/>
      <c r="D116" s="67">
        <v>0</v>
      </c>
      <c r="E116" s="67">
        <v>0</v>
      </c>
      <c r="F116" s="67"/>
      <c r="G116" s="67"/>
      <c r="H116" s="62">
        <f t="shared" si="10"/>
        <v>0</v>
      </c>
      <c r="I116" s="66" t="e">
        <f t="shared" si="11"/>
        <v>#DIV/0!</v>
      </c>
      <c r="J116" s="74"/>
      <c r="K116" s="75">
        <f t="shared" si="7"/>
        <v>0</v>
      </c>
      <c r="IL116" s="36"/>
      <c r="IM116" s="42"/>
      <c r="IN116" s="45"/>
      <c r="IO116" s="65"/>
      <c r="IP116" s="65"/>
      <c r="IQ116" s="65"/>
      <c r="IR116" s="61"/>
      <c r="IS116" s="73"/>
      <c r="IT116" s="75"/>
    </row>
    <row r="117" spans="1:254" ht="21.75" customHeight="1">
      <c r="A117" s="94">
        <v>112</v>
      </c>
      <c r="B117" s="36" t="s">
        <v>133</v>
      </c>
      <c r="C117" s="37"/>
      <c r="D117" s="67">
        <v>0</v>
      </c>
      <c r="E117" s="67">
        <v>0</v>
      </c>
      <c r="F117" s="67"/>
      <c r="G117" s="67"/>
      <c r="H117" s="62">
        <f t="shared" si="10"/>
        <v>0</v>
      </c>
      <c r="I117" s="66" t="e">
        <f t="shared" si="11"/>
        <v>#DIV/0!</v>
      </c>
      <c r="J117" s="74"/>
      <c r="K117" s="75">
        <f t="shared" si="7"/>
        <v>0</v>
      </c>
      <c r="IL117" s="36"/>
      <c r="IM117" s="42"/>
      <c r="IN117" s="45"/>
      <c r="IO117" s="65"/>
      <c r="IP117" s="65"/>
      <c r="IQ117" s="65"/>
      <c r="IR117" s="61"/>
      <c r="IS117" s="73"/>
      <c r="IT117" s="75"/>
    </row>
    <row r="118" spans="1:254" ht="20.25" customHeight="1">
      <c r="A118" s="94">
        <v>114</v>
      </c>
      <c r="B118" s="36" t="s">
        <v>134</v>
      </c>
      <c r="C118" s="37"/>
      <c r="D118" s="67">
        <v>1865555</v>
      </c>
      <c r="E118" s="67">
        <v>1856453.45</v>
      </c>
      <c r="F118" s="67"/>
      <c r="G118" s="67"/>
      <c r="H118" s="62">
        <f t="shared" si="10"/>
        <v>-9101.550000000047</v>
      </c>
      <c r="I118" s="66">
        <f t="shared" si="11"/>
        <v>99.51212641814367</v>
      </c>
      <c r="J118" s="74"/>
      <c r="K118" s="75">
        <f t="shared" si="7"/>
        <v>9101.550000000047</v>
      </c>
      <c r="IL118" s="36"/>
      <c r="IM118" s="42"/>
      <c r="IN118" s="45"/>
      <c r="IO118" s="65"/>
      <c r="IP118" s="65"/>
      <c r="IQ118" s="65"/>
      <c r="IR118" s="61"/>
      <c r="IS118" s="73"/>
      <c r="IT118" s="75"/>
    </row>
    <row r="119" spans="1:254" ht="21.75" customHeight="1" hidden="1">
      <c r="A119" s="94">
        <v>115</v>
      </c>
      <c r="B119" s="36" t="s">
        <v>134</v>
      </c>
      <c r="C119" s="37"/>
      <c r="D119" s="67">
        <v>0</v>
      </c>
      <c r="E119" s="85">
        <v>0</v>
      </c>
      <c r="F119" s="85"/>
      <c r="G119" s="85"/>
      <c r="H119" s="62">
        <f t="shared" si="10"/>
        <v>0</v>
      </c>
      <c r="I119" s="66" t="e">
        <f t="shared" si="11"/>
        <v>#DIV/0!</v>
      </c>
      <c r="J119" s="74"/>
      <c r="K119" s="75">
        <f t="shared" si="7"/>
        <v>0</v>
      </c>
      <c r="IL119" s="36"/>
      <c r="IM119" s="42"/>
      <c r="IN119" s="45"/>
      <c r="IO119" s="65"/>
      <c r="IP119" s="65"/>
      <c r="IQ119" s="65"/>
      <c r="IR119" s="61"/>
      <c r="IS119" s="73"/>
      <c r="IT119" s="75"/>
    </row>
    <row r="120" spans="1:254" ht="21.75" customHeight="1" hidden="1">
      <c r="A120" s="93">
        <v>200</v>
      </c>
      <c r="B120" s="42" t="s">
        <v>135</v>
      </c>
      <c r="C120" s="40"/>
      <c r="D120" s="84">
        <f>D121</f>
        <v>0</v>
      </c>
      <c r="E120" s="84">
        <f>E121</f>
        <v>0</v>
      </c>
      <c r="F120" s="84"/>
      <c r="G120" s="84"/>
      <c r="H120" s="62">
        <f t="shared" si="10"/>
        <v>0</v>
      </c>
      <c r="I120" s="66" t="e">
        <f t="shared" si="11"/>
        <v>#DIV/0!</v>
      </c>
      <c r="J120" s="74"/>
      <c r="K120" s="75">
        <f t="shared" si="7"/>
        <v>0</v>
      </c>
      <c r="IL120" s="36"/>
      <c r="IM120" s="42"/>
      <c r="IN120" s="45"/>
      <c r="IO120" s="65"/>
      <c r="IP120" s="65"/>
      <c r="IQ120" s="65"/>
      <c r="IR120" s="61"/>
      <c r="IS120" s="73"/>
      <c r="IT120" s="75"/>
    </row>
    <row r="121" spans="1:254" ht="19.5" customHeight="1" hidden="1">
      <c r="A121" s="94">
        <v>203</v>
      </c>
      <c r="B121" s="36" t="s">
        <v>136</v>
      </c>
      <c r="C121" s="37"/>
      <c r="D121" s="67">
        <v>0</v>
      </c>
      <c r="E121" s="67">
        <v>0</v>
      </c>
      <c r="F121" s="67"/>
      <c r="G121" s="67"/>
      <c r="H121" s="62">
        <f t="shared" si="10"/>
        <v>0</v>
      </c>
      <c r="I121" s="66" t="e">
        <f t="shared" si="11"/>
        <v>#DIV/0!</v>
      </c>
      <c r="J121" s="74"/>
      <c r="K121" s="75">
        <f t="shared" si="7"/>
        <v>0</v>
      </c>
      <c r="IL121" s="36"/>
      <c r="IM121" s="42"/>
      <c r="IN121" s="45"/>
      <c r="IO121" s="65"/>
      <c r="IP121" s="65"/>
      <c r="IQ121" s="65"/>
      <c r="IR121" s="61"/>
      <c r="IS121" s="73"/>
      <c r="IT121" s="75"/>
    </row>
    <row r="122" spans="1:254" ht="38.25" customHeight="1">
      <c r="A122" s="93">
        <v>300</v>
      </c>
      <c r="B122" s="42" t="s">
        <v>187</v>
      </c>
      <c r="C122" s="40"/>
      <c r="D122" s="84">
        <f>D125+D124+D123</f>
        <v>525540</v>
      </c>
      <c r="E122" s="84">
        <f>E125+E124+E123</f>
        <v>521440</v>
      </c>
      <c r="F122" s="84"/>
      <c r="G122" s="84"/>
      <c r="H122" s="62">
        <f t="shared" si="10"/>
        <v>-4100</v>
      </c>
      <c r="I122" s="66">
        <f t="shared" si="11"/>
        <v>99.21985005898695</v>
      </c>
      <c r="J122" s="74"/>
      <c r="K122" s="75">
        <f t="shared" si="7"/>
        <v>4100</v>
      </c>
      <c r="IL122" s="36"/>
      <c r="IM122" s="42"/>
      <c r="IN122" s="45"/>
      <c r="IO122" s="65"/>
      <c r="IP122" s="65"/>
      <c r="IQ122" s="65"/>
      <c r="IR122" s="61"/>
      <c r="IS122" s="73"/>
      <c r="IT122" s="75"/>
    </row>
    <row r="123" spans="1:254" ht="21.75" customHeight="1">
      <c r="A123" s="94">
        <v>302</v>
      </c>
      <c r="B123" s="36" t="s">
        <v>137</v>
      </c>
      <c r="C123" s="37"/>
      <c r="D123" s="67">
        <v>200000</v>
      </c>
      <c r="E123" s="67">
        <v>200000</v>
      </c>
      <c r="F123" s="67"/>
      <c r="G123" s="67"/>
      <c r="H123" s="62">
        <f t="shared" si="10"/>
        <v>0</v>
      </c>
      <c r="I123" s="66">
        <f t="shared" si="11"/>
        <v>100</v>
      </c>
      <c r="J123" s="74"/>
      <c r="K123" s="75">
        <f t="shared" si="7"/>
        <v>0</v>
      </c>
      <c r="IL123" s="36"/>
      <c r="IM123" s="42"/>
      <c r="IN123" s="45"/>
      <c r="IO123" s="65"/>
      <c r="IP123" s="65"/>
      <c r="IQ123" s="65"/>
      <c r="IR123" s="61"/>
      <c r="IS123" s="73"/>
      <c r="IT123" s="75"/>
    </row>
    <row r="124" spans="1:254" ht="23.25" customHeight="1">
      <c r="A124" s="94">
        <v>309</v>
      </c>
      <c r="B124" s="36" t="s">
        <v>199</v>
      </c>
      <c r="C124" s="37"/>
      <c r="D124" s="67">
        <v>325540</v>
      </c>
      <c r="E124" s="67">
        <v>321440</v>
      </c>
      <c r="F124" s="67"/>
      <c r="G124" s="67"/>
      <c r="H124" s="62">
        <f t="shared" si="10"/>
        <v>-4100</v>
      </c>
      <c r="I124" s="66">
        <f t="shared" si="11"/>
        <v>98.74055415617129</v>
      </c>
      <c r="J124" s="74"/>
      <c r="K124" s="75">
        <f t="shared" si="7"/>
        <v>4100</v>
      </c>
      <c r="IL124" s="36"/>
      <c r="IM124" s="42"/>
      <c r="IN124" s="45"/>
      <c r="IO124" s="65"/>
      <c r="IP124" s="65"/>
      <c r="IQ124" s="65"/>
      <c r="IR124" s="61"/>
      <c r="IS124" s="73"/>
      <c r="IT124" s="75"/>
    </row>
    <row r="125" spans="1:254" ht="21.75" customHeight="1">
      <c r="A125" s="94">
        <v>310</v>
      </c>
      <c r="B125" s="36" t="s">
        <v>138</v>
      </c>
      <c r="C125" s="37"/>
      <c r="D125" s="67">
        <v>0</v>
      </c>
      <c r="E125" s="67">
        <v>0</v>
      </c>
      <c r="F125" s="67"/>
      <c r="G125" s="67"/>
      <c r="H125" s="62">
        <f t="shared" si="10"/>
        <v>0</v>
      </c>
      <c r="I125" s="66">
        <v>0</v>
      </c>
      <c r="J125" s="74"/>
      <c r="K125" s="75">
        <f t="shared" si="7"/>
        <v>0</v>
      </c>
      <c r="IL125" s="36"/>
      <c r="IM125" s="42"/>
      <c r="IN125" s="45"/>
      <c r="IO125" s="65"/>
      <c r="IP125" s="65"/>
      <c r="IQ125" s="65"/>
      <c r="IR125" s="61"/>
      <c r="IS125" s="73"/>
      <c r="IT125" s="75"/>
    </row>
    <row r="126" spans="1:254" ht="21.75" customHeight="1">
      <c r="A126" s="93">
        <v>400</v>
      </c>
      <c r="B126" s="42" t="s">
        <v>188</v>
      </c>
      <c r="C126" s="40">
        <v>20848</v>
      </c>
      <c r="D126" s="84">
        <f>SUM(D127:D129)</f>
        <v>15361999.42</v>
      </c>
      <c r="E126" s="84">
        <f>SUM(E127:E129)</f>
        <v>15325997.6</v>
      </c>
      <c r="F126" s="84"/>
      <c r="G126" s="84"/>
      <c r="H126" s="62">
        <f t="shared" si="10"/>
        <v>-36001.8200000003</v>
      </c>
      <c r="I126" s="65">
        <f>E126/D126*100</f>
        <v>99.76564365734106</v>
      </c>
      <c r="J126" s="73"/>
      <c r="K126" s="75">
        <f t="shared" si="7"/>
        <v>36001.8200000003</v>
      </c>
      <c r="IL126" s="36"/>
      <c r="IM126" s="42"/>
      <c r="IN126" s="45"/>
      <c r="IO126" s="65"/>
      <c r="IP126" s="65"/>
      <c r="IQ126" s="65"/>
      <c r="IR126" s="61"/>
      <c r="IS126" s="73"/>
      <c r="IT126" s="75"/>
    </row>
    <row r="127" spans="1:254" ht="21.75" customHeight="1">
      <c r="A127" s="94">
        <v>405</v>
      </c>
      <c r="B127" s="36" t="s">
        <v>139</v>
      </c>
      <c r="C127" s="37">
        <v>4085</v>
      </c>
      <c r="D127" s="67">
        <v>442800</v>
      </c>
      <c r="E127" s="67">
        <v>406946.18</v>
      </c>
      <c r="F127" s="67"/>
      <c r="G127" s="67"/>
      <c r="H127" s="62">
        <f t="shared" si="10"/>
        <v>-35853.82000000001</v>
      </c>
      <c r="I127" s="66">
        <f>E127/D127*100</f>
        <v>91.90293134598012</v>
      </c>
      <c r="J127" s="74"/>
      <c r="K127" s="75">
        <f t="shared" si="7"/>
        <v>35853.82000000001</v>
      </c>
      <c r="IL127" s="36"/>
      <c r="IM127" s="42"/>
      <c r="IN127" s="45"/>
      <c r="IO127" s="65"/>
      <c r="IP127" s="65"/>
      <c r="IQ127" s="65"/>
      <c r="IR127" s="61"/>
      <c r="IS127" s="73"/>
      <c r="IT127" s="75"/>
    </row>
    <row r="128" spans="1:254" ht="21.75" customHeight="1">
      <c r="A128" s="94">
        <v>409</v>
      </c>
      <c r="B128" s="36" t="s">
        <v>140</v>
      </c>
      <c r="C128" s="37">
        <v>14767</v>
      </c>
      <c r="D128" s="67">
        <v>13161199.42</v>
      </c>
      <c r="E128" s="67">
        <v>13161199.42</v>
      </c>
      <c r="F128" s="67"/>
      <c r="G128" s="67"/>
      <c r="H128" s="62">
        <f t="shared" si="10"/>
        <v>0</v>
      </c>
      <c r="I128" s="66">
        <f>E128/D128*100</f>
        <v>100</v>
      </c>
      <c r="J128" s="74"/>
      <c r="K128" s="75">
        <f t="shared" si="7"/>
        <v>0</v>
      </c>
      <c r="IL128" s="36"/>
      <c r="IM128" s="42"/>
      <c r="IN128" s="45"/>
      <c r="IO128" s="65"/>
      <c r="IP128" s="65"/>
      <c r="IQ128" s="65"/>
      <c r="IR128" s="61"/>
      <c r="IS128" s="73"/>
      <c r="IT128" s="75"/>
    </row>
    <row r="129" spans="1:254" ht="21.75" customHeight="1">
      <c r="A129" s="94">
        <v>412</v>
      </c>
      <c r="B129" s="36" t="s">
        <v>141</v>
      </c>
      <c r="C129" s="37">
        <v>1996</v>
      </c>
      <c r="D129" s="67">
        <v>1758000</v>
      </c>
      <c r="E129" s="67">
        <v>1757852</v>
      </c>
      <c r="F129" s="67"/>
      <c r="G129" s="67"/>
      <c r="H129" s="62">
        <f t="shared" si="10"/>
        <v>-148</v>
      </c>
      <c r="I129" s="66">
        <f>E129/D129*100</f>
        <v>99.99158134243459</v>
      </c>
      <c r="J129" s="74"/>
      <c r="K129" s="75">
        <f t="shared" si="7"/>
        <v>148</v>
      </c>
      <c r="IL129" s="36"/>
      <c r="IM129" s="42"/>
      <c r="IN129" s="45"/>
      <c r="IO129" s="65"/>
      <c r="IP129" s="65"/>
      <c r="IQ129" s="65"/>
      <c r="IR129" s="61"/>
      <c r="IS129" s="73"/>
      <c r="IT129" s="75"/>
    </row>
    <row r="130" spans="1:254" ht="21.75" customHeight="1">
      <c r="A130" s="93">
        <v>500</v>
      </c>
      <c r="B130" s="42" t="s">
        <v>142</v>
      </c>
      <c r="C130" s="40"/>
      <c r="D130" s="84">
        <f>D132+D131+D133+D134</f>
        <v>0</v>
      </c>
      <c r="E130" s="84">
        <f>E132+E131+E133+E134</f>
        <v>0</v>
      </c>
      <c r="F130" s="84"/>
      <c r="G130" s="84"/>
      <c r="H130" s="62">
        <f t="shared" si="10"/>
        <v>0</v>
      </c>
      <c r="I130" s="65" t="e">
        <f>E130/D130*100</f>
        <v>#DIV/0!</v>
      </c>
      <c r="J130" s="74"/>
      <c r="K130" s="75">
        <f t="shared" si="7"/>
        <v>0</v>
      </c>
      <c r="IL130" s="36"/>
      <c r="IM130" s="42"/>
      <c r="IN130" s="45"/>
      <c r="IO130" s="65"/>
      <c r="IP130" s="65"/>
      <c r="IQ130" s="65"/>
      <c r="IR130" s="61"/>
      <c r="IS130" s="73"/>
      <c r="IT130" s="75"/>
    </row>
    <row r="131" spans="1:254" ht="18" customHeight="1">
      <c r="A131" s="94">
        <v>501</v>
      </c>
      <c r="B131" s="36" t="s">
        <v>143</v>
      </c>
      <c r="C131" s="37"/>
      <c r="D131" s="67">
        <v>0</v>
      </c>
      <c r="E131" s="67">
        <v>0</v>
      </c>
      <c r="F131" s="67"/>
      <c r="G131" s="67"/>
      <c r="H131" s="62">
        <f t="shared" si="10"/>
        <v>0</v>
      </c>
      <c r="I131" s="66">
        <v>0</v>
      </c>
      <c r="J131" s="74"/>
      <c r="K131" s="75">
        <f t="shared" si="7"/>
        <v>0</v>
      </c>
      <c r="IL131" s="36"/>
      <c r="IM131" s="42"/>
      <c r="IN131" s="45"/>
      <c r="IO131" s="65"/>
      <c r="IP131" s="65"/>
      <c r="IQ131" s="65"/>
      <c r="IR131" s="61"/>
      <c r="IS131" s="73"/>
      <c r="IT131" s="75"/>
    </row>
    <row r="132" spans="1:254" ht="18" customHeight="1" hidden="1">
      <c r="A132" s="94">
        <v>502</v>
      </c>
      <c r="B132" s="36" t="s">
        <v>144</v>
      </c>
      <c r="C132" s="37"/>
      <c r="D132" s="67">
        <v>0</v>
      </c>
      <c r="E132" s="67">
        <v>0</v>
      </c>
      <c r="F132" s="67"/>
      <c r="G132" s="67"/>
      <c r="H132" s="62">
        <f t="shared" si="10"/>
        <v>0</v>
      </c>
      <c r="I132" s="66" t="e">
        <f aca="true" t="shared" si="12" ref="I132:I175">E132/D132*100</f>
        <v>#DIV/0!</v>
      </c>
      <c r="J132" s="74"/>
      <c r="K132" s="75">
        <f t="shared" si="7"/>
        <v>0</v>
      </c>
      <c r="IL132" s="36"/>
      <c r="IM132" s="42"/>
      <c r="IN132" s="45"/>
      <c r="IO132" s="65"/>
      <c r="IP132" s="65"/>
      <c r="IQ132" s="65"/>
      <c r="IR132" s="61"/>
      <c r="IS132" s="73"/>
      <c r="IT132" s="75"/>
    </row>
    <row r="133" spans="1:254" ht="18" customHeight="1" hidden="1">
      <c r="A133" s="94">
        <v>503</v>
      </c>
      <c r="B133" s="36" t="s">
        <v>183</v>
      </c>
      <c r="C133" s="37"/>
      <c r="D133" s="67">
        <v>0</v>
      </c>
      <c r="E133" s="67">
        <v>0</v>
      </c>
      <c r="F133" s="67"/>
      <c r="G133" s="67"/>
      <c r="H133" s="62">
        <f t="shared" si="10"/>
        <v>0</v>
      </c>
      <c r="I133" s="66" t="e">
        <f t="shared" si="12"/>
        <v>#DIV/0!</v>
      </c>
      <c r="J133" s="74"/>
      <c r="K133" s="75">
        <f t="shared" si="7"/>
        <v>0</v>
      </c>
      <c r="IL133" s="36"/>
      <c r="IM133" s="42"/>
      <c r="IN133" s="45"/>
      <c r="IO133" s="65"/>
      <c r="IP133" s="65"/>
      <c r="IQ133" s="65"/>
      <c r="IR133" s="61"/>
      <c r="IS133" s="73"/>
      <c r="IT133" s="75"/>
    </row>
    <row r="134" spans="1:254" ht="18" customHeight="1" hidden="1">
      <c r="A134" s="94">
        <v>505</v>
      </c>
      <c r="B134" s="36" t="s">
        <v>184</v>
      </c>
      <c r="C134" s="37"/>
      <c r="D134" s="67">
        <v>0</v>
      </c>
      <c r="E134" s="67">
        <v>0</v>
      </c>
      <c r="F134" s="67"/>
      <c r="G134" s="67"/>
      <c r="H134" s="62">
        <f>E134-D134</f>
        <v>0</v>
      </c>
      <c r="I134" s="66" t="e">
        <f>E134/D134*100</f>
        <v>#DIV/0!</v>
      </c>
      <c r="J134" s="74"/>
      <c r="K134" s="75">
        <f t="shared" si="7"/>
        <v>0</v>
      </c>
      <c r="IL134" s="36"/>
      <c r="IM134" s="42"/>
      <c r="IN134" s="45"/>
      <c r="IO134" s="65"/>
      <c r="IP134" s="65"/>
      <c r="IQ134" s="65"/>
      <c r="IR134" s="61"/>
      <c r="IS134" s="73"/>
      <c r="IT134" s="75"/>
    </row>
    <row r="135" spans="1:254" ht="18" customHeight="1" hidden="1">
      <c r="A135" s="93">
        <v>600</v>
      </c>
      <c r="B135" s="42" t="s">
        <v>145</v>
      </c>
      <c r="C135" s="40">
        <v>210</v>
      </c>
      <c r="D135" s="84">
        <f>D136</f>
        <v>0</v>
      </c>
      <c r="E135" s="84">
        <f>E136</f>
        <v>0</v>
      </c>
      <c r="F135" s="84"/>
      <c r="G135" s="84"/>
      <c r="H135" s="62">
        <f t="shared" si="10"/>
        <v>0</v>
      </c>
      <c r="I135" s="66" t="e">
        <f t="shared" si="12"/>
        <v>#DIV/0!</v>
      </c>
      <c r="J135" s="73"/>
      <c r="K135" s="75">
        <f aca="true" t="shared" si="13" ref="K135:K175">((D135*100)/100)-E135</f>
        <v>0</v>
      </c>
      <c r="IL135" s="36"/>
      <c r="IM135" s="42"/>
      <c r="IN135" s="45"/>
      <c r="IO135" s="65"/>
      <c r="IP135" s="65"/>
      <c r="IQ135" s="65"/>
      <c r="IR135" s="61"/>
      <c r="IS135" s="73"/>
      <c r="IT135" s="75"/>
    </row>
    <row r="136" spans="1:254" ht="36" customHeight="1" hidden="1">
      <c r="A136" s="94">
        <v>603</v>
      </c>
      <c r="B136" s="36" t="s">
        <v>146</v>
      </c>
      <c r="C136" s="37">
        <v>210</v>
      </c>
      <c r="D136" s="67">
        <v>0</v>
      </c>
      <c r="E136" s="67">
        <v>0</v>
      </c>
      <c r="F136" s="67"/>
      <c r="G136" s="67"/>
      <c r="H136" s="62">
        <f t="shared" si="10"/>
        <v>0</v>
      </c>
      <c r="I136" s="66" t="e">
        <f t="shared" si="12"/>
        <v>#DIV/0!</v>
      </c>
      <c r="J136" s="74"/>
      <c r="K136" s="75">
        <f t="shared" si="13"/>
        <v>0</v>
      </c>
      <c r="IL136" s="36"/>
      <c r="IM136" s="42"/>
      <c r="IN136" s="45"/>
      <c r="IO136" s="65"/>
      <c r="IP136" s="65"/>
      <c r="IQ136" s="65"/>
      <c r="IR136" s="61"/>
      <c r="IS136" s="73"/>
      <c r="IT136" s="75"/>
    </row>
    <row r="137" spans="1:254" ht="18" customHeight="1" hidden="1">
      <c r="A137" s="95">
        <v>600</v>
      </c>
      <c r="B137" s="51" t="s">
        <v>145</v>
      </c>
      <c r="C137" s="37"/>
      <c r="D137" s="84">
        <f>D138</f>
        <v>0</v>
      </c>
      <c r="E137" s="84">
        <f>E138</f>
        <v>0</v>
      </c>
      <c r="F137" s="84"/>
      <c r="G137" s="84"/>
      <c r="H137" s="62">
        <f t="shared" si="10"/>
        <v>0</v>
      </c>
      <c r="I137" s="66" t="e">
        <f t="shared" si="12"/>
        <v>#DIV/0!</v>
      </c>
      <c r="J137" s="74"/>
      <c r="K137" s="75">
        <f t="shared" si="13"/>
        <v>0</v>
      </c>
      <c r="IL137" s="36"/>
      <c r="IM137" s="42"/>
      <c r="IN137" s="45"/>
      <c r="IO137" s="65"/>
      <c r="IP137" s="65"/>
      <c r="IQ137" s="65"/>
      <c r="IR137" s="61"/>
      <c r="IS137" s="73"/>
      <c r="IT137" s="75"/>
    </row>
    <row r="138" spans="1:254" ht="20.25" customHeight="1" hidden="1">
      <c r="A138" s="94">
        <v>605</v>
      </c>
      <c r="B138" s="36" t="s">
        <v>147</v>
      </c>
      <c r="C138" s="37"/>
      <c r="D138" s="67">
        <v>0</v>
      </c>
      <c r="E138" s="67">
        <v>0</v>
      </c>
      <c r="F138" s="67"/>
      <c r="G138" s="67"/>
      <c r="H138" s="62">
        <f t="shared" si="10"/>
        <v>0</v>
      </c>
      <c r="I138" s="66" t="e">
        <f t="shared" si="12"/>
        <v>#DIV/0!</v>
      </c>
      <c r="J138" s="74"/>
      <c r="K138" s="75">
        <f t="shared" si="13"/>
        <v>0</v>
      </c>
      <c r="IL138" s="36"/>
      <c r="IM138" s="42"/>
      <c r="IN138" s="45"/>
      <c r="IO138" s="65"/>
      <c r="IP138" s="65"/>
      <c r="IQ138" s="65"/>
      <c r="IR138" s="61"/>
      <c r="IS138" s="73"/>
      <c r="IT138" s="75"/>
    </row>
    <row r="139" spans="1:254" ht="19.5" customHeight="1">
      <c r="A139" s="93">
        <v>700</v>
      </c>
      <c r="B139" s="42" t="s">
        <v>189</v>
      </c>
      <c r="C139" s="40">
        <v>39442</v>
      </c>
      <c r="D139" s="84">
        <f>SUM(D140:D143)</f>
        <v>88382169.03</v>
      </c>
      <c r="E139" s="84">
        <f>SUM(E140:E143)</f>
        <v>87529599.46</v>
      </c>
      <c r="F139" s="84"/>
      <c r="G139" s="84"/>
      <c r="H139" s="62">
        <f t="shared" si="10"/>
        <v>-852569.5700000077</v>
      </c>
      <c r="I139" s="65">
        <f t="shared" si="12"/>
        <v>99.03536020969274</v>
      </c>
      <c r="J139" s="73"/>
      <c r="K139" s="75">
        <f t="shared" si="13"/>
        <v>852569.5700000077</v>
      </c>
      <c r="IL139" s="36"/>
      <c r="IM139" s="42"/>
      <c r="IN139" s="45"/>
      <c r="IO139" s="65"/>
      <c r="IP139" s="65"/>
      <c r="IQ139" s="65"/>
      <c r="IR139" s="61"/>
      <c r="IS139" s="73"/>
      <c r="IT139" s="75"/>
    </row>
    <row r="140" spans="1:254" ht="21.75" customHeight="1">
      <c r="A140" s="94">
        <v>701</v>
      </c>
      <c r="B140" s="36" t="s">
        <v>148</v>
      </c>
      <c r="C140" s="44">
        <v>6369</v>
      </c>
      <c r="D140" s="67">
        <v>11888112</v>
      </c>
      <c r="E140" s="67">
        <v>11757289.32</v>
      </c>
      <c r="F140" s="67"/>
      <c r="G140" s="67"/>
      <c r="H140" s="62">
        <f t="shared" si="10"/>
        <v>-130822.6799999997</v>
      </c>
      <c r="I140" s="66">
        <f t="shared" si="12"/>
        <v>98.89955040800423</v>
      </c>
      <c r="J140" s="74"/>
      <c r="K140" s="75">
        <f t="shared" si="13"/>
        <v>130822.6799999997</v>
      </c>
      <c r="IL140" s="36"/>
      <c r="IM140" s="42"/>
      <c r="IN140" s="45"/>
      <c r="IO140" s="65"/>
      <c r="IP140" s="65"/>
      <c r="IQ140" s="65"/>
      <c r="IR140" s="61"/>
      <c r="IS140" s="73"/>
      <c r="IT140" s="75"/>
    </row>
    <row r="141" spans="1:254" ht="21.75" customHeight="1">
      <c r="A141" s="94">
        <v>702</v>
      </c>
      <c r="B141" s="36" t="s">
        <v>149</v>
      </c>
      <c r="C141" s="44">
        <v>28309</v>
      </c>
      <c r="D141" s="67">
        <v>70034703.99</v>
      </c>
      <c r="E141" s="67">
        <v>69324876.6</v>
      </c>
      <c r="F141" s="67"/>
      <c r="G141" s="67"/>
      <c r="H141" s="62">
        <f t="shared" si="10"/>
        <v>-709827.3900000006</v>
      </c>
      <c r="I141" s="66">
        <f t="shared" si="12"/>
        <v>98.98646335379478</v>
      </c>
      <c r="J141" s="74"/>
      <c r="K141" s="75">
        <f t="shared" si="13"/>
        <v>709827.3900000006</v>
      </c>
      <c r="IL141" s="36"/>
      <c r="IM141" s="42"/>
      <c r="IN141" s="45"/>
      <c r="IO141" s="65"/>
      <c r="IP141" s="65"/>
      <c r="IQ141" s="65"/>
      <c r="IR141" s="61"/>
      <c r="IS141" s="73"/>
      <c r="IT141" s="75"/>
    </row>
    <row r="142" spans="1:254" ht="21.75" customHeight="1">
      <c r="A142" s="94">
        <v>707</v>
      </c>
      <c r="B142" s="36" t="s">
        <v>150</v>
      </c>
      <c r="C142" s="44">
        <v>50</v>
      </c>
      <c r="D142" s="67">
        <v>1419469.03</v>
      </c>
      <c r="E142" s="67">
        <v>1419469.03</v>
      </c>
      <c r="F142" s="67"/>
      <c r="G142" s="67"/>
      <c r="H142" s="62">
        <f t="shared" si="10"/>
        <v>0</v>
      </c>
      <c r="I142" s="66">
        <f t="shared" si="12"/>
        <v>100</v>
      </c>
      <c r="J142" s="74"/>
      <c r="K142" s="75">
        <f t="shared" si="13"/>
        <v>0</v>
      </c>
      <c r="IL142" s="36"/>
      <c r="IM142" s="42"/>
      <c r="IN142" s="45"/>
      <c r="IO142" s="65"/>
      <c r="IP142" s="65"/>
      <c r="IQ142" s="65"/>
      <c r="IR142" s="61"/>
      <c r="IS142" s="73"/>
      <c r="IT142" s="75"/>
    </row>
    <row r="143" spans="1:254" ht="21.75" customHeight="1">
      <c r="A143" s="94">
        <v>709</v>
      </c>
      <c r="B143" s="36" t="s">
        <v>151</v>
      </c>
      <c r="C143" s="44">
        <v>4714</v>
      </c>
      <c r="D143" s="67">
        <v>5039884.01</v>
      </c>
      <c r="E143" s="67">
        <v>5027964.51</v>
      </c>
      <c r="F143" s="67"/>
      <c r="G143" s="67"/>
      <c r="H143" s="62">
        <f t="shared" si="10"/>
        <v>-11919.5</v>
      </c>
      <c r="I143" s="66">
        <f t="shared" si="12"/>
        <v>99.76349654126267</v>
      </c>
      <c r="J143" s="73"/>
      <c r="K143" s="75">
        <f t="shared" si="13"/>
        <v>11919.5</v>
      </c>
      <c r="IL143" s="36"/>
      <c r="IM143" s="42"/>
      <c r="IN143" s="45"/>
      <c r="IO143" s="65"/>
      <c r="IP143" s="65"/>
      <c r="IQ143" s="65"/>
      <c r="IR143" s="61"/>
      <c r="IS143" s="73"/>
      <c r="IT143" s="75"/>
    </row>
    <row r="144" spans="1:254" ht="24" customHeight="1">
      <c r="A144" s="93">
        <v>800</v>
      </c>
      <c r="B144" s="42" t="s">
        <v>190</v>
      </c>
      <c r="C144" s="45">
        <v>6915</v>
      </c>
      <c r="D144" s="84">
        <f>SUM(D145:D148)</f>
        <v>356966.5</v>
      </c>
      <c r="E144" s="84">
        <f>SUM(E145:E148)</f>
        <v>352374.41</v>
      </c>
      <c r="F144" s="84"/>
      <c r="G144" s="84"/>
      <c r="H144" s="62">
        <f t="shared" si="10"/>
        <v>-4592.090000000026</v>
      </c>
      <c r="I144" s="66">
        <f t="shared" si="12"/>
        <v>98.71357956558948</v>
      </c>
      <c r="J144" s="74"/>
      <c r="K144" s="75">
        <f t="shared" si="13"/>
        <v>4592.090000000026</v>
      </c>
      <c r="IL144" s="36"/>
      <c r="IM144" s="42"/>
      <c r="IN144" s="45"/>
      <c r="IO144" s="65"/>
      <c r="IP144" s="65"/>
      <c r="IQ144" s="65"/>
      <c r="IR144" s="61"/>
      <c r="IS144" s="73"/>
      <c r="IT144" s="75"/>
    </row>
    <row r="145" spans="1:254" ht="20.25" customHeight="1">
      <c r="A145" s="94">
        <v>801</v>
      </c>
      <c r="B145" s="36" t="s">
        <v>152</v>
      </c>
      <c r="C145" s="44">
        <v>6127</v>
      </c>
      <c r="D145" s="85">
        <v>356966.5</v>
      </c>
      <c r="E145" s="67">
        <v>352374.41</v>
      </c>
      <c r="F145" s="67"/>
      <c r="G145" s="67"/>
      <c r="H145" s="62">
        <f t="shared" si="10"/>
        <v>-4592.090000000026</v>
      </c>
      <c r="I145" s="66">
        <f t="shared" si="12"/>
        <v>98.71357956558948</v>
      </c>
      <c r="J145" s="74"/>
      <c r="K145" s="75">
        <f t="shared" si="13"/>
        <v>4592.090000000026</v>
      </c>
      <c r="IL145" s="36"/>
      <c r="IM145" s="42"/>
      <c r="IN145" s="45"/>
      <c r="IO145" s="65"/>
      <c r="IP145" s="65"/>
      <c r="IQ145" s="65"/>
      <c r="IR145" s="61"/>
      <c r="IS145" s="73"/>
      <c r="IT145" s="75"/>
    </row>
    <row r="146" spans="1:254" ht="0.75" customHeight="1" hidden="1">
      <c r="A146" s="94">
        <v>802</v>
      </c>
      <c r="B146" s="36" t="s">
        <v>153</v>
      </c>
      <c r="C146" s="44">
        <v>75</v>
      </c>
      <c r="D146" s="67"/>
      <c r="E146" s="67"/>
      <c r="F146" s="67"/>
      <c r="G146" s="67"/>
      <c r="H146" s="62">
        <f t="shared" si="10"/>
        <v>0</v>
      </c>
      <c r="I146" s="66" t="e">
        <f t="shared" si="12"/>
        <v>#DIV/0!</v>
      </c>
      <c r="J146" s="74"/>
      <c r="K146" s="75">
        <f t="shared" si="13"/>
        <v>0</v>
      </c>
      <c r="IL146" s="36"/>
      <c r="IM146" s="42"/>
      <c r="IN146" s="45"/>
      <c r="IO146" s="65"/>
      <c r="IP146" s="65"/>
      <c r="IQ146" s="65"/>
      <c r="IR146" s="61"/>
      <c r="IS146" s="73"/>
      <c r="IT146" s="75"/>
    </row>
    <row r="147" spans="1:254" ht="20.25" customHeight="1" hidden="1">
      <c r="A147" s="94">
        <v>803</v>
      </c>
      <c r="B147" s="36" t="s">
        <v>154</v>
      </c>
      <c r="C147" s="44">
        <v>25</v>
      </c>
      <c r="D147" s="67">
        <v>0</v>
      </c>
      <c r="E147" s="67">
        <v>0</v>
      </c>
      <c r="F147" s="67"/>
      <c r="G147" s="67"/>
      <c r="H147" s="62">
        <f t="shared" si="10"/>
        <v>0</v>
      </c>
      <c r="I147" s="66" t="e">
        <f t="shared" si="12"/>
        <v>#DIV/0!</v>
      </c>
      <c r="J147" s="74"/>
      <c r="K147" s="75">
        <f t="shared" si="13"/>
        <v>0</v>
      </c>
      <c r="IL147" s="36"/>
      <c r="IM147" s="42"/>
      <c r="IN147" s="45"/>
      <c r="IO147" s="65"/>
      <c r="IP147" s="65"/>
      <c r="IQ147" s="65"/>
      <c r="IR147" s="61"/>
      <c r="IS147" s="73"/>
      <c r="IT147" s="75"/>
    </row>
    <row r="148" spans="1:254" ht="20.25" customHeight="1" hidden="1">
      <c r="A148" s="94">
        <v>804</v>
      </c>
      <c r="B148" s="36" t="s">
        <v>155</v>
      </c>
      <c r="C148" s="44">
        <v>100</v>
      </c>
      <c r="D148" s="67"/>
      <c r="E148" s="67"/>
      <c r="F148" s="67"/>
      <c r="G148" s="67"/>
      <c r="H148" s="62">
        <f t="shared" si="10"/>
        <v>0</v>
      </c>
      <c r="I148" s="66" t="e">
        <f t="shared" si="12"/>
        <v>#DIV/0!</v>
      </c>
      <c r="J148" s="73"/>
      <c r="K148" s="75">
        <f t="shared" si="13"/>
        <v>0</v>
      </c>
      <c r="IL148" s="36"/>
      <c r="IM148" s="42"/>
      <c r="IN148" s="45"/>
      <c r="IO148" s="65"/>
      <c r="IP148" s="65"/>
      <c r="IQ148" s="65"/>
      <c r="IR148" s="61"/>
      <c r="IS148" s="73"/>
      <c r="IT148" s="75"/>
    </row>
    <row r="149" spans="1:254" ht="23.25" customHeight="1" hidden="1">
      <c r="A149" s="94"/>
      <c r="B149" s="36"/>
      <c r="C149" s="37"/>
      <c r="D149" s="67"/>
      <c r="E149" s="67"/>
      <c r="F149" s="67"/>
      <c r="G149" s="67"/>
      <c r="H149" s="62">
        <f t="shared" si="10"/>
        <v>0</v>
      </c>
      <c r="I149" s="66" t="e">
        <f t="shared" si="12"/>
        <v>#DIV/0!</v>
      </c>
      <c r="J149" s="74"/>
      <c r="K149" s="75">
        <f t="shared" si="13"/>
        <v>0</v>
      </c>
      <c r="IL149" s="36"/>
      <c r="IM149" s="42"/>
      <c r="IN149" s="45"/>
      <c r="IO149" s="65"/>
      <c r="IP149" s="65"/>
      <c r="IQ149" s="65"/>
      <c r="IR149" s="61"/>
      <c r="IS149" s="73"/>
      <c r="IT149" s="75"/>
    </row>
    <row r="150" spans="1:254" ht="21.75" customHeight="1">
      <c r="A150" s="93">
        <v>900</v>
      </c>
      <c r="B150" s="42" t="s">
        <v>191</v>
      </c>
      <c r="C150" s="40">
        <v>14944</v>
      </c>
      <c r="D150" s="84">
        <f>SUM(D151:D157)</f>
        <v>12614133.55</v>
      </c>
      <c r="E150" s="84">
        <f>SUM(E151:E157)</f>
        <v>12526050.81</v>
      </c>
      <c r="F150" s="84"/>
      <c r="G150" s="84"/>
      <c r="H150" s="62">
        <f t="shared" si="10"/>
        <v>-88082.74000000022</v>
      </c>
      <c r="I150" s="65">
        <f t="shared" si="12"/>
        <v>99.30171390963274</v>
      </c>
      <c r="J150" s="73"/>
      <c r="K150" s="75">
        <f t="shared" si="13"/>
        <v>88082.74000000022</v>
      </c>
      <c r="IL150" s="36"/>
      <c r="IM150" s="42"/>
      <c r="IN150" s="45"/>
      <c r="IO150" s="65"/>
      <c r="IP150" s="65"/>
      <c r="IQ150" s="65"/>
      <c r="IR150" s="61"/>
      <c r="IS150" s="73"/>
      <c r="IT150" s="75"/>
    </row>
    <row r="151" spans="1:254" ht="21.75" customHeight="1">
      <c r="A151" s="94">
        <v>901</v>
      </c>
      <c r="B151" s="36" t="s">
        <v>156</v>
      </c>
      <c r="C151" s="37">
        <v>14844</v>
      </c>
      <c r="D151" s="67">
        <v>6297128.46</v>
      </c>
      <c r="E151" s="67">
        <v>6269422.49</v>
      </c>
      <c r="F151" s="67"/>
      <c r="G151" s="67"/>
      <c r="H151" s="62">
        <f t="shared" si="10"/>
        <v>-27705.96999999974</v>
      </c>
      <c r="I151" s="66">
        <f t="shared" si="12"/>
        <v>99.56002215651164</v>
      </c>
      <c r="J151" s="74"/>
      <c r="K151" s="75">
        <f t="shared" si="13"/>
        <v>27705.96999999974</v>
      </c>
      <c r="IL151" s="36"/>
      <c r="IM151" s="42"/>
      <c r="IN151" s="45"/>
      <c r="IO151" s="65"/>
      <c r="IP151" s="65"/>
      <c r="IQ151" s="65"/>
      <c r="IR151" s="61"/>
      <c r="IS151" s="73"/>
      <c r="IT151" s="75"/>
    </row>
    <row r="152" spans="1:254" ht="21.75" customHeight="1">
      <c r="A152" s="94">
        <v>902</v>
      </c>
      <c r="B152" s="36" t="s">
        <v>157</v>
      </c>
      <c r="C152" s="37">
        <v>100</v>
      </c>
      <c r="D152" s="67">
        <v>3932111.54</v>
      </c>
      <c r="E152" s="67">
        <v>3907874.52</v>
      </c>
      <c r="F152" s="67"/>
      <c r="G152" s="67"/>
      <c r="H152" s="62">
        <f t="shared" si="10"/>
        <v>-24237.02000000002</v>
      </c>
      <c r="I152" s="66">
        <f t="shared" si="12"/>
        <v>99.38361311083256</v>
      </c>
      <c r="J152" s="74"/>
      <c r="K152" s="75">
        <f t="shared" si="13"/>
        <v>24237.02000000002</v>
      </c>
      <c r="IL152" s="36"/>
      <c r="IM152" s="42"/>
      <c r="IN152" s="45"/>
      <c r="IO152" s="65"/>
      <c r="IP152" s="65"/>
      <c r="IQ152" s="65"/>
      <c r="IR152" s="61"/>
      <c r="IS152" s="73"/>
      <c r="IT152" s="75"/>
    </row>
    <row r="153" spans="1:254" ht="21.75" customHeight="1" hidden="1">
      <c r="A153" s="94">
        <v>902</v>
      </c>
      <c r="B153" s="36" t="s">
        <v>158</v>
      </c>
      <c r="C153" s="37"/>
      <c r="D153" s="67">
        <v>0</v>
      </c>
      <c r="E153" s="67"/>
      <c r="F153" s="67"/>
      <c r="G153" s="67"/>
      <c r="H153" s="62">
        <f t="shared" si="10"/>
        <v>0</v>
      </c>
      <c r="I153" s="66" t="e">
        <f t="shared" si="12"/>
        <v>#DIV/0!</v>
      </c>
      <c r="J153" s="74"/>
      <c r="K153" s="75">
        <f t="shared" si="13"/>
        <v>0</v>
      </c>
      <c r="IL153" s="36"/>
      <c r="IM153" s="42"/>
      <c r="IN153" s="45"/>
      <c r="IO153" s="65"/>
      <c r="IP153" s="65"/>
      <c r="IQ153" s="65"/>
      <c r="IR153" s="61"/>
      <c r="IS153" s="73"/>
      <c r="IT153" s="75"/>
    </row>
    <row r="154" spans="1:254" ht="21.75" customHeight="1">
      <c r="A154" s="94">
        <v>903</v>
      </c>
      <c r="B154" s="36" t="s">
        <v>159</v>
      </c>
      <c r="C154" s="37"/>
      <c r="D154" s="67"/>
      <c r="E154" s="67"/>
      <c r="F154" s="67"/>
      <c r="G154" s="67"/>
      <c r="H154" s="62">
        <f t="shared" si="10"/>
        <v>0</v>
      </c>
      <c r="I154" s="66" t="e">
        <f t="shared" si="12"/>
        <v>#DIV/0!</v>
      </c>
      <c r="J154" s="74"/>
      <c r="K154" s="75">
        <f t="shared" si="13"/>
        <v>0</v>
      </c>
      <c r="IL154" s="36"/>
      <c r="IM154" s="42"/>
      <c r="IN154" s="45"/>
      <c r="IO154" s="65"/>
      <c r="IP154" s="65"/>
      <c r="IQ154" s="65"/>
      <c r="IR154" s="61"/>
      <c r="IS154" s="73"/>
      <c r="IT154" s="75"/>
    </row>
    <row r="155" spans="1:254" ht="21.75" customHeight="1">
      <c r="A155" s="94">
        <v>904</v>
      </c>
      <c r="B155" s="36" t="s">
        <v>160</v>
      </c>
      <c r="C155" s="37"/>
      <c r="D155" s="67">
        <v>2202860</v>
      </c>
      <c r="E155" s="67">
        <v>2168046.38</v>
      </c>
      <c r="F155" s="67"/>
      <c r="G155" s="67"/>
      <c r="H155" s="62">
        <f t="shared" si="10"/>
        <v>-34813.62000000011</v>
      </c>
      <c r="I155" s="66">
        <f t="shared" si="12"/>
        <v>98.41961722488037</v>
      </c>
      <c r="J155" s="74"/>
      <c r="K155" s="75">
        <f t="shared" si="13"/>
        <v>34813.62000000011</v>
      </c>
      <c r="IL155" s="36"/>
      <c r="IM155" s="42"/>
      <c r="IN155" s="45"/>
      <c r="IO155" s="65"/>
      <c r="IP155" s="65"/>
      <c r="IQ155" s="65"/>
      <c r="IR155" s="61"/>
      <c r="IS155" s="73"/>
      <c r="IT155" s="75"/>
    </row>
    <row r="156" spans="1:254" ht="21.75" customHeight="1">
      <c r="A156" s="94">
        <v>908</v>
      </c>
      <c r="B156" s="36" t="s">
        <v>161</v>
      </c>
      <c r="C156" s="37"/>
      <c r="D156" s="67">
        <v>73033.55</v>
      </c>
      <c r="E156" s="67">
        <v>71707.42</v>
      </c>
      <c r="F156" s="67"/>
      <c r="G156" s="67"/>
      <c r="H156" s="62">
        <f t="shared" si="10"/>
        <v>-1326.1300000000047</v>
      </c>
      <c r="I156" s="66">
        <f t="shared" si="12"/>
        <v>98.18421807511753</v>
      </c>
      <c r="J156" s="74"/>
      <c r="K156" s="75">
        <f t="shared" si="13"/>
        <v>1326.1300000000047</v>
      </c>
      <c r="IL156" s="36"/>
      <c r="IM156" s="42"/>
      <c r="IN156" s="45"/>
      <c r="IO156" s="65"/>
      <c r="IP156" s="65"/>
      <c r="IQ156" s="65"/>
      <c r="IR156" s="61"/>
      <c r="IS156" s="73"/>
      <c r="IT156" s="75"/>
    </row>
    <row r="157" spans="1:254" ht="21.75" customHeight="1">
      <c r="A157" s="94">
        <v>910</v>
      </c>
      <c r="B157" s="36" t="s">
        <v>162</v>
      </c>
      <c r="C157" s="37"/>
      <c r="D157" s="67">
        <v>109000</v>
      </c>
      <c r="E157" s="67">
        <v>109000</v>
      </c>
      <c r="F157" s="67"/>
      <c r="G157" s="67"/>
      <c r="H157" s="62">
        <f t="shared" si="10"/>
        <v>0</v>
      </c>
      <c r="I157" s="66">
        <f t="shared" si="12"/>
        <v>100</v>
      </c>
      <c r="J157" s="74"/>
      <c r="K157" s="75">
        <f t="shared" si="13"/>
        <v>0</v>
      </c>
      <c r="IL157" s="36"/>
      <c r="IM157" s="42"/>
      <c r="IN157" s="45"/>
      <c r="IO157" s="65"/>
      <c r="IP157" s="65"/>
      <c r="IQ157" s="65"/>
      <c r="IR157" s="61"/>
      <c r="IS157" s="73"/>
      <c r="IT157" s="75"/>
    </row>
    <row r="158" spans="1:254" ht="21.75" customHeight="1">
      <c r="A158" s="96">
        <v>1000</v>
      </c>
      <c r="B158" s="42" t="s">
        <v>192</v>
      </c>
      <c r="C158" s="40">
        <v>13071</v>
      </c>
      <c r="D158" s="84">
        <f>SUM(D159:D166)</f>
        <v>1428600</v>
      </c>
      <c r="E158" s="84">
        <f>SUM(E159:E166)</f>
        <v>743371.88</v>
      </c>
      <c r="F158" s="84"/>
      <c r="G158" s="84"/>
      <c r="H158" s="62">
        <f t="shared" si="10"/>
        <v>-685228.12</v>
      </c>
      <c r="I158" s="65">
        <f t="shared" si="12"/>
        <v>52.034990900181995</v>
      </c>
      <c r="J158" s="74"/>
      <c r="K158" s="75">
        <f t="shared" si="13"/>
        <v>685228.12</v>
      </c>
      <c r="IL158" s="36"/>
      <c r="IM158" s="42"/>
      <c r="IN158" s="45"/>
      <c r="IO158" s="65"/>
      <c r="IP158" s="65"/>
      <c r="IQ158" s="65"/>
      <c r="IR158" s="61"/>
      <c r="IS158" s="73"/>
      <c r="IT158" s="75"/>
    </row>
    <row r="159" spans="1:254" ht="21.75" customHeight="1">
      <c r="A159" s="97">
        <v>1001</v>
      </c>
      <c r="B159" s="36" t="s">
        <v>163</v>
      </c>
      <c r="C159" s="40"/>
      <c r="D159" s="67">
        <v>134100</v>
      </c>
      <c r="E159" s="67">
        <v>134001.71</v>
      </c>
      <c r="F159" s="67"/>
      <c r="G159" s="67"/>
      <c r="H159" s="62">
        <f t="shared" si="10"/>
        <v>-98.29000000000815</v>
      </c>
      <c r="I159" s="66">
        <f t="shared" si="12"/>
        <v>99.92670395227442</v>
      </c>
      <c r="J159" s="74"/>
      <c r="K159" s="75">
        <f t="shared" si="13"/>
        <v>98.29000000000815</v>
      </c>
      <c r="IL159" s="36"/>
      <c r="IM159" s="42"/>
      <c r="IN159" s="45"/>
      <c r="IO159" s="65"/>
      <c r="IP159" s="65"/>
      <c r="IQ159" s="65"/>
      <c r="IR159" s="61"/>
      <c r="IS159" s="73"/>
      <c r="IT159" s="75"/>
    </row>
    <row r="160" spans="1:254" ht="21.75" customHeight="1" hidden="1">
      <c r="A160" s="97">
        <v>1002</v>
      </c>
      <c r="B160" s="36" t="s">
        <v>164</v>
      </c>
      <c r="C160" s="37">
        <v>1359</v>
      </c>
      <c r="D160" s="67"/>
      <c r="E160" s="67"/>
      <c r="F160" s="67"/>
      <c r="G160" s="67"/>
      <c r="H160" s="62">
        <f t="shared" si="10"/>
        <v>0</v>
      </c>
      <c r="I160" s="66" t="e">
        <f t="shared" si="12"/>
        <v>#DIV/0!</v>
      </c>
      <c r="J160" s="74"/>
      <c r="K160" s="75">
        <f t="shared" si="13"/>
        <v>0</v>
      </c>
      <c r="IL160" s="36"/>
      <c r="IM160" s="42"/>
      <c r="IN160" s="45"/>
      <c r="IO160" s="65"/>
      <c r="IP160" s="65"/>
      <c r="IQ160" s="65"/>
      <c r="IR160" s="61"/>
      <c r="IS160" s="73"/>
      <c r="IT160" s="75"/>
    </row>
    <row r="161" spans="1:254" ht="21" customHeight="1" hidden="1">
      <c r="A161" s="97">
        <v>1003</v>
      </c>
      <c r="B161" s="36" t="s">
        <v>165</v>
      </c>
      <c r="C161" s="37">
        <v>11694</v>
      </c>
      <c r="D161" s="67">
        <v>0</v>
      </c>
      <c r="E161" s="67">
        <v>0</v>
      </c>
      <c r="F161" s="67"/>
      <c r="G161" s="67"/>
      <c r="H161" s="62">
        <f t="shared" si="10"/>
        <v>0</v>
      </c>
      <c r="I161" s="66" t="e">
        <f t="shared" si="12"/>
        <v>#DIV/0!</v>
      </c>
      <c r="J161" s="74"/>
      <c r="K161" s="75">
        <f t="shared" si="13"/>
        <v>0</v>
      </c>
      <c r="IL161" s="36"/>
      <c r="IM161" s="42"/>
      <c r="IN161" s="45"/>
      <c r="IO161" s="65"/>
      <c r="IP161" s="65"/>
      <c r="IQ161" s="65"/>
      <c r="IR161" s="61"/>
      <c r="IS161" s="73"/>
      <c r="IT161" s="75"/>
    </row>
    <row r="162" spans="1:254" ht="21.75" customHeight="1" hidden="1">
      <c r="A162" s="97"/>
      <c r="B162" s="36"/>
      <c r="C162" s="37"/>
      <c r="D162" s="67"/>
      <c r="E162" s="67"/>
      <c r="F162" s="67"/>
      <c r="G162" s="67"/>
      <c r="H162" s="62">
        <f t="shared" si="10"/>
        <v>0</v>
      </c>
      <c r="I162" s="66" t="e">
        <f t="shared" si="12"/>
        <v>#DIV/0!</v>
      </c>
      <c r="J162" s="74"/>
      <c r="K162" s="75">
        <f t="shared" si="13"/>
        <v>0</v>
      </c>
      <c r="IL162" s="36"/>
      <c r="IM162" s="42"/>
      <c r="IN162" s="45"/>
      <c r="IO162" s="65"/>
      <c r="IP162" s="65"/>
      <c r="IQ162" s="65"/>
      <c r="IR162" s="61"/>
      <c r="IS162" s="73"/>
      <c r="IT162" s="75"/>
    </row>
    <row r="163" spans="1:254" ht="21.75" customHeight="1" hidden="1">
      <c r="A163" s="97">
        <v>1001</v>
      </c>
      <c r="B163" s="36" t="s">
        <v>166</v>
      </c>
      <c r="C163" s="37"/>
      <c r="D163" s="67"/>
      <c r="E163" s="67"/>
      <c r="F163" s="67"/>
      <c r="G163" s="67"/>
      <c r="H163" s="62">
        <f t="shared" si="10"/>
        <v>0</v>
      </c>
      <c r="I163" s="66" t="e">
        <f t="shared" si="12"/>
        <v>#DIV/0!</v>
      </c>
      <c r="J163" s="74"/>
      <c r="K163" s="75">
        <f t="shared" si="13"/>
        <v>0</v>
      </c>
      <c r="IL163" s="36"/>
      <c r="IM163" s="42"/>
      <c r="IN163" s="45"/>
      <c r="IO163" s="65"/>
      <c r="IP163" s="65"/>
      <c r="IQ163" s="65"/>
      <c r="IR163" s="61"/>
      <c r="IS163" s="73"/>
      <c r="IT163" s="75"/>
    </row>
    <row r="164" spans="1:254" ht="24" customHeight="1">
      <c r="A164" s="97">
        <v>1003</v>
      </c>
      <c r="B164" s="36" t="s">
        <v>167</v>
      </c>
      <c r="C164" s="37"/>
      <c r="D164" s="67">
        <v>16800</v>
      </c>
      <c r="E164" s="85">
        <v>8800</v>
      </c>
      <c r="F164" s="85"/>
      <c r="G164" s="85"/>
      <c r="H164" s="62">
        <f t="shared" si="10"/>
        <v>-8000</v>
      </c>
      <c r="I164" s="66">
        <f t="shared" si="12"/>
        <v>52.38095238095239</v>
      </c>
      <c r="J164" s="74"/>
      <c r="K164" s="75">
        <f t="shared" si="13"/>
        <v>8000</v>
      </c>
      <c r="IL164" s="36"/>
      <c r="IM164" s="42"/>
      <c r="IN164" s="45"/>
      <c r="IO164" s="65"/>
      <c r="IP164" s="65"/>
      <c r="IQ164" s="65"/>
      <c r="IR164" s="61"/>
      <c r="IS164" s="73"/>
      <c r="IT164" s="75"/>
    </row>
    <row r="165" spans="1:254" ht="15.75" customHeight="1" hidden="1">
      <c r="A165" s="97"/>
      <c r="B165" s="42"/>
      <c r="C165" s="40"/>
      <c r="D165" s="84"/>
      <c r="E165" s="84"/>
      <c r="F165" s="84"/>
      <c r="G165" s="84"/>
      <c r="H165" s="62">
        <f t="shared" si="10"/>
        <v>0</v>
      </c>
      <c r="I165" s="66" t="e">
        <f t="shared" si="12"/>
        <v>#DIV/0!</v>
      </c>
      <c r="J165" s="74"/>
      <c r="K165" s="75">
        <f t="shared" si="13"/>
        <v>0</v>
      </c>
      <c r="IL165" s="36"/>
      <c r="IM165" s="42"/>
      <c r="IN165" s="45"/>
      <c r="IO165" s="65"/>
      <c r="IP165" s="65"/>
      <c r="IQ165" s="65"/>
      <c r="IR165" s="61"/>
      <c r="IS165" s="73"/>
      <c r="IT165" s="75"/>
    </row>
    <row r="166" spans="1:254" ht="21.75" customHeight="1">
      <c r="A166" s="97">
        <v>1004</v>
      </c>
      <c r="B166" s="36" t="s">
        <v>168</v>
      </c>
      <c r="C166" s="40"/>
      <c r="D166" s="67">
        <v>1277700</v>
      </c>
      <c r="E166" s="67">
        <v>600570.17</v>
      </c>
      <c r="F166" s="67"/>
      <c r="G166" s="67"/>
      <c r="H166" s="62">
        <f t="shared" si="10"/>
        <v>-677129.83</v>
      </c>
      <c r="I166" s="66">
        <f t="shared" si="12"/>
        <v>47.004004852469286</v>
      </c>
      <c r="J166" s="73"/>
      <c r="K166" s="75">
        <f t="shared" si="13"/>
        <v>677129.83</v>
      </c>
      <c r="IL166" s="36"/>
      <c r="IM166" s="42"/>
      <c r="IN166" s="45"/>
      <c r="IO166" s="65"/>
      <c r="IP166" s="65"/>
      <c r="IQ166" s="65"/>
      <c r="IR166" s="61"/>
      <c r="IS166" s="73"/>
      <c r="IT166" s="75"/>
    </row>
    <row r="167" spans="1:254" ht="21.75" customHeight="1" hidden="1">
      <c r="A167" s="97"/>
      <c r="B167" s="42"/>
      <c r="C167" s="40"/>
      <c r="D167" s="86"/>
      <c r="E167" s="86"/>
      <c r="F167" s="86"/>
      <c r="G167" s="86"/>
      <c r="H167" s="62">
        <f aca="true" t="shared" si="14" ref="H167:H175">E167-D167</f>
        <v>0</v>
      </c>
      <c r="I167" s="66" t="e">
        <f t="shared" si="12"/>
        <v>#DIV/0!</v>
      </c>
      <c r="J167" s="73"/>
      <c r="K167" s="75">
        <f t="shared" si="13"/>
        <v>0</v>
      </c>
      <c r="IL167" s="36"/>
      <c r="IM167" s="42"/>
      <c r="IN167" s="45"/>
      <c r="IO167" s="65"/>
      <c r="IP167" s="65"/>
      <c r="IQ167" s="65"/>
      <c r="IR167" s="61"/>
      <c r="IS167" s="73"/>
      <c r="IT167" s="75"/>
    </row>
    <row r="168" spans="1:254" ht="21.75" customHeight="1">
      <c r="A168" s="97"/>
      <c r="B168" s="42" t="s">
        <v>169</v>
      </c>
      <c r="C168" s="40"/>
      <c r="D168" s="65">
        <f>D103+D120+D122+D126+D130+D137+D139+D144+D150+D158+D135</f>
        <v>134208703.5</v>
      </c>
      <c r="E168" s="65">
        <f>E103+E120+E122+E126+E130+E137+E139+E144+E150+E158+E135</f>
        <v>132471372.23999998</v>
      </c>
      <c r="F168" s="65"/>
      <c r="G168" s="65"/>
      <c r="H168" s="62">
        <f t="shared" si="14"/>
        <v>-1737331.2600000203</v>
      </c>
      <c r="I168" s="66">
        <f t="shared" si="12"/>
        <v>98.70550030311557</v>
      </c>
      <c r="J168" s="73"/>
      <c r="K168" s="75">
        <f t="shared" si="13"/>
        <v>1737331.2600000203</v>
      </c>
      <c r="IL168" s="36"/>
      <c r="IM168" s="42"/>
      <c r="IN168" s="45"/>
      <c r="IO168" s="65"/>
      <c r="IP168" s="65"/>
      <c r="IQ168" s="65"/>
      <c r="IR168" s="61"/>
      <c r="IS168" s="73"/>
      <c r="IT168" s="75"/>
    </row>
    <row r="169" spans="1:254" ht="21.75" customHeight="1">
      <c r="A169" s="96">
        <v>1100</v>
      </c>
      <c r="B169" s="42" t="s">
        <v>193</v>
      </c>
      <c r="C169" s="40"/>
      <c r="D169" s="86">
        <f>SUM(D170:D174)</f>
        <v>39596207</v>
      </c>
      <c r="E169" s="86">
        <f>SUM(E170:E174)</f>
        <v>38507220</v>
      </c>
      <c r="F169" s="86"/>
      <c r="G169" s="86"/>
      <c r="H169" s="62">
        <f t="shared" si="14"/>
        <v>-1088987</v>
      </c>
      <c r="I169" s="65">
        <f t="shared" si="12"/>
        <v>97.24976940341786</v>
      </c>
      <c r="J169" s="74"/>
      <c r="K169" s="75">
        <f t="shared" si="13"/>
        <v>1088987</v>
      </c>
      <c r="IL169" s="36"/>
      <c r="IM169" s="42"/>
      <c r="IN169" s="45"/>
      <c r="IO169" s="65"/>
      <c r="IP169" s="65"/>
      <c r="IQ169" s="65"/>
      <c r="IR169" s="61"/>
      <c r="IS169" s="73"/>
      <c r="IT169" s="75"/>
    </row>
    <row r="170" spans="1:254" ht="21.75" customHeight="1">
      <c r="A170" s="97">
        <v>1101</v>
      </c>
      <c r="B170" s="36" t="s">
        <v>170</v>
      </c>
      <c r="C170" s="37"/>
      <c r="D170" s="63">
        <v>12996000</v>
      </c>
      <c r="E170" s="63">
        <v>12996000</v>
      </c>
      <c r="F170" s="63"/>
      <c r="G170" s="63"/>
      <c r="H170" s="62">
        <f t="shared" si="14"/>
        <v>0</v>
      </c>
      <c r="I170" s="66">
        <f t="shared" si="12"/>
        <v>100</v>
      </c>
      <c r="J170" s="74"/>
      <c r="K170" s="75">
        <f t="shared" si="13"/>
        <v>0</v>
      </c>
      <c r="IL170" s="36"/>
      <c r="IM170" s="42"/>
      <c r="IN170" s="45"/>
      <c r="IO170" s="65"/>
      <c r="IP170" s="65"/>
      <c r="IQ170" s="65"/>
      <c r="IR170" s="61"/>
      <c r="IS170" s="73"/>
      <c r="IT170" s="75"/>
    </row>
    <row r="171" spans="1:254" ht="21.75" customHeight="1">
      <c r="A171" s="97">
        <v>1102</v>
      </c>
      <c r="B171" s="36" t="s">
        <v>171</v>
      </c>
      <c r="C171" s="37"/>
      <c r="D171" s="63">
        <v>9796711</v>
      </c>
      <c r="E171" s="63">
        <v>9450124</v>
      </c>
      <c r="F171" s="63"/>
      <c r="G171" s="63"/>
      <c r="H171" s="62">
        <f t="shared" si="14"/>
        <v>-346587</v>
      </c>
      <c r="I171" s="66">
        <f t="shared" si="12"/>
        <v>96.46221063375249</v>
      </c>
      <c r="J171" s="74"/>
      <c r="K171" s="75">
        <f t="shared" si="13"/>
        <v>346587</v>
      </c>
      <c r="IL171" s="36"/>
      <c r="IM171" s="42"/>
      <c r="IN171" s="45"/>
      <c r="IO171" s="65"/>
      <c r="IP171" s="65"/>
      <c r="IQ171" s="65"/>
      <c r="IR171" s="61"/>
      <c r="IS171" s="73"/>
      <c r="IT171" s="75"/>
    </row>
    <row r="172" spans="1:254" ht="36.75" customHeight="1">
      <c r="A172" s="97">
        <v>1103</v>
      </c>
      <c r="B172" s="36" t="s">
        <v>172</v>
      </c>
      <c r="C172" s="37"/>
      <c r="D172" s="63">
        <v>3092096</v>
      </c>
      <c r="E172" s="63">
        <v>2349696</v>
      </c>
      <c r="F172" s="63"/>
      <c r="G172" s="63"/>
      <c r="H172" s="62">
        <f t="shared" si="14"/>
        <v>-742400</v>
      </c>
      <c r="I172" s="66">
        <f t="shared" si="12"/>
        <v>75.99039615846338</v>
      </c>
      <c r="J172" s="74"/>
      <c r="K172" s="75">
        <f t="shared" si="13"/>
        <v>742400</v>
      </c>
      <c r="IL172" s="36"/>
      <c r="IM172" s="42"/>
      <c r="IN172" s="45"/>
      <c r="IO172" s="65"/>
      <c r="IP172" s="65"/>
      <c r="IQ172" s="65"/>
      <c r="IR172" s="61"/>
      <c r="IS172" s="73"/>
      <c r="IT172" s="75"/>
    </row>
    <row r="173" spans="1:254" ht="24" customHeight="1">
      <c r="A173" s="97">
        <v>1104</v>
      </c>
      <c r="B173" s="36" t="s">
        <v>216</v>
      </c>
      <c r="C173" s="37"/>
      <c r="D173" s="63">
        <v>758600</v>
      </c>
      <c r="E173" s="63">
        <v>758600</v>
      </c>
      <c r="F173" s="63"/>
      <c r="G173" s="63"/>
      <c r="H173" s="62">
        <f t="shared" si="14"/>
        <v>0</v>
      </c>
      <c r="I173" s="66">
        <f t="shared" si="12"/>
        <v>100</v>
      </c>
      <c r="J173" s="74"/>
      <c r="K173" s="75">
        <f t="shared" si="13"/>
        <v>0</v>
      </c>
      <c r="IL173" s="36"/>
      <c r="IM173" s="42"/>
      <c r="IN173" s="45"/>
      <c r="IO173" s="65"/>
      <c r="IP173" s="65"/>
      <c r="IQ173" s="65"/>
      <c r="IR173" s="61"/>
      <c r="IS173" s="73"/>
      <c r="IT173" s="75"/>
    </row>
    <row r="174" spans="1:254" ht="21" customHeight="1">
      <c r="A174" s="97">
        <v>1105</v>
      </c>
      <c r="B174" s="36" t="s">
        <v>173</v>
      </c>
      <c r="C174" s="37"/>
      <c r="D174" s="63">
        <v>12952800</v>
      </c>
      <c r="E174" s="63">
        <v>12952800</v>
      </c>
      <c r="F174" s="63"/>
      <c r="G174" s="63"/>
      <c r="H174" s="62">
        <f t="shared" si="14"/>
        <v>0</v>
      </c>
      <c r="I174" s="66">
        <f t="shared" si="12"/>
        <v>100</v>
      </c>
      <c r="J174" s="74"/>
      <c r="K174" s="75">
        <f t="shared" si="13"/>
        <v>0</v>
      </c>
      <c r="IL174" s="36"/>
      <c r="IM174" s="42"/>
      <c r="IN174" s="45"/>
      <c r="IO174" s="65"/>
      <c r="IP174" s="65"/>
      <c r="IQ174" s="65"/>
      <c r="IR174" s="61"/>
      <c r="IS174" s="73"/>
      <c r="IT174" s="75"/>
    </row>
    <row r="175" spans="1:254" ht="21.75" customHeight="1">
      <c r="A175" s="36"/>
      <c r="B175" s="42" t="s">
        <v>174</v>
      </c>
      <c r="C175" s="40">
        <v>118156</v>
      </c>
      <c r="D175" s="87">
        <f>D103+D122+D126+D130+D139+D144+D150+D158+D169+D137+D135+D120</f>
        <v>173804910.5</v>
      </c>
      <c r="E175" s="87">
        <f>E103+E122+E126+E130+E139+E144+E150+E158+E169+E137+E135+E120</f>
        <v>170978592.23999998</v>
      </c>
      <c r="F175" s="87"/>
      <c r="G175" s="87"/>
      <c r="H175" s="62">
        <f t="shared" si="14"/>
        <v>-2826318.2600000203</v>
      </c>
      <c r="I175" s="65">
        <f t="shared" si="12"/>
        <v>98.37385592163692</v>
      </c>
      <c r="J175" s="74"/>
      <c r="K175" s="75">
        <f t="shared" si="13"/>
        <v>2826318.2600000203</v>
      </c>
      <c r="IL175" s="36"/>
      <c r="IM175" s="42"/>
      <c r="IN175" s="45"/>
      <c r="IO175" s="65"/>
      <c r="IP175" s="65"/>
      <c r="IQ175" s="65"/>
      <c r="IR175" s="61"/>
      <c r="IS175" s="73"/>
      <c r="IT175" s="75"/>
    </row>
    <row r="176" spans="1:254" ht="36" customHeight="1">
      <c r="A176" s="88"/>
      <c r="B176" s="89" t="s">
        <v>175</v>
      </c>
      <c r="C176" s="90"/>
      <c r="D176" s="61">
        <f>D100-D175</f>
        <v>-3139806.5</v>
      </c>
      <c r="E176" s="61">
        <f>E100-E175</f>
        <v>596696.0500000119</v>
      </c>
      <c r="F176" s="61" t="e">
        <f>F100-F175</f>
        <v>#REF!</v>
      </c>
      <c r="G176" s="61" t="e">
        <f>G100-G175</f>
        <v>#REF!</v>
      </c>
      <c r="H176" s="61" t="e">
        <f>H100-H175</f>
        <v>#REF!</v>
      </c>
      <c r="I176" s="66"/>
      <c r="J176" s="74"/>
      <c r="K176" s="75"/>
      <c r="IL176" s="36"/>
      <c r="IM176" s="42"/>
      <c r="IN176" s="45"/>
      <c r="IO176" s="65"/>
      <c r="IP176" s="65"/>
      <c r="IQ176" s="65"/>
      <c r="IR176" s="61"/>
      <c r="IS176" s="73"/>
      <c r="IT176" s="75"/>
    </row>
    <row r="177" spans="1:11" ht="18.75">
      <c r="A177" s="36"/>
      <c r="B177" s="42"/>
      <c r="C177" s="45"/>
      <c r="D177" s="65"/>
      <c r="E177" s="65"/>
      <c r="F177" s="65"/>
      <c r="G177" s="65"/>
      <c r="H177" s="65"/>
      <c r="I177" s="61"/>
      <c r="J177" s="73"/>
      <c r="K177" s="75"/>
    </row>
    <row r="178" spans="1:11" ht="18.75">
      <c r="A178" s="36"/>
      <c r="B178" s="47" t="s">
        <v>64</v>
      </c>
      <c r="C178" s="40"/>
      <c r="D178" s="65"/>
      <c r="E178" s="65">
        <f>E180+E179</f>
        <v>3139822.07</v>
      </c>
      <c r="F178" s="65"/>
      <c r="G178" s="65"/>
      <c r="H178" s="68"/>
      <c r="I178" s="66"/>
      <c r="J178" s="74"/>
      <c r="K178" s="76"/>
    </row>
    <row r="179" spans="1:11" ht="18.75">
      <c r="A179" s="36"/>
      <c r="B179" s="47" t="s">
        <v>65</v>
      </c>
      <c r="C179" s="40"/>
      <c r="D179" s="65"/>
      <c r="E179" s="65">
        <v>3139822.07</v>
      </c>
      <c r="F179" s="65"/>
      <c r="G179" s="65"/>
      <c r="H179" s="68"/>
      <c r="I179" s="66"/>
      <c r="J179" s="74"/>
      <c r="K179" s="76"/>
    </row>
    <row r="180" spans="1:11" ht="18.75">
      <c r="A180" s="36"/>
      <c r="B180" s="47" t="s">
        <v>70</v>
      </c>
      <c r="C180" s="40"/>
      <c r="D180" s="65"/>
      <c r="E180" s="65">
        <v>0</v>
      </c>
      <c r="F180" s="65"/>
      <c r="G180" s="65"/>
      <c r="H180" s="68"/>
      <c r="I180" s="66"/>
      <c r="J180" s="74"/>
      <c r="K180" s="76"/>
    </row>
    <row r="181" spans="1:11" ht="20.25">
      <c r="A181" s="36"/>
      <c r="B181" s="49"/>
      <c r="C181" s="40"/>
      <c r="D181" s="65"/>
      <c r="E181" s="65"/>
      <c r="F181" s="65"/>
      <c r="G181" s="65"/>
      <c r="H181" s="68"/>
      <c r="I181" s="66"/>
      <c r="J181" s="74"/>
      <c r="K181" s="76"/>
    </row>
    <row r="182" spans="1:11" ht="20.25">
      <c r="A182" s="36"/>
      <c r="B182" s="49" t="s">
        <v>66</v>
      </c>
      <c r="C182" s="40"/>
      <c r="D182" s="65"/>
      <c r="E182" s="65">
        <f>E184+E183</f>
        <v>3736518.12</v>
      </c>
      <c r="F182" s="65"/>
      <c r="G182" s="65"/>
      <c r="H182" s="68"/>
      <c r="I182" s="66"/>
      <c r="J182" s="74"/>
      <c r="K182" s="76"/>
    </row>
    <row r="183" spans="1:11" ht="20.25">
      <c r="A183" s="36"/>
      <c r="B183" s="49" t="s">
        <v>67</v>
      </c>
      <c r="C183" s="40"/>
      <c r="D183" s="65"/>
      <c r="E183" s="63">
        <v>3736518.12</v>
      </c>
      <c r="F183" s="63"/>
      <c r="G183" s="63"/>
      <c r="H183" s="68"/>
      <c r="I183" s="66"/>
      <c r="J183" s="74"/>
      <c r="K183" s="76"/>
    </row>
    <row r="184" spans="1:11" ht="20.25">
      <c r="A184" s="36"/>
      <c r="B184" s="49" t="s">
        <v>68</v>
      </c>
      <c r="C184" s="40"/>
      <c r="D184" s="65"/>
      <c r="E184" s="67"/>
      <c r="F184" s="67"/>
      <c r="G184" s="67"/>
      <c r="H184" s="68"/>
      <c r="I184" s="66"/>
      <c r="J184" s="74"/>
      <c r="K184" s="76"/>
    </row>
    <row r="185" spans="1:11" ht="20.25">
      <c r="A185" s="36"/>
      <c r="B185" s="49"/>
      <c r="C185" s="40"/>
      <c r="D185" s="65"/>
      <c r="E185" s="65"/>
      <c r="F185" s="65"/>
      <c r="G185" s="65"/>
      <c r="H185" s="68"/>
      <c r="I185" s="66"/>
      <c r="J185" s="74"/>
      <c r="K185" s="76"/>
    </row>
    <row r="186" spans="1:11" ht="18.75">
      <c r="A186" s="48"/>
      <c r="B186" s="43"/>
      <c r="C186" s="43"/>
      <c r="D186" s="50"/>
      <c r="E186" s="50"/>
      <c r="F186" s="50"/>
      <c r="G186" s="50"/>
      <c r="H186" s="50"/>
      <c r="I186" s="50"/>
      <c r="J186" s="41"/>
      <c r="K186" s="69"/>
    </row>
    <row r="187" spans="1:11" ht="0.75" customHeight="1">
      <c r="A187" s="48"/>
      <c r="B187" s="43"/>
      <c r="C187" s="43"/>
      <c r="D187" s="50"/>
      <c r="E187" s="50"/>
      <c r="F187" s="50"/>
      <c r="G187" s="50"/>
      <c r="H187" s="50"/>
      <c r="I187" s="50"/>
      <c r="J187" s="41"/>
      <c r="K187" s="69"/>
    </row>
    <row r="188" spans="1:11" ht="15">
      <c r="A188" s="28" t="s">
        <v>202</v>
      </c>
      <c r="I188" s="25"/>
      <c r="J188" s="23"/>
      <c r="K188" s="69"/>
    </row>
    <row r="189" spans="1:11" ht="15">
      <c r="A189" s="28"/>
      <c r="I189" s="25"/>
      <c r="J189" s="24"/>
      <c r="K189" s="69"/>
    </row>
    <row r="190" spans="1:10" ht="12.75">
      <c r="A190" s="28"/>
      <c r="I190" s="25"/>
      <c r="J190" s="8"/>
    </row>
    <row r="191" spans="1:10" ht="12.75">
      <c r="A191" s="14"/>
      <c r="B191" s="11"/>
      <c r="C191" s="7"/>
      <c r="D191" s="7"/>
      <c r="E191" s="7"/>
      <c r="F191" s="7"/>
      <c r="G191" s="7"/>
      <c r="H191" s="7"/>
      <c r="I191" s="26"/>
      <c r="J191" s="8"/>
    </row>
    <row r="192" spans="1:10" ht="12.75">
      <c r="A192" s="14"/>
      <c r="B192" s="11"/>
      <c r="C192" s="7"/>
      <c r="D192" s="7"/>
      <c r="E192" s="7"/>
      <c r="F192" s="7"/>
      <c r="G192" s="7"/>
      <c r="H192" s="7"/>
      <c r="I192" s="26"/>
      <c r="J192" s="8"/>
    </row>
    <row r="193" spans="1:10" ht="12.75">
      <c r="A193" s="14"/>
      <c r="B193" s="11"/>
      <c r="C193" s="7"/>
      <c r="D193" s="7"/>
      <c r="E193" s="7"/>
      <c r="F193" s="7"/>
      <c r="G193" s="7"/>
      <c r="H193" s="7"/>
      <c r="I193" s="26"/>
      <c r="J193" s="8"/>
    </row>
    <row r="194" spans="1:10" ht="12.75">
      <c r="A194" s="14"/>
      <c r="B194" s="12"/>
      <c r="C194" s="9"/>
      <c r="D194" s="9"/>
      <c r="E194" s="9"/>
      <c r="F194" s="9"/>
      <c r="G194" s="9"/>
      <c r="H194" s="9"/>
      <c r="I194" s="27"/>
      <c r="J194" s="10"/>
    </row>
    <row r="195" spans="1:10" ht="12.75">
      <c r="A195" s="14"/>
      <c r="B195" s="12"/>
      <c r="C195" s="9"/>
      <c r="D195" s="9"/>
      <c r="E195" s="9"/>
      <c r="F195" s="9"/>
      <c r="G195" s="9"/>
      <c r="H195" s="9"/>
      <c r="I195" s="27"/>
      <c r="J195" s="9"/>
    </row>
    <row r="196" spans="1:10" ht="12.75">
      <c r="A196" s="14"/>
      <c r="B196" s="11"/>
      <c r="C196" s="7"/>
      <c r="D196" s="7"/>
      <c r="E196" s="7"/>
      <c r="F196" s="7"/>
      <c r="G196" s="7"/>
      <c r="H196" s="7"/>
      <c r="I196" s="26"/>
      <c r="J196" s="7"/>
    </row>
    <row r="197" spans="1:10" ht="12.75">
      <c r="A197" s="14"/>
      <c r="B197" s="11"/>
      <c r="C197" s="7"/>
      <c r="D197" s="7"/>
      <c r="E197" s="7"/>
      <c r="F197" s="7"/>
      <c r="G197" s="7"/>
      <c r="H197" s="7"/>
      <c r="I197" s="7"/>
      <c r="J197" s="7"/>
    </row>
    <row r="198" spans="1:10" ht="12.75">
      <c r="A198" s="14"/>
      <c r="B198" s="11"/>
      <c r="C198" s="7"/>
      <c r="D198" s="7"/>
      <c r="E198" s="7"/>
      <c r="F198" s="7"/>
      <c r="G198" s="7"/>
      <c r="H198" s="7"/>
      <c r="I198" s="7"/>
      <c r="J198" s="7"/>
    </row>
    <row r="199" spans="1:10" ht="12.75">
      <c r="A199" s="14"/>
      <c r="B199" s="11"/>
      <c r="C199" s="11"/>
      <c r="D199" s="11"/>
      <c r="E199" s="11"/>
      <c r="F199" s="11"/>
      <c r="G199" s="11"/>
      <c r="H199" s="11"/>
      <c r="I199" s="11"/>
      <c r="J199" s="11"/>
    </row>
    <row r="200" spans="1:10" ht="12.75">
      <c r="A200" s="14"/>
      <c r="B200" s="11"/>
      <c r="C200" s="11"/>
      <c r="D200" s="11"/>
      <c r="E200" s="11"/>
      <c r="F200" s="11"/>
      <c r="G200" s="11"/>
      <c r="H200" s="11"/>
      <c r="I200" s="11"/>
      <c r="J200" s="11"/>
    </row>
    <row r="201" spans="1:10" ht="12.75">
      <c r="A201" s="14"/>
      <c r="B201" s="11"/>
      <c r="C201" s="11"/>
      <c r="D201" s="11"/>
      <c r="E201" s="11"/>
      <c r="F201" s="11"/>
      <c r="G201" s="11"/>
      <c r="H201" s="11"/>
      <c r="I201" s="11"/>
      <c r="J201" s="11"/>
    </row>
    <row r="202" spans="1:10" ht="12.75">
      <c r="A202" s="15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2.75">
      <c r="A203" s="15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2.75">
      <c r="A204" s="15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2.75">
      <c r="A205" s="15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2.75">
      <c r="A206" s="15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2.75">
      <c r="A207" s="15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2.75">
      <c r="A208" s="15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2.75">
      <c r="A209" s="15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2.75">
      <c r="A210" s="15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2.75">
      <c r="A211" s="15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2.75">
      <c r="A212" s="15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2.75">
      <c r="A213" s="15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2.75">
      <c r="A214" s="15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2.75">
      <c r="A215" s="15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2.75">
      <c r="A216" s="15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2.75">
      <c r="A217" s="15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2.75">
      <c r="A218" s="15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2.75">
      <c r="A219" s="15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2.75">
      <c r="A220" s="15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2.75">
      <c r="A221" s="15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2.75">
      <c r="A222" s="15"/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12.75">
      <c r="A223" s="15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t="12.75">
      <c r="A224" s="15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12.75">
      <c r="A225" s="15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t="12.75">
      <c r="A226" s="15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12.75">
      <c r="A227" s="15"/>
      <c r="B227" s="6"/>
      <c r="C227" s="6"/>
      <c r="D227" s="6"/>
      <c r="E227" s="6"/>
      <c r="F227" s="6"/>
      <c r="G227" s="6"/>
      <c r="H227" s="6"/>
      <c r="I227" s="6"/>
      <c r="J227" s="6"/>
    </row>
    <row r="228" spans="1:10" ht="12.75">
      <c r="A228" s="15"/>
      <c r="B228" s="6"/>
      <c r="C228" s="6"/>
      <c r="D228" s="6"/>
      <c r="E228" s="6"/>
      <c r="F228" s="6"/>
      <c r="G228" s="6"/>
      <c r="H228" s="6"/>
      <c r="I228" s="6"/>
      <c r="J228" s="6"/>
    </row>
    <row r="229" spans="1:10" ht="12.75">
      <c r="A229" s="15"/>
      <c r="B229" s="6"/>
      <c r="C229" s="6"/>
      <c r="D229" s="6"/>
      <c r="E229" s="6"/>
      <c r="F229" s="6"/>
      <c r="G229" s="6"/>
      <c r="H229" s="6"/>
      <c r="I229" s="6"/>
      <c r="J229" s="6"/>
    </row>
    <row r="230" spans="1:10" ht="12.75">
      <c r="A230" s="15"/>
      <c r="B230" s="6"/>
      <c r="C230" s="6"/>
      <c r="D230" s="6"/>
      <c r="E230" s="6"/>
      <c r="F230" s="6"/>
      <c r="G230" s="6"/>
      <c r="H230" s="6"/>
      <c r="I230" s="6"/>
      <c r="J230" s="6"/>
    </row>
    <row r="231" spans="1:10" ht="12.75">
      <c r="A231" s="15"/>
      <c r="B231" s="6"/>
      <c r="C231" s="6"/>
      <c r="D231" s="6"/>
      <c r="E231" s="6"/>
      <c r="F231" s="6"/>
      <c r="G231" s="6"/>
      <c r="H231" s="6"/>
      <c r="I231" s="6"/>
      <c r="J231" s="6"/>
    </row>
    <row r="232" spans="1:10" ht="12.75">
      <c r="A232" s="15"/>
      <c r="B232" s="6"/>
      <c r="C232" s="6"/>
      <c r="D232" s="6"/>
      <c r="E232" s="6"/>
      <c r="F232" s="6"/>
      <c r="G232" s="6"/>
      <c r="H232" s="6"/>
      <c r="I232" s="6"/>
      <c r="J232" s="6"/>
    </row>
    <row r="233" spans="1:10" ht="12.75">
      <c r="A233" s="15"/>
      <c r="B233" s="6"/>
      <c r="C233" s="6"/>
      <c r="D233" s="6"/>
      <c r="E233" s="6"/>
      <c r="F233" s="6"/>
      <c r="G233" s="6"/>
      <c r="H233" s="6"/>
      <c r="I233" s="6"/>
      <c r="J233" s="6"/>
    </row>
    <row r="234" spans="1:10" ht="12.75">
      <c r="A234" s="15"/>
      <c r="B234" s="6"/>
      <c r="C234" s="6"/>
      <c r="D234" s="6"/>
      <c r="E234" s="6"/>
      <c r="F234" s="6"/>
      <c r="G234" s="6"/>
      <c r="H234" s="6"/>
      <c r="I234" s="6"/>
      <c r="J234" s="6"/>
    </row>
    <row r="235" spans="1:10" ht="12.75">
      <c r="A235" s="15"/>
      <c r="B235" s="6"/>
      <c r="C235" s="6"/>
      <c r="D235" s="6"/>
      <c r="E235" s="6"/>
      <c r="F235" s="6"/>
      <c r="G235" s="6"/>
      <c r="H235" s="6"/>
      <c r="I235" s="6"/>
      <c r="J235" s="6"/>
    </row>
    <row r="236" spans="1:10" ht="12.75">
      <c r="A236" s="15"/>
      <c r="B236" s="6"/>
      <c r="C236" s="6"/>
      <c r="D236" s="6"/>
      <c r="E236" s="6"/>
      <c r="F236" s="6"/>
      <c r="G236" s="6"/>
      <c r="H236" s="6"/>
      <c r="I236" s="6"/>
      <c r="J236" s="6"/>
    </row>
    <row r="237" spans="1:10" ht="12.75">
      <c r="A237" s="15"/>
      <c r="B237" s="6"/>
      <c r="C237" s="6"/>
      <c r="D237" s="6"/>
      <c r="E237" s="6"/>
      <c r="F237" s="6"/>
      <c r="G237" s="6"/>
      <c r="H237" s="6"/>
      <c r="I237" s="6"/>
      <c r="J237" s="6"/>
    </row>
    <row r="238" spans="1:10" ht="12.75">
      <c r="A238" s="15"/>
      <c r="B238" s="6"/>
      <c r="C238" s="6"/>
      <c r="D238" s="6"/>
      <c r="E238" s="6"/>
      <c r="F238" s="6"/>
      <c r="G238" s="6"/>
      <c r="H238" s="6"/>
      <c r="I238" s="6"/>
      <c r="J238" s="6"/>
    </row>
    <row r="239" spans="1:10" ht="12.75">
      <c r="A239" s="15"/>
      <c r="B239" s="6"/>
      <c r="C239" s="6"/>
      <c r="D239" s="6"/>
      <c r="E239" s="6"/>
      <c r="F239" s="6"/>
      <c r="G239" s="6"/>
      <c r="H239" s="6"/>
      <c r="I239" s="6"/>
      <c r="J239" s="6"/>
    </row>
    <row r="240" spans="1:10" ht="12.75">
      <c r="A240" s="15"/>
      <c r="B240" s="6"/>
      <c r="C240" s="6"/>
      <c r="D240" s="6"/>
      <c r="E240" s="6"/>
      <c r="F240" s="6"/>
      <c r="G240" s="6"/>
      <c r="H240" s="6"/>
      <c r="I240" s="6"/>
      <c r="J240" s="6"/>
    </row>
    <row r="241" spans="1:10" ht="12.75">
      <c r="A241" s="15"/>
      <c r="B241" s="6"/>
      <c r="C241" s="6"/>
      <c r="D241" s="6"/>
      <c r="E241" s="6"/>
      <c r="F241" s="6"/>
      <c r="G241" s="6"/>
      <c r="H241" s="6"/>
      <c r="I241" s="6"/>
      <c r="J241" s="6"/>
    </row>
    <row r="242" spans="1:10" ht="12.75">
      <c r="A242" s="15"/>
      <c r="B242" s="6"/>
      <c r="C242" s="6"/>
      <c r="D242" s="6"/>
      <c r="E242" s="6"/>
      <c r="F242" s="6"/>
      <c r="G242" s="6"/>
      <c r="H242" s="6"/>
      <c r="I242" s="6"/>
      <c r="J242" s="6"/>
    </row>
    <row r="243" spans="1:10" ht="12.75">
      <c r="A243" s="15"/>
      <c r="B243" s="6"/>
      <c r="C243" s="6"/>
      <c r="D243" s="6"/>
      <c r="E243" s="6"/>
      <c r="F243" s="6"/>
      <c r="G243" s="6"/>
      <c r="H243" s="6"/>
      <c r="I243" s="6"/>
      <c r="J243" s="6"/>
    </row>
    <row r="244" spans="1:10" ht="12.75">
      <c r="A244" s="15"/>
      <c r="B244" s="6"/>
      <c r="C244" s="6"/>
      <c r="D244" s="6"/>
      <c r="E244" s="6"/>
      <c r="F244" s="6"/>
      <c r="G244" s="6"/>
      <c r="H244" s="6"/>
      <c r="I244" s="6"/>
      <c r="J244" s="6"/>
    </row>
    <row r="245" spans="1:10" ht="12.75">
      <c r="A245" s="15"/>
      <c r="B245" s="6"/>
      <c r="C245" s="6"/>
      <c r="D245" s="6"/>
      <c r="E245" s="6"/>
      <c r="F245" s="6"/>
      <c r="G245" s="6"/>
      <c r="H245" s="6"/>
      <c r="I245" s="6"/>
      <c r="J245" s="6"/>
    </row>
    <row r="246" spans="1:10" ht="12.75">
      <c r="A246" s="15"/>
      <c r="B246" s="6"/>
      <c r="C246" s="6"/>
      <c r="D246" s="6"/>
      <c r="E246" s="6"/>
      <c r="F246" s="6"/>
      <c r="G246" s="6"/>
      <c r="H246" s="6"/>
      <c r="I246" s="6"/>
      <c r="J246" s="6"/>
    </row>
    <row r="247" spans="1:10" ht="12.75">
      <c r="A247" s="15"/>
      <c r="B247" s="6"/>
      <c r="C247" s="6"/>
      <c r="D247" s="6"/>
      <c r="E247" s="6"/>
      <c r="F247" s="6"/>
      <c r="G247" s="6"/>
      <c r="H247" s="6"/>
      <c r="I247" s="6"/>
      <c r="J247" s="6"/>
    </row>
    <row r="248" spans="1:10" ht="12.75">
      <c r="A248" s="15"/>
      <c r="B248" s="6"/>
      <c r="C248" s="6"/>
      <c r="D248" s="6"/>
      <c r="E248" s="6"/>
      <c r="F248" s="6"/>
      <c r="G248" s="6"/>
      <c r="H248" s="6"/>
      <c r="I248" s="6"/>
      <c r="J248" s="6"/>
    </row>
    <row r="249" spans="1:10" ht="12.75">
      <c r="A249" s="15"/>
      <c r="B249" s="6"/>
      <c r="C249" s="6"/>
      <c r="D249" s="6"/>
      <c r="E249" s="6"/>
      <c r="F249" s="6"/>
      <c r="G249" s="6"/>
      <c r="H249" s="6"/>
      <c r="I249" s="6"/>
      <c r="J249" s="6"/>
    </row>
    <row r="250" spans="1:10" ht="12.75">
      <c r="A250" s="15"/>
      <c r="B250" s="6"/>
      <c r="C250" s="6"/>
      <c r="D250" s="6"/>
      <c r="E250" s="6"/>
      <c r="F250" s="6"/>
      <c r="G250" s="6"/>
      <c r="H250" s="6"/>
      <c r="I250" s="6"/>
      <c r="J250" s="6"/>
    </row>
    <row r="251" spans="1:10" ht="12.75">
      <c r="A251" s="15"/>
      <c r="B251" s="6"/>
      <c r="C251" s="6"/>
      <c r="D251" s="6"/>
      <c r="E251" s="6"/>
      <c r="F251" s="6"/>
      <c r="G251" s="6"/>
      <c r="H251" s="6"/>
      <c r="I251" s="6"/>
      <c r="J251" s="6"/>
    </row>
    <row r="252" spans="1:10" ht="12.75">
      <c r="A252" s="15"/>
      <c r="B252" s="6"/>
      <c r="C252" s="6"/>
      <c r="D252" s="6"/>
      <c r="E252" s="6"/>
      <c r="F252" s="6"/>
      <c r="G252" s="6"/>
      <c r="H252" s="6"/>
      <c r="I252" s="6"/>
      <c r="J252" s="6"/>
    </row>
    <row r="253" spans="1:10" ht="12.75">
      <c r="A253" s="15"/>
      <c r="B253" s="6"/>
      <c r="C253" s="6"/>
      <c r="D253" s="6"/>
      <c r="E253" s="6"/>
      <c r="F253" s="6"/>
      <c r="G253" s="6"/>
      <c r="H253" s="6"/>
      <c r="I253" s="6"/>
      <c r="J253" s="6"/>
    </row>
    <row r="254" spans="1:10" ht="12.75">
      <c r="A254" s="15"/>
      <c r="B254" s="6"/>
      <c r="C254" s="6"/>
      <c r="D254" s="6"/>
      <c r="E254" s="6"/>
      <c r="F254" s="6"/>
      <c r="G254" s="6"/>
      <c r="H254" s="6"/>
      <c r="I254" s="6"/>
      <c r="J254" s="6"/>
    </row>
    <row r="255" spans="1:10" ht="12.75">
      <c r="A255" s="15"/>
      <c r="B255" s="6"/>
      <c r="C255" s="6"/>
      <c r="D255" s="6"/>
      <c r="E255" s="6"/>
      <c r="F255" s="6"/>
      <c r="G255" s="6"/>
      <c r="H255" s="6"/>
      <c r="I255" s="6"/>
      <c r="J255" s="6"/>
    </row>
    <row r="256" spans="1:10" ht="12.75">
      <c r="A256" s="15"/>
      <c r="B256" s="6"/>
      <c r="C256" s="6"/>
      <c r="D256" s="6"/>
      <c r="E256" s="6"/>
      <c r="F256" s="6"/>
      <c r="G256" s="6"/>
      <c r="H256" s="6"/>
      <c r="I256" s="6"/>
      <c r="J256" s="6"/>
    </row>
    <row r="257" spans="1:10" ht="12.75">
      <c r="A257" s="15"/>
      <c r="B257" s="6"/>
      <c r="C257" s="6"/>
      <c r="D257" s="6"/>
      <c r="E257" s="6"/>
      <c r="F257" s="6"/>
      <c r="G257" s="6"/>
      <c r="H257" s="6"/>
      <c r="I257" s="6"/>
      <c r="J257" s="6"/>
    </row>
    <row r="258" spans="1:10" ht="12.75">
      <c r="A258" s="15"/>
      <c r="B258" s="6"/>
      <c r="C258" s="6"/>
      <c r="D258" s="6"/>
      <c r="E258" s="6"/>
      <c r="F258" s="6"/>
      <c r="G258" s="6"/>
      <c r="H258" s="6"/>
      <c r="I258" s="6"/>
      <c r="J258" s="6"/>
    </row>
    <row r="259" spans="1:10" ht="12.75">
      <c r="A259" s="15"/>
      <c r="B259" s="6"/>
      <c r="C259" s="6"/>
      <c r="D259" s="6"/>
      <c r="E259" s="6"/>
      <c r="F259" s="6"/>
      <c r="G259" s="6"/>
      <c r="H259" s="6"/>
      <c r="I259" s="6"/>
      <c r="J259" s="6"/>
    </row>
    <row r="260" spans="1:10" ht="12.75">
      <c r="A260" s="15"/>
      <c r="B260" s="6"/>
      <c r="C260" s="6"/>
      <c r="D260" s="6"/>
      <c r="E260" s="6"/>
      <c r="F260" s="6"/>
      <c r="G260" s="6"/>
      <c r="H260" s="6"/>
      <c r="I260" s="6"/>
      <c r="J260" s="6"/>
    </row>
    <row r="261" spans="1:10" ht="12.75">
      <c r="A261" s="15"/>
      <c r="B261" s="6"/>
      <c r="C261" s="6"/>
      <c r="D261" s="6"/>
      <c r="E261" s="6"/>
      <c r="F261" s="6"/>
      <c r="G261" s="6"/>
      <c r="H261" s="6"/>
      <c r="I261" s="6"/>
      <c r="J261" s="6"/>
    </row>
    <row r="262" spans="1:10" ht="12.75">
      <c r="A262" s="15"/>
      <c r="B262" s="6"/>
      <c r="C262" s="6"/>
      <c r="D262" s="6"/>
      <c r="E262" s="6"/>
      <c r="F262" s="6"/>
      <c r="G262" s="6"/>
      <c r="H262" s="6"/>
      <c r="I262" s="6"/>
      <c r="J262" s="6"/>
    </row>
    <row r="263" spans="1:10" ht="12.75">
      <c r="A263" s="15"/>
      <c r="B263" s="6"/>
      <c r="C263" s="6"/>
      <c r="D263" s="6"/>
      <c r="E263" s="6"/>
      <c r="F263" s="6"/>
      <c r="G263" s="6"/>
      <c r="H263" s="6"/>
      <c r="I263" s="6"/>
      <c r="J263" s="6"/>
    </row>
    <row r="264" spans="1:10" ht="12.75">
      <c r="A264" s="15"/>
      <c r="B264" s="6"/>
      <c r="C264" s="6"/>
      <c r="D264" s="6"/>
      <c r="E264" s="6"/>
      <c r="F264" s="6"/>
      <c r="G264" s="6"/>
      <c r="H264" s="6"/>
      <c r="I264" s="6"/>
      <c r="J264" s="6"/>
    </row>
    <row r="265" spans="1:10" ht="12.75">
      <c r="A265" s="15"/>
      <c r="B265" s="6"/>
      <c r="C265" s="6"/>
      <c r="D265" s="6"/>
      <c r="E265" s="6"/>
      <c r="F265" s="6"/>
      <c r="G265" s="6"/>
      <c r="H265" s="6"/>
      <c r="I265" s="6"/>
      <c r="J265" s="6"/>
    </row>
    <row r="266" spans="1:10" ht="12.75">
      <c r="A266" s="15"/>
      <c r="B266" s="6"/>
      <c r="C266" s="6"/>
      <c r="D266" s="6"/>
      <c r="E266" s="6"/>
      <c r="F266" s="6"/>
      <c r="G266" s="6"/>
      <c r="H266" s="6"/>
      <c r="I266" s="6"/>
      <c r="J266" s="6"/>
    </row>
    <row r="267" spans="1:10" ht="12.75">
      <c r="A267" s="15"/>
      <c r="B267" s="6"/>
      <c r="C267" s="6"/>
      <c r="D267" s="6"/>
      <c r="E267" s="6"/>
      <c r="F267" s="6"/>
      <c r="G267" s="6"/>
      <c r="H267" s="6"/>
      <c r="I267" s="6"/>
      <c r="J267" s="6"/>
    </row>
    <row r="268" spans="1:10" ht="12.75">
      <c r="A268" s="15"/>
      <c r="B268" s="6"/>
      <c r="C268" s="6"/>
      <c r="D268" s="6"/>
      <c r="E268" s="6"/>
      <c r="F268" s="6"/>
      <c r="G268" s="6"/>
      <c r="H268" s="6"/>
      <c r="I268" s="6"/>
      <c r="J268" s="6"/>
    </row>
    <row r="269" spans="1:10" ht="12.75">
      <c r="A269" s="15"/>
      <c r="B269" s="6"/>
      <c r="C269" s="6"/>
      <c r="D269" s="6"/>
      <c r="E269" s="6"/>
      <c r="F269" s="6"/>
      <c r="G269" s="6"/>
      <c r="H269" s="6"/>
      <c r="I269" s="6"/>
      <c r="J269" s="6"/>
    </row>
    <row r="270" spans="1:10" ht="12.75">
      <c r="A270" s="15"/>
      <c r="B270" s="6"/>
      <c r="C270" s="6"/>
      <c r="D270" s="6"/>
      <c r="E270" s="6"/>
      <c r="F270" s="6"/>
      <c r="G270" s="6"/>
      <c r="H270" s="6"/>
      <c r="I270" s="6"/>
      <c r="J270" s="6"/>
    </row>
    <row r="271" spans="1:10" ht="12.75">
      <c r="A271" s="15"/>
      <c r="B271" s="6"/>
      <c r="C271" s="6"/>
      <c r="D271" s="6"/>
      <c r="E271" s="6"/>
      <c r="F271" s="6"/>
      <c r="G271" s="6"/>
      <c r="H271" s="6"/>
      <c r="I271" s="6"/>
      <c r="J271" s="6"/>
    </row>
    <row r="272" spans="1:10" ht="12.75">
      <c r="A272" s="15"/>
      <c r="B272" s="6"/>
      <c r="C272" s="6"/>
      <c r="D272" s="6"/>
      <c r="E272" s="6"/>
      <c r="F272" s="6"/>
      <c r="G272" s="6"/>
      <c r="H272" s="6"/>
      <c r="I272" s="6"/>
      <c r="J272" s="6"/>
    </row>
    <row r="273" spans="1:10" ht="12.75">
      <c r="A273" s="15"/>
      <c r="B273" s="6"/>
      <c r="C273" s="6"/>
      <c r="D273" s="6"/>
      <c r="E273" s="6"/>
      <c r="F273" s="6"/>
      <c r="G273" s="6"/>
      <c r="H273" s="6"/>
      <c r="I273" s="6"/>
      <c r="J273" s="6"/>
    </row>
    <row r="274" spans="1:10" ht="12.75">
      <c r="A274" s="15"/>
      <c r="B274" s="6"/>
      <c r="C274" s="6"/>
      <c r="D274" s="6"/>
      <c r="E274" s="6"/>
      <c r="F274" s="6"/>
      <c r="G274" s="6"/>
      <c r="H274" s="6"/>
      <c r="I274" s="6"/>
      <c r="J274" s="6"/>
    </row>
    <row r="275" spans="1:10" ht="12.75">
      <c r="A275" s="15"/>
      <c r="B275" s="6"/>
      <c r="C275" s="6"/>
      <c r="D275" s="6"/>
      <c r="E275" s="6"/>
      <c r="F275" s="6"/>
      <c r="G275" s="6"/>
      <c r="H275" s="6"/>
      <c r="I275" s="6"/>
      <c r="J275" s="6"/>
    </row>
    <row r="276" spans="1:10" ht="12.75">
      <c r="A276" s="15"/>
      <c r="B276" s="6"/>
      <c r="C276" s="6"/>
      <c r="D276" s="6"/>
      <c r="E276" s="6"/>
      <c r="F276" s="6"/>
      <c r="G276" s="6"/>
      <c r="H276" s="6"/>
      <c r="I276" s="6"/>
      <c r="J276" s="6"/>
    </row>
    <row r="277" spans="1:10" ht="12.75">
      <c r="A277" s="15"/>
      <c r="B277" s="6"/>
      <c r="C277" s="6"/>
      <c r="D277" s="6"/>
      <c r="E277" s="6"/>
      <c r="F277" s="6"/>
      <c r="G277" s="6"/>
      <c r="H277" s="6"/>
      <c r="I277" s="6"/>
      <c r="J277" s="6"/>
    </row>
    <row r="278" spans="1:10" ht="12.75">
      <c r="A278" s="15"/>
      <c r="B278" s="6"/>
      <c r="C278" s="6"/>
      <c r="D278" s="6"/>
      <c r="E278" s="6"/>
      <c r="F278" s="6"/>
      <c r="G278" s="6"/>
      <c r="H278" s="6"/>
      <c r="I278" s="6"/>
      <c r="J278" s="6"/>
    </row>
    <row r="279" spans="1:10" ht="12.75">
      <c r="A279" s="15"/>
      <c r="B279" s="6"/>
      <c r="C279" s="6"/>
      <c r="D279" s="6"/>
      <c r="E279" s="6"/>
      <c r="F279" s="6"/>
      <c r="G279" s="6"/>
      <c r="H279" s="6"/>
      <c r="I279" s="6"/>
      <c r="J279" s="6"/>
    </row>
    <row r="280" spans="1:10" ht="12.75">
      <c r="A280" s="15"/>
      <c r="B280" s="6"/>
      <c r="C280" s="6"/>
      <c r="D280" s="6"/>
      <c r="E280" s="6"/>
      <c r="F280" s="6"/>
      <c r="G280" s="6"/>
      <c r="H280" s="6"/>
      <c r="I280" s="6"/>
      <c r="J280" s="6"/>
    </row>
    <row r="281" spans="1:10" ht="12.75">
      <c r="A281" s="15"/>
      <c r="B281" s="6"/>
      <c r="C281" s="6"/>
      <c r="D281" s="6"/>
      <c r="E281" s="6"/>
      <c r="F281" s="6"/>
      <c r="G281" s="6"/>
      <c r="H281" s="6"/>
      <c r="I281" s="6"/>
      <c r="J281" s="6"/>
    </row>
    <row r="282" spans="1:10" ht="12.75">
      <c r="A282" s="15"/>
      <c r="B282" s="6"/>
      <c r="C282" s="6"/>
      <c r="D282" s="6"/>
      <c r="E282" s="6"/>
      <c r="F282" s="6"/>
      <c r="G282" s="6"/>
      <c r="H282" s="6"/>
      <c r="I282" s="6"/>
      <c r="J282" s="6"/>
    </row>
    <row r="283" spans="1:10" ht="12.75">
      <c r="A283" s="15"/>
      <c r="B283" s="6"/>
      <c r="C283" s="6"/>
      <c r="D283" s="6"/>
      <c r="E283" s="6"/>
      <c r="F283" s="6"/>
      <c r="G283" s="6"/>
      <c r="H283" s="6"/>
      <c r="I283" s="6"/>
      <c r="J283" s="6"/>
    </row>
    <row r="284" spans="1:10" ht="12.75">
      <c r="A284" s="15"/>
      <c r="B284" s="6"/>
      <c r="C284" s="6"/>
      <c r="D284" s="6"/>
      <c r="E284" s="6"/>
      <c r="F284" s="6"/>
      <c r="G284" s="6"/>
      <c r="H284" s="6"/>
      <c r="I284" s="6"/>
      <c r="J284" s="6"/>
    </row>
    <row r="285" spans="1:10" ht="12.75">
      <c r="A285" s="15"/>
      <c r="B285" s="6"/>
      <c r="C285" s="6"/>
      <c r="D285" s="6"/>
      <c r="E285" s="6"/>
      <c r="F285" s="6"/>
      <c r="G285" s="6"/>
      <c r="H285" s="6"/>
      <c r="I285" s="6"/>
      <c r="J285" s="6"/>
    </row>
    <row r="286" spans="1:10" ht="12.75">
      <c r="A286" s="15"/>
      <c r="B286" s="6"/>
      <c r="C286" s="6"/>
      <c r="D286" s="6"/>
      <c r="E286" s="6"/>
      <c r="F286" s="6"/>
      <c r="G286" s="6"/>
      <c r="H286" s="6"/>
      <c r="I286" s="6"/>
      <c r="J286" s="6"/>
    </row>
    <row r="287" spans="1:10" ht="12.75">
      <c r="A287" s="15"/>
      <c r="B287" s="6"/>
      <c r="C287" s="6"/>
      <c r="D287" s="6"/>
      <c r="E287" s="6"/>
      <c r="F287" s="6"/>
      <c r="G287" s="6"/>
      <c r="H287" s="6"/>
      <c r="I287" s="6"/>
      <c r="J287" s="6"/>
    </row>
    <row r="288" spans="1:10" ht="12.75">
      <c r="A288" s="15"/>
      <c r="B288" s="6"/>
      <c r="C288" s="6"/>
      <c r="D288" s="6"/>
      <c r="E288" s="6"/>
      <c r="F288" s="6"/>
      <c r="G288" s="6"/>
      <c r="H288" s="6"/>
      <c r="I288" s="6"/>
      <c r="J288" s="6"/>
    </row>
    <row r="289" spans="1:10" ht="12.75">
      <c r="A289" s="15"/>
      <c r="B289" s="6"/>
      <c r="C289" s="6"/>
      <c r="D289" s="6"/>
      <c r="E289" s="6"/>
      <c r="F289" s="6"/>
      <c r="G289" s="6"/>
      <c r="H289" s="6"/>
      <c r="I289" s="6"/>
      <c r="J289" s="6"/>
    </row>
    <row r="290" spans="1:10" ht="12.75">
      <c r="A290" s="15"/>
      <c r="B290" s="6"/>
      <c r="C290" s="6"/>
      <c r="D290" s="6"/>
      <c r="E290" s="6"/>
      <c r="F290" s="6"/>
      <c r="G290" s="6"/>
      <c r="H290" s="6"/>
      <c r="I290" s="6"/>
      <c r="J290" s="6"/>
    </row>
    <row r="291" spans="1:10" ht="12.75">
      <c r="A291" s="15"/>
      <c r="B291" s="6"/>
      <c r="C291" s="6"/>
      <c r="D291" s="6"/>
      <c r="E291" s="6"/>
      <c r="F291" s="6"/>
      <c r="G291" s="6"/>
      <c r="H291" s="6"/>
      <c r="I291" s="6"/>
      <c r="J291" s="6"/>
    </row>
    <row r="292" spans="1:10" ht="12.75">
      <c r="A292" s="15"/>
      <c r="B292" s="6"/>
      <c r="C292" s="6"/>
      <c r="D292" s="6"/>
      <c r="E292" s="6"/>
      <c r="F292" s="6"/>
      <c r="G292" s="6"/>
      <c r="H292" s="6"/>
      <c r="I292" s="6"/>
      <c r="J292" s="6"/>
    </row>
    <row r="293" spans="1:10" ht="12.75">
      <c r="A293" s="15"/>
      <c r="B293" s="6"/>
      <c r="C293" s="6"/>
      <c r="D293" s="6"/>
      <c r="E293" s="6"/>
      <c r="F293" s="6"/>
      <c r="G293" s="6"/>
      <c r="H293" s="6"/>
      <c r="I293" s="6"/>
      <c r="J293" s="6"/>
    </row>
    <row r="294" spans="1:10" ht="12.75">
      <c r="A294" s="15"/>
      <c r="B294" s="6"/>
      <c r="C294" s="6"/>
      <c r="D294" s="6"/>
      <c r="E294" s="6"/>
      <c r="F294" s="6"/>
      <c r="G294" s="6"/>
      <c r="H294" s="6"/>
      <c r="I294" s="6"/>
      <c r="J294" s="6"/>
    </row>
    <row r="295" spans="1:10" ht="12.75">
      <c r="A295" s="15"/>
      <c r="B295" s="6"/>
      <c r="C295" s="6"/>
      <c r="D295" s="6"/>
      <c r="E295" s="6"/>
      <c r="F295" s="6"/>
      <c r="G295" s="6"/>
      <c r="H295" s="6"/>
      <c r="I295" s="6"/>
      <c r="J295" s="6"/>
    </row>
    <row r="296" spans="1:10" ht="12.75">
      <c r="A296" s="15"/>
      <c r="B296" s="6"/>
      <c r="C296" s="6"/>
      <c r="D296" s="6"/>
      <c r="E296" s="6"/>
      <c r="F296" s="6"/>
      <c r="G296" s="6"/>
      <c r="H296" s="6"/>
      <c r="I296" s="6"/>
      <c r="J296" s="6"/>
    </row>
    <row r="297" spans="1:10" ht="12.75">
      <c r="A297" s="15"/>
      <c r="B297" s="6"/>
      <c r="C297" s="6"/>
      <c r="D297" s="6"/>
      <c r="E297" s="6"/>
      <c r="F297" s="6"/>
      <c r="G297" s="6"/>
      <c r="H297" s="6"/>
      <c r="I297" s="6"/>
      <c r="J297" s="6"/>
    </row>
    <row r="298" spans="1:10" ht="12.75">
      <c r="A298" s="15"/>
      <c r="B298" s="6"/>
      <c r="C298" s="6"/>
      <c r="D298" s="6"/>
      <c r="E298" s="6"/>
      <c r="F298" s="6"/>
      <c r="G298" s="6"/>
      <c r="H298" s="6"/>
      <c r="I298" s="6"/>
      <c r="J298" s="6"/>
    </row>
    <row r="299" spans="1:10" ht="12.75">
      <c r="A299" s="15"/>
      <c r="B299" s="6"/>
      <c r="C299" s="6"/>
      <c r="D299" s="6"/>
      <c r="E299" s="6"/>
      <c r="F299" s="6"/>
      <c r="G299" s="6"/>
      <c r="H299" s="6"/>
      <c r="I299" s="6"/>
      <c r="J299" s="6"/>
    </row>
    <row r="300" spans="1:10" ht="12.75">
      <c r="A300" s="15"/>
      <c r="B300" s="6"/>
      <c r="C300" s="6"/>
      <c r="D300" s="6"/>
      <c r="E300" s="6"/>
      <c r="F300" s="6"/>
      <c r="G300" s="6"/>
      <c r="H300" s="6"/>
      <c r="I300" s="6"/>
      <c r="J300" s="6"/>
    </row>
    <row r="301" spans="1:10" ht="12.75">
      <c r="A301" s="15"/>
      <c r="B301" s="6"/>
      <c r="C301" s="6"/>
      <c r="D301" s="6"/>
      <c r="E301" s="6"/>
      <c r="F301" s="6"/>
      <c r="G301" s="6"/>
      <c r="H301" s="6"/>
      <c r="I301" s="6"/>
      <c r="J301" s="6"/>
    </row>
    <row r="302" spans="1:10" ht="12.75">
      <c r="A302" s="15"/>
      <c r="B302" s="6"/>
      <c r="C302" s="6"/>
      <c r="D302" s="6"/>
      <c r="E302" s="6"/>
      <c r="F302" s="6"/>
      <c r="G302" s="6"/>
      <c r="H302" s="6"/>
      <c r="I302" s="6"/>
      <c r="J302" s="6"/>
    </row>
    <row r="303" spans="1:10" ht="12.75">
      <c r="A303" s="15"/>
      <c r="B303" s="6"/>
      <c r="C303" s="6"/>
      <c r="D303" s="6"/>
      <c r="E303" s="6"/>
      <c r="F303" s="6"/>
      <c r="G303" s="6"/>
      <c r="H303" s="6"/>
      <c r="I303" s="6"/>
      <c r="J303" s="6"/>
    </row>
    <row r="304" spans="1:10" ht="12.75">
      <c r="A304" s="15"/>
      <c r="B304" s="6"/>
      <c r="C304" s="6"/>
      <c r="D304" s="6"/>
      <c r="E304" s="6"/>
      <c r="F304" s="6"/>
      <c r="G304" s="6"/>
      <c r="H304" s="6"/>
      <c r="I304" s="6"/>
      <c r="J304" s="6"/>
    </row>
    <row r="305" spans="1:10" ht="12.75">
      <c r="A305" s="15"/>
      <c r="B305" s="6"/>
      <c r="C305" s="6"/>
      <c r="D305" s="6"/>
      <c r="E305" s="6"/>
      <c r="F305" s="6"/>
      <c r="G305" s="6"/>
      <c r="H305" s="6"/>
      <c r="I305" s="6"/>
      <c r="J305" s="6"/>
    </row>
    <row r="306" spans="1:10" ht="12.75">
      <c r="A306" s="15"/>
      <c r="B306" s="6"/>
      <c r="C306" s="6"/>
      <c r="D306" s="6"/>
      <c r="E306" s="6"/>
      <c r="F306" s="6"/>
      <c r="G306" s="6"/>
      <c r="H306" s="6"/>
      <c r="I306" s="6"/>
      <c r="J306" s="6"/>
    </row>
    <row r="307" spans="1:10" ht="12.75">
      <c r="A307" s="15"/>
      <c r="B307" s="6"/>
      <c r="C307" s="6"/>
      <c r="D307" s="6"/>
      <c r="E307" s="6"/>
      <c r="F307" s="6"/>
      <c r="G307" s="6"/>
      <c r="H307" s="6"/>
      <c r="I307" s="6"/>
      <c r="J307" s="6"/>
    </row>
    <row r="308" spans="1:10" ht="12.75">
      <c r="A308" s="15"/>
      <c r="B308" s="6"/>
      <c r="C308" s="6"/>
      <c r="D308" s="6"/>
      <c r="E308" s="6"/>
      <c r="F308" s="6"/>
      <c r="G308" s="6"/>
      <c r="H308" s="6"/>
      <c r="I308" s="6"/>
      <c r="J308" s="6"/>
    </row>
    <row r="309" spans="1:10" ht="12.75">
      <c r="A309" s="15"/>
      <c r="B309" s="6"/>
      <c r="C309" s="6"/>
      <c r="D309" s="6"/>
      <c r="E309" s="6"/>
      <c r="F309" s="6"/>
      <c r="G309" s="6"/>
      <c r="H309" s="6"/>
      <c r="I309" s="6"/>
      <c r="J309" s="6"/>
    </row>
    <row r="310" spans="1:10" ht="12.75">
      <c r="A310" s="15"/>
      <c r="B310" s="6"/>
      <c r="C310" s="6"/>
      <c r="D310" s="6"/>
      <c r="E310" s="6"/>
      <c r="F310" s="6"/>
      <c r="G310" s="6"/>
      <c r="H310" s="6"/>
      <c r="I310" s="6"/>
      <c r="J310" s="6"/>
    </row>
    <row r="311" spans="1:10" ht="12.75">
      <c r="A311" s="15"/>
      <c r="B311" s="6"/>
      <c r="C311" s="6"/>
      <c r="D311" s="6"/>
      <c r="E311" s="6"/>
      <c r="F311" s="6"/>
      <c r="G311" s="6"/>
      <c r="H311" s="6"/>
      <c r="I311" s="6"/>
      <c r="J311" s="6"/>
    </row>
    <row r="312" spans="1:10" ht="12.75">
      <c r="A312" s="15"/>
      <c r="B312" s="6"/>
      <c r="C312" s="6"/>
      <c r="D312" s="6"/>
      <c r="E312" s="6"/>
      <c r="F312" s="6"/>
      <c r="G312" s="6"/>
      <c r="H312" s="6"/>
      <c r="I312" s="6"/>
      <c r="J312" s="6"/>
    </row>
    <row r="313" spans="1:10" ht="12.75">
      <c r="A313" s="15"/>
      <c r="B313" s="6"/>
      <c r="C313" s="6"/>
      <c r="D313" s="6"/>
      <c r="E313" s="6"/>
      <c r="F313" s="6"/>
      <c r="G313" s="6"/>
      <c r="H313" s="6"/>
      <c r="I313" s="6"/>
      <c r="J313" s="6"/>
    </row>
    <row r="314" spans="1:10" ht="12.75">
      <c r="A314" s="15"/>
      <c r="B314" s="6"/>
      <c r="C314" s="6"/>
      <c r="D314" s="6"/>
      <c r="E314" s="6"/>
      <c r="F314" s="6"/>
      <c r="G314" s="6"/>
      <c r="H314" s="6"/>
      <c r="I314" s="6"/>
      <c r="J314" s="6"/>
    </row>
    <row r="315" spans="1:10" ht="12.75">
      <c r="A315" s="15"/>
      <c r="B315" s="6"/>
      <c r="C315" s="6"/>
      <c r="D315" s="6"/>
      <c r="E315" s="6"/>
      <c r="F315" s="6"/>
      <c r="G315" s="6"/>
      <c r="H315" s="6"/>
      <c r="I315" s="6"/>
      <c r="J315" s="6"/>
    </row>
    <row r="316" spans="1:10" ht="12.75">
      <c r="A316" s="15"/>
      <c r="B316" s="6"/>
      <c r="C316" s="6"/>
      <c r="D316" s="6"/>
      <c r="E316" s="6"/>
      <c r="F316" s="6"/>
      <c r="G316" s="6"/>
      <c r="H316" s="6"/>
      <c r="I316" s="6"/>
      <c r="J316" s="6"/>
    </row>
    <row r="317" spans="1:10" ht="12.75">
      <c r="A317" s="15"/>
      <c r="B317" s="6"/>
      <c r="C317" s="6"/>
      <c r="D317" s="6"/>
      <c r="E317" s="6"/>
      <c r="F317" s="6"/>
      <c r="G317" s="6"/>
      <c r="H317" s="6"/>
      <c r="I317" s="6"/>
      <c r="J317" s="6"/>
    </row>
    <row r="318" spans="1:10" ht="12.75">
      <c r="A318" s="15"/>
      <c r="B318" s="6"/>
      <c r="C318" s="6"/>
      <c r="D318" s="6"/>
      <c r="E318" s="6"/>
      <c r="F318" s="6"/>
      <c r="G318" s="6"/>
      <c r="H318" s="6"/>
      <c r="I318" s="6"/>
      <c r="J318" s="6"/>
    </row>
    <row r="319" spans="1:10" ht="12.75">
      <c r="A319" s="15"/>
      <c r="B319" s="6"/>
      <c r="C319" s="6"/>
      <c r="D319" s="6"/>
      <c r="E319" s="6"/>
      <c r="F319" s="6"/>
      <c r="G319" s="6"/>
      <c r="H319" s="6"/>
      <c r="I319" s="6"/>
      <c r="J319" s="6"/>
    </row>
    <row r="320" spans="1:10" ht="12.75">
      <c r="A320" s="15"/>
      <c r="B320" s="6"/>
      <c r="C320" s="6"/>
      <c r="D320" s="6"/>
      <c r="E320" s="6"/>
      <c r="F320" s="6"/>
      <c r="G320" s="6"/>
      <c r="H320" s="6"/>
      <c r="I320" s="6"/>
      <c r="J320" s="6"/>
    </row>
    <row r="321" spans="1:10" ht="12.75">
      <c r="A321" s="15"/>
      <c r="B321" s="6"/>
      <c r="C321" s="6"/>
      <c r="D321" s="6"/>
      <c r="E321" s="6"/>
      <c r="F321" s="6"/>
      <c r="G321" s="6"/>
      <c r="H321" s="6"/>
      <c r="I321" s="6"/>
      <c r="J321" s="6"/>
    </row>
    <row r="322" spans="1:10" ht="12.75">
      <c r="A322" s="15"/>
      <c r="B322" s="6"/>
      <c r="C322" s="6"/>
      <c r="D322" s="6"/>
      <c r="E322" s="6"/>
      <c r="F322" s="6"/>
      <c r="G322" s="6"/>
      <c r="H322" s="6"/>
      <c r="I322" s="6"/>
      <c r="J322" s="6"/>
    </row>
    <row r="323" spans="1:10" ht="12.75">
      <c r="A323" s="15"/>
      <c r="B323" s="6"/>
      <c r="C323" s="6"/>
      <c r="D323" s="6"/>
      <c r="E323" s="6"/>
      <c r="F323" s="6"/>
      <c r="G323" s="6"/>
      <c r="H323" s="6"/>
      <c r="I323" s="6"/>
      <c r="J323" s="6"/>
    </row>
    <row r="324" spans="1:10" ht="12.75">
      <c r="A324" s="15"/>
      <c r="B324" s="6"/>
      <c r="C324" s="6"/>
      <c r="D324" s="6"/>
      <c r="E324" s="6"/>
      <c r="F324" s="6"/>
      <c r="G324" s="6"/>
      <c r="H324" s="6"/>
      <c r="I324" s="6"/>
      <c r="J324" s="6"/>
    </row>
    <row r="325" spans="1:10" ht="12.75">
      <c r="A325" s="15"/>
      <c r="B325" s="6"/>
      <c r="C325" s="6"/>
      <c r="D325" s="6"/>
      <c r="E325" s="6"/>
      <c r="F325" s="6"/>
      <c r="G325" s="6"/>
      <c r="H325" s="6"/>
      <c r="I325" s="6"/>
      <c r="J325" s="6"/>
    </row>
    <row r="326" spans="1:10" ht="12.75">
      <c r="A326" s="15"/>
      <c r="B326" s="6"/>
      <c r="C326" s="6"/>
      <c r="D326" s="6"/>
      <c r="E326" s="6"/>
      <c r="F326" s="6"/>
      <c r="G326" s="6"/>
      <c r="H326" s="6"/>
      <c r="I326" s="6"/>
      <c r="J326" s="6"/>
    </row>
    <row r="327" spans="1:10" ht="12.75">
      <c r="A327" s="15"/>
      <c r="B327" s="6"/>
      <c r="C327" s="6"/>
      <c r="D327" s="6"/>
      <c r="E327" s="6"/>
      <c r="F327" s="6"/>
      <c r="G327" s="6"/>
      <c r="H327" s="6"/>
      <c r="I327" s="6"/>
      <c r="J327" s="6"/>
    </row>
    <row r="328" spans="1:10" ht="12.75">
      <c r="A328" s="15"/>
      <c r="B328" s="6"/>
      <c r="C328" s="6"/>
      <c r="D328" s="6"/>
      <c r="E328" s="6"/>
      <c r="F328" s="6"/>
      <c r="G328" s="6"/>
      <c r="H328" s="6"/>
      <c r="I328" s="6"/>
      <c r="J328" s="6"/>
    </row>
    <row r="329" spans="1:10" ht="12.75">
      <c r="A329" s="15"/>
      <c r="B329" s="6"/>
      <c r="C329" s="6"/>
      <c r="D329" s="6"/>
      <c r="E329" s="6"/>
      <c r="F329" s="6"/>
      <c r="G329" s="6"/>
      <c r="H329" s="6"/>
      <c r="I329" s="6"/>
      <c r="J329" s="6"/>
    </row>
    <row r="330" spans="1:10" ht="12.75">
      <c r="A330" s="15"/>
      <c r="B330" s="6"/>
      <c r="C330" s="6"/>
      <c r="D330" s="6"/>
      <c r="E330" s="6"/>
      <c r="F330" s="6"/>
      <c r="G330" s="6"/>
      <c r="H330" s="6"/>
      <c r="I330" s="6"/>
      <c r="J330" s="6"/>
    </row>
    <row r="331" spans="1:10" ht="12.75">
      <c r="A331" s="15"/>
      <c r="B331" s="6"/>
      <c r="C331" s="6"/>
      <c r="D331" s="6"/>
      <c r="E331" s="6"/>
      <c r="F331" s="6"/>
      <c r="G331" s="6"/>
      <c r="H331" s="6"/>
      <c r="I331" s="6"/>
      <c r="J331" s="6"/>
    </row>
    <row r="332" spans="1:10" ht="12.75">
      <c r="A332" s="15"/>
      <c r="B332" s="6"/>
      <c r="C332" s="6"/>
      <c r="D332" s="6"/>
      <c r="E332" s="6"/>
      <c r="F332" s="6"/>
      <c r="G332" s="6"/>
      <c r="H332" s="6"/>
      <c r="I332" s="6"/>
      <c r="J332" s="6"/>
    </row>
    <row r="333" spans="1:10" ht="12.75">
      <c r="A333" s="15"/>
      <c r="B333" s="6"/>
      <c r="C333" s="6"/>
      <c r="D333" s="6"/>
      <c r="E333" s="6"/>
      <c r="F333" s="6"/>
      <c r="G333" s="6"/>
      <c r="H333" s="6"/>
      <c r="I333" s="6"/>
      <c r="J333" s="6"/>
    </row>
    <row r="334" spans="1:10" ht="12.75">
      <c r="A334" s="15"/>
      <c r="B334" s="6"/>
      <c r="C334" s="6"/>
      <c r="D334" s="6"/>
      <c r="E334" s="6"/>
      <c r="F334" s="6"/>
      <c r="G334" s="6"/>
      <c r="H334" s="6"/>
      <c r="I334" s="6"/>
      <c r="J334" s="6"/>
    </row>
    <row r="335" spans="1:10" ht="12.75">
      <c r="A335" s="15"/>
      <c r="B335" s="6"/>
      <c r="C335" s="6"/>
      <c r="D335" s="6"/>
      <c r="E335" s="6"/>
      <c r="F335" s="6"/>
      <c r="G335" s="6"/>
      <c r="H335" s="6"/>
      <c r="I335" s="6"/>
      <c r="J335" s="6"/>
    </row>
    <row r="336" spans="1:10" ht="12.75">
      <c r="A336" s="15"/>
      <c r="B336" s="6"/>
      <c r="C336" s="6"/>
      <c r="D336" s="6"/>
      <c r="E336" s="6"/>
      <c r="F336" s="6"/>
      <c r="G336" s="6"/>
      <c r="H336" s="6"/>
      <c r="I336" s="6"/>
      <c r="J336" s="6"/>
    </row>
    <row r="337" spans="1:10" ht="12.75">
      <c r="A337" s="15"/>
      <c r="B337" s="6"/>
      <c r="C337" s="6"/>
      <c r="D337" s="6"/>
      <c r="E337" s="6"/>
      <c r="F337" s="6"/>
      <c r="G337" s="6"/>
      <c r="H337" s="6"/>
      <c r="I337" s="6"/>
      <c r="J337" s="6"/>
    </row>
    <row r="338" spans="1:10" ht="12.75">
      <c r="A338" s="15"/>
      <c r="B338" s="6"/>
      <c r="C338" s="6"/>
      <c r="D338" s="6"/>
      <c r="E338" s="6"/>
      <c r="F338" s="6"/>
      <c r="G338" s="6"/>
      <c r="H338" s="6"/>
      <c r="I338" s="6"/>
      <c r="J338" s="6"/>
    </row>
    <row r="339" spans="1:10" ht="12.75">
      <c r="A339" s="15"/>
      <c r="B339" s="6"/>
      <c r="C339" s="6"/>
      <c r="D339" s="6"/>
      <c r="E339" s="6"/>
      <c r="F339" s="6"/>
      <c r="G339" s="6"/>
      <c r="H339" s="6"/>
      <c r="I339" s="6"/>
      <c r="J339" s="6"/>
    </row>
    <row r="340" spans="1:10" ht="12.75">
      <c r="A340" s="15"/>
      <c r="B340" s="6"/>
      <c r="C340" s="6"/>
      <c r="D340" s="6"/>
      <c r="E340" s="6"/>
      <c r="F340" s="6"/>
      <c r="G340" s="6"/>
      <c r="H340" s="6"/>
      <c r="I340" s="6"/>
      <c r="J340" s="6"/>
    </row>
    <row r="341" spans="1:10" ht="12.75">
      <c r="A341" s="15"/>
      <c r="B341" s="6"/>
      <c r="C341" s="6"/>
      <c r="D341" s="6"/>
      <c r="E341" s="6"/>
      <c r="F341" s="6"/>
      <c r="G341" s="6"/>
      <c r="H341" s="6"/>
      <c r="I341" s="6"/>
      <c r="J341" s="6"/>
    </row>
    <row r="342" spans="1:10" ht="12.75">
      <c r="A342" s="15"/>
      <c r="B342" s="6"/>
      <c r="C342" s="6"/>
      <c r="D342" s="6"/>
      <c r="E342" s="6"/>
      <c r="F342" s="6"/>
      <c r="G342" s="6"/>
      <c r="H342" s="6"/>
      <c r="I342" s="6"/>
      <c r="J342" s="6"/>
    </row>
    <row r="343" spans="1:10" ht="12.75">
      <c r="A343" s="15"/>
      <c r="B343" s="6"/>
      <c r="C343" s="6"/>
      <c r="D343" s="6"/>
      <c r="E343" s="6"/>
      <c r="F343" s="6"/>
      <c r="G343" s="6"/>
      <c r="H343" s="6"/>
      <c r="I343" s="6"/>
      <c r="J343" s="6"/>
    </row>
    <row r="344" spans="1:10" ht="12.75">
      <c r="A344" s="15"/>
      <c r="B344" s="6"/>
      <c r="C344" s="6"/>
      <c r="D344" s="6"/>
      <c r="E344" s="6"/>
      <c r="F344" s="6"/>
      <c r="G344" s="6"/>
      <c r="H344" s="6"/>
      <c r="I344" s="6"/>
      <c r="J344" s="6"/>
    </row>
    <row r="345" spans="1:10" ht="12.75">
      <c r="A345" s="15"/>
      <c r="B345" s="6"/>
      <c r="C345" s="6"/>
      <c r="D345" s="6"/>
      <c r="E345" s="6"/>
      <c r="F345" s="6"/>
      <c r="G345" s="6"/>
      <c r="H345" s="6"/>
      <c r="I345" s="6"/>
      <c r="J345" s="6"/>
    </row>
    <row r="346" spans="1:10" ht="12.75">
      <c r="A346" s="15"/>
      <c r="B346" s="6"/>
      <c r="C346" s="6"/>
      <c r="D346" s="6"/>
      <c r="E346" s="6"/>
      <c r="F346" s="6"/>
      <c r="G346" s="6"/>
      <c r="H346" s="6"/>
      <c r="I346" s="6"/>
      <c r="J346" s="6"/>
    </row>
    <row r="347" spans="1:10" ht="12.75">
      <c r="A347" s="15"/>
      <c r="B347" s="6"/>
      <c r="C347" s="6"/>
      <c r="D347" s="6"/>
      <c r="E347" s="6"/>
      <c r="F347" s="6"/>
      <c r="G347" s="6"/>
      <c r="H347" s="6"/>
      <c r="I347" s="6"/>
      <c r="J347" s="6"/>
    </row>
    <row r="348" spans="1:10" ht="12.75">
      <c r="A348" s="15"/>
      <c r="B348" s="6"/>
      <c r="C348" s="6"/>
      <c r="D348" s="6"/>
      <c r="E348" s="6"/>
      <c r="F348" s="6"/>
      <c r="G348" s="6"/>
      <c r="H348" s="6"/>
      <c r="I348" s="6"/>
      <c r="J348" s="6"/>
    </row>
    <row r="349" spans="1:10" ht="12.75">
      <c r="A349" s="15"/>
      <c r="B349" s="6"/>
      <c r="C349" s="6"/>
      <c r="D349" s="6"/>
      <c r="E349" s="6"/>
      <c r="F349" s="6"/>
      <c r="G349" s="6"/>
      <c r="H349" s="6"/>
      <c r="I349" s="6"/>
      <c r="J349" s="6"/>
    </row>
  </sheetData>
  <sheetProtection/>
  <mergeCells count="2">
    <mergeCell ref="A2:J2"/>
    <mergeCell ref="E1:K1"/>
  </mergeCells>
  <printOptions/>
  <pageMargins left="0.7" right="0.7" top="0.75" bottom="0.75" header="0.3" footer="0.3"/>
  <pageSetup horizontalDpi="600" verticalDpi="600" orientation="portrait" paperSize="9" scale="53" r:id="rId1"/>
  <rowBreaks count="2" manualBreakCount="2">
    <brk id="67" max="8" man="1"/>
    <brk id="10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2011-02-03T12:24:11Z</cp:lastPrinted>
  <dcterms:created xsi:type="dcterms:W3CDTF">1996-10-08T23:32:33Z</dcterms:created>
  <dcterms:modified xsi:type="dcterms:W3CDTF">2011-02-28T07:34:54Z</dcterms:modified>
  <cp:category/>
  <cp:version/>
  <cp:contentType/>
  <cp:contentStatus/>
</cp:coreProperties>
</file>