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0"/>
  </bookViews>
  <sheets>
    <sheet name="Лист3" sheetId="1" r:id="rId1"/>
  </sheets>
  <definedNames>
    <definedName name="_xlnm.Print_Area" localSheetId="0">'Лист3'!$A$1:$I$193</definedName>
  </definedNames>
  <calcPr fullCalcOnLoad="1"/>
</workbook>
</file>

<file path=xl/sharedStrings.xml><?xml version="1.0" encoding="utf-8"?>
<sst xmlns="http://schemas.openxmlformats.org/spreadsheetml/2006/main" count="242" uniqueCount="218">
  <si>
    <t>раздел 1. ДОХОДЫ</t>
  </si>
  <si>
    <t>лицензионные и регистрационные сборы</t>
  </si>
  <si>
    <t>налог с продаж</t>
  </si>
  <si>
    <t>налоги на совокупный доход</t>
  </si>
  <si>
    <t>налог на имущество физических лиц</t>
  </si>
  <si>
    <t>земельный налог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</si>
  <si>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</si>
  <si>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</si>
  <si>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</si>
  <si>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</si>
  <si>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</si>
  <si>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</si>
  <si>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</si>
  <si>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</si>
  <si>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</si>
  <si>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</si>
  <si>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</si>
  <si>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единый  сельхозналог</t>
  </si>
  <si>
    <t>НАЛОГОВЫЕ  ДОХОДЫ</t>
  </si>
  <si>
    <t>прочие налоги и сборы</t>
  </si>
  <si>
    <t>План годов.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</si>
  <si>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</si>
  <si>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</si>
  <si>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</si>
  <si>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</si>
  <si>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</si>
  <si>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182 1 06 06000 10 0000 110</t>
  </si>
  <si>
    <t>000 1 00 00000 00 0000 000</t>
  </si>
  <si>
    <t>БЕЗВОЗМЕЗДНЫЕ  поступления</t>
  </si>
  <si>
    <t>090 2 00 00000 00 0000 000</t>
  </si>
  <si>
    <t>182 1 06 01000 00 0000 000</t>
  </si>
  <si>
    <t>доходы от предпринимательской деятельности</t>
  </si>
  <si>
    <t>выполнение</t>
  </si>
  <si>
    <t xml:space="preserve"> План   </t>
  </si>
  <si>
    <t>% исполн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</si>
  <si>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</si>
  <si>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Государственная пошлина, сборы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</si>
  <si>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</si>
  <si>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делам,рассматриваемым Верховным Судом РФ) сборы</t>
  </si>
  <si>
    <t>Задолженность и перерасчеты по отмененным налогам,сборам и иными обязательным платежам</t>
  </si>
  <si>
    <t>000 1 09 03023 01 0000 110</t>
  </si>
  <si>
    <t>000 1 09 00000 00 0000 000</t>
  </si>
  <si>
    <t>Налог на имущество предприятий</t>
  </si>
  <si>
    <t>000 1 09 04010 02 0000 110</t>
  </si>
  <si>
    <t>Налог на имущество, переходящего в порядке наследования или дарения</t>
  </si>
  <si>
    <t>000 1 09 04040 01 0000 110</t>
  </si>
  <si>
    <t>Земельный налог (по обязательствам,возникшим до 1 января 2006г.)</t>
  </si>
  <si>
    <t>Налог с продаж</t>
  </si>
  <si>
    <t>Сбор на нужды образовательных учреждений,взимаемый с юридических лиц</t>
  </si>
  <si>
    <t>Целевые сборы с граждан и предприятий, учреждений, организаций на содержание милиции,на благоустройство территорий, на нужды образования и другие цели</t>
  </si>
  <si>
    <t>000 1 09 04050 03 0000 110</t>
  </si>
  <si>
    <t>000 1 09 06010 02 0000 110</t>
  </si>
  <si>
    <t>000 1 09 07000 03 0000 110</t>
  </si>
  <si>
    <t>Налог на прибыль организаций, зачисляемый в местные бюджеты</t>
  </si>
  <si>
    <t>000 1 09 01000 03 0000 110</t>
  </si>
  <si>
    <t>Плата за негативное воздействие на окружающую среду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</si>
  <si>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</si>
  <si>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</si>
  <si>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</si>
  <si>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картналогах и сборах</t>
  </si>
  <si>
    <t>Прочие неналоговые доходы</t>
  </si>
  <si>
    <t>090 2 02 02000 05 0000 151</t>
  </si>
  <si>
    <t>182 1 05 02000 02 0000 110</t>
  </si>
  <si>
    <t>000 2 00 00000 00 0000 000</t>
  </si>
  <si>
    <t>Прочие  доходы бюджетов муниципальных районов от оказания платных услуг и компенсации затрат государства</t>
  </si>
  <si>
    <t>Единый налог на вмененный доход для отдельных видов деятельности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</si>
  <si>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исзенениями и выдачей документов на транспортные  средства, выдачей регистационных знаков </t>
  </si>
  <si>
    <t>992 1 11 0305005 0000 120</t>
  </si>
  <si>
    <t>Проценты, полученные от предоставления бюджетных кредитов внутри страны за счет средств бюджетов муниципального района</t>
  </si>
  <si>
    <t>992 2 02 01001 05 0000 151</t>
  </si>
  <si>
    <t>Дотации бюджетам  муниципальных районов на выравнивание уровня бюджетной обеспеченности</t>
  </si>
  <si>
    <t>Остаток на начало отчетного года</t>
  </si>
  <si>
    <t xml:space="preserve"> в том числе           бюджет</t>
  </si>
  <si>
    <t>Остаток на конец отчетного периода</t>
  </si>
  <si>
    <t>в том числе         бюджет</t>
  </si>
  <si>
    <t xml:space="preserve">                              внебюджет</t>
  </si>
  <si>
    <t>Отклонение от плана</t>
  </si>
  <si>
    <t xml:space="preserve">                               внебюджет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</si>
  <si>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</si>
  <si>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000 1 17 0000 00 0000 180</t>
  </si>
  <si>
    <t>Налог на доходы (с инд предприним)</t>
  </si>
  <si>
    <t>Денежные взыскания (штрафы) и иные суммы,взыскиваемые с лиц виновных в совершении преступлений ,и в возмещение ущерба имуществу,зачисляемые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</si>
  <si>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</si>
  <si>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за нарушение Федерального закона "О пожарной безопасности"</t>
  </si>
  <si>
    <t>Денежные взыскания (штрафы) за нарушние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</si>
  <si>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</si>
  <si>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000 2 02 01003 05 0000 151</t>
  </si>
  <si>
    <t>Доходы от продажи земельных участков ,государственная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</si>
  <si>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 , находящихся в гос и мун собственн. (за исключ зем уч автоном учрежд. , а также зем участ гос и мун предприятий , в том числе казенных)</t>
  </si>
  <si>
    <t>Платежи за добычу подземных вод</t>
  </si>
  <si>
    <t xml:space="preserve">Прочие поступления от денежных взысканий (штрафов)  и иных сумм в возмещение ущерба, зачисляемые в бюджеты муниципальных районов 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</si>
  <si>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</si>
  <si>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</si>
  <si>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</si>
  <si>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в области охраны окружающей среды</t>
  </si>
  <si>
    <t>182 1 00 02021 01 1000 110</t>
  </si>
  <si>
    <t>182 1 00 02021 01 2000 110</t>
  </si>
  <si>
    <t>182 1 00 02021 01 3000 110</t>
  </si>
  <si>
    <t>182 1 08 03010 01 0000 110</t>
  </si>
  <si>
    <t>883 1 08 07140 01 1000 110</t>
  </si>
  <si>
    <t>188 1 08 07140 01 0000 110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</si>
  <si>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изменениями и выдачей документов на транспортные  средства, выдачей регистационных знаков </t>
  </si>
  <si>
    <t>498 1 12 01000 01 0000 120</t>
  </si>
  <si>
    <t>903 1 14 02032 05 1000 410</t>
  </si>
  <si>
    <t>903 1 14 06025 05 0000 430</t>
  </si>
  <si>
    <t>182 1 16 03010 01 0000 140</t>
  </si>
  <si>
    <t xml:space="preserve">182 1 16 08000 01 0000 140 </t>
  </si>
  <si>
    <t>322 1 16 21050  05 0000 140</t>
  </si>
  <si>
    <t>188 1 16 21050  05 0000 140</t>
  </si>
  <si>
    <t>498 1 16 25050 01 0000 140</t>
  </si>
  <si>
    <t>072 1 16 25060 01 0000 140</t>
  </si>
  <si>
    <t>177 1 16 27000 01 0000 140</t>
  </si>
  <si>
    <t>141 1 16 28000 01 000 140</t>
  </si>
  <si>
    <t xml:space="preserve">188 1 16 30000 01 0000 140 </t>
  </si>
  <si>
    <t>188 1 16 90050 05 0000 140</t>
  </si>
  <si>
    <t>192 1 16 90050 05 0000 140</t>
  </si>
  <si>
    <t>881 1 16 90050 05 0000 140</t>
  </si>
  <si>
    <t>883 1 16 90050 05 0000 140</t>
  </si>
  <si>
    <t>903 1 16 90050 05 0000 140</t>
  </si>
  <si>
    <t>106 1 16 90050 05 0000 140</t>
  </si>
  <si>
    <t>157 1 16 90050 05 0000 140</t>
  </si>
  <si>
    <t>498 1 16 90050 05 0000 140</t>
  </si>
  <si>
    <t>833 1 16 90050 05 0000 140</t>
  </si>
  <si>
    <t>182 1 01 02040 01 1000 110</t>
  </si>
  <si>
    <t>993 1 11 05010 10 0000 120</t>
  </si>
  <si>
    <t>903 1 11 05035 05 0000 120</t>
  </si>
  <si>
    <t>993 1 14 06014 10 0000 430</t>
  </si>
  <si>
    <t>182 1 16 06000 01 0000 140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</si>
  <si>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</si>
  <si>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Кодексрм РФ об административных правоноарушениях </t>
  </si>
  <si>
    <t>182 1 01 02021 01 4000 110</t>
  </si>
  <si>
    <t>182 1 0102022 01 1000 110</t>
  </si>
  <si>
    <t>182 1 0102022 01 2000 110</t>
  </si>
  <si>
    <t>182 1 0102022 01 3000 110</t>
  </si>
  <si>
    <t>182 1 0102022 01 4000 110</t>
  </si>
  <si>
    <t>000 2 02 04000 05 0000 151</t>
  </si>
  <si>
    <t>Иные межбджетные трансферты</t>
  </si>
  <si>
    <t xml:space="preserve"> </t>
  </si>
  <si>
    <t>903 1 13 03050 05 0000 130</t>
  </si>
  <si>
    <t>182 1 01 0201 00 00000 110</t>
  </si>
  <si>
    <t>850 1 16 90050 05 0000 140</t>
  </si>
  <si>
    <t>000 3 02 00000 00 0000 000</t>
  </si>
  <si>
    <t>000 3 03 00000 00 0000 000</t>
  </si>
  <si>
    <t>000 3 00 00000 00 0000 000</t>
  </si>
  <si>
    <t>182 1 01 02030 01 1000 110</t>
  </si>
  <si>
    <t xml:space="preserve">Приложение 1 </t>
  </si>
  <si>
    <t>321 1 16 25060 01 0000 140</t>
  </si>
  <si>
    <t>Денежные взыскания (штрафы) за административные правонарушения в области</t>
  </si>
  <si>
    <t>090 2 02 03000 05 0000 151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</si>
  <si>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</si>
  <si>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</si>
  <si>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>Субвендии бюджетам субьектов РФ и муниципальных образований (с учетом - 13788000р)</t>
  </si>
  <si>
    <t>Субсидии бюджетам субьектов РФ и муниципальных образований (Межбюджетные субсидии) (с учетом - Кр.армейское с/п 955100р)</t>
  </si>
  <si>
    <t>Раздел 2. РАСХОДЫ</t>
  </si>
  <si>
    <t>Общегосударственные вопросы</t>
  </si>
  <si>
    <t>функционирование законодательных органов местного самоуправления</t>
  </si>
  <si>
    <t>функционирование органов местного самоуправления</t>
  </si>
  <si>
    <t>судебная система</t>
  </si>
  <si>
    <t>финансовые органы</t>
  </si>
  <si>
    <t>Обеспечение проведения выборов</t>
  </si>
  <si>
    <t>Обслуживание государственного и 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</si>
  <si>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</si>
  <si>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</si>
  <si>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</si>
  <si>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</si>
  <si>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и правоохранительная деятельность</t>
  </si>
  <si>
    <t>органы внутренних дел</t>
  </si>
  <si>
    <t>органы юстиции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</si>
  <si>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</si>
  <si>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</si>
  <si>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</si>
  <si>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Дорожное хозяйство</t>
  </si>
  <si>
    <t>другие вопросы 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</si>
  <si>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</si>
  <si>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</si>
  <si>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</si>
  <si>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ПРИРОДНОЙ СРЕДЫ И ПРИРОДНЫХ РЕСУРСОВ, ГИДРОМЕТЕОРОЛОГИЯ, КАРТОГРАФИЯ И ГЕОДЕЗИЯ</t>
  </si>
  <si>
    <t>охране окружающей природной среды, животного и растительного мира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</si>
  <si>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</si>
  <si>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</si>
  <si>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</si>
  <si>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</si>
  <si>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</si>
  <si>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Прочие расходы в области образования</t>
  </si>
  <si>
    <t>КУЛЬТУРА, ИСКУССТВО И КИНЕМАТОГРАФИЯ</t>
  </si>
  <si>
    <t>Культура и искусство</t>
  </si>
  <si>
    <t>Кинематография</t>
  </si>
  <si>
    <t>Телевидение и радиовещание</t>
  </si>
  <si>
    <t>Периодическая печать и издательство</t>
  </si>
  <si>
    <t>ЗРАВООХРАНЕНИЕ И ФИЗИЧЕСКАЯ КУЛЬТУРА</t>
  </si>
  <si>
    <t>Здравоохранение</t>
  </si>
  <si>
    <t>Амбулаторная помощь</t>
  </si>
  <si>
    <t>Обязательное медицинское страхование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</si>
  <si>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</si>
  <si>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</si>
  <si>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</si>
  <si>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здравохранения,физической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</si>
  <si>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</si>
  <si>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</si>
  <si>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</si>
  <si>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Социальое обеспечение населения</t>
  </si>
  <si>
    <t>пенсионное обеспечение</t>
  </si>
  <si>
    <t>социальное обеспечение населения</t>
  </si>
  <si>
    <t>Охрана семьи и детства</t>
  </si>
  <si>
    <t>Итого расходов без межбюджетных трансфертов</t>
  </si>
  <si>
    <t>МЕЖБЮДЖЕТНЫЕ ТРАНСФЕРТЫ</t>
  </si>
  <si>
    <t>Трансферт</t>
  </si>
  <si>
    <t>Фонд компенсаций</t>
  </si>
  <si>
    <t>Субвенции бюджетам субьектов РФ и муниципальных образований</t>
  </si>
  <si>
    <t>Межбюджетные трансферты бюджетам государственных внебюджетных фондов (ФОМС)</t>
  </si>
  <si>
    <t>ИТОГО РАСХОДОВ</t>
  </si>
  <si>
    <t>Источники финансирования дифицита бюджетов-всего</t>
  </si>
  <si>
    <t>Исполнитель  Семенова Н.А.</t>
  </si>
  <si>
    <t>Иные межбюджетные трансферты (биржа)</t>
  </si>
  <si>
    <t xml:space="preserve">Отчет об исполнении бюджета Красноармейского района                                                                                                                                  на 01 ноября 2009 года.  </t>
  </si>
  <si>
    <t>отклон-е на 01.11.09 "+"недост.                "-"переисп.</t>
  </si>
  <si>
    <t>903 1 08 07150 01 0000 110</t>
  </si>
  <si>
    <t xml:space="preserve">992 1 16 35050 01 0000 140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</si>
</sst>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justify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justify"/>
    </xf>
    <xf numFmtId="172" fontId="6" fillId="0" borderId="1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justify"/>
    </xf>
    <xf numFmtId="0" fontId="18" fillId="0" borderId="1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justify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8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21" fillId="0" borderId="14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16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172" fontId="18" fillId="0" borderId="15" xfId="0" applyNumberFormat="1" applyFont="1" applyBorder="1" applyAlignment="1">
      <alignment horizontal="right" vertical="top"/>
    </xf>
    <xf numFmtId="172" fontId="18" fillId="0" borderId="0" xfId="0" applyNumberFormat="1" applyFont="1" applyBorder="1" applyAlignment="1">
      <alignment horizontal="center" vertical="justify"/>
    </xf>
    <xf numFmtId="0" fontId="22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2" fontId="27" fillId="0" borderId="14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172" fontId="27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9" fillId="0" borderId="15" xfId="0" applyFont="1" applyBorder="1" applyAlignment="1">
      <alignment horizontal="center" vertical="justify"/>
    </xf>
    <xf numFmtId="0" fontId="18" fillId="0" borderId="15" xfId="0" applyFont="1" applyBorder="1" applyAlignment="1">
      <alignment horizontal="center" vertical="justify"/>
    </xf>
    <xf numFmtId="172" fontId="20" fillId="0" borderId="15" xfId="0" applyNumberFormat="1" applyFont="1" applyBorder="1" applyAlignment="1">
      <alignment horizontal="center" vertical="justify"/>
    </xf>
    <xf numFmtId="172" fontId="16" fillId="0" borderId="15" xfId="0" applyNumberFormat="1" applyFont="1" applyBorder="1" applyAlignment="1">
      <alignment horizontal="center" vertical="justify"/>
    </xf>
    <xf numFmtId="172" fontId="18" fillId="0" borderId="15" xfId="0" applyNumberFormat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2" fillId="34" borderId="14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174" fontId="18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horizontal="center" vertical="top"/>
    </xf>
    <xf numFmtId="2" fontId="2" fillId="35" borderId="14" xfId="0" applyNumberFormat="1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174" fontId="16" fillId="0" borderId="14" xfId="0" applyNumberFormat="1" applyFont="1" applyBorder="1" applyAlignment="1">
      <alignment horizontal="left" vertical="top" wrapText="1"/>
    </xf>
    <xf numFmtId="174" fontId="16" fillId="0" borderId="14" xfId="0" applyNumberFormat="1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top"/>
    </xf>
    <xf numFmtId="2" fontId="27" fillId="34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wrapText="1"/>
    </xf>
    <xf numFmtId="0" fontId="19" fillId="0" borderId="14" xfId="0" applyFont="1" applyBorder="1" applyAlignment="1">
      <alignment horizontal="center" vertical="justify"/>
    </xf>
    <xf numFmtId="49" fontId="16" fillId="0" borderId="23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1"/>
  <sheetViews>
    <sheetView tabSelected="1" view="pageBreakPreview" zoomScale="75" zoomScaleNormal="75" zoomScaleSheetLayoutView="75" zoomScalePageLayoutView="0" workbookViewId="0" topLeftCell="A1">
      <pane xSplit="3" ySplit="6" topLeftCell="D17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87" sqref="E187"/>
    </sheetView>
  </sheetViews>
  <sheetFormatPr defaultColWidth="9.140625" defaultRowHeight="12.75"/>
  <cols>
    <col min="1" max="1" width="33.00390625" style="16" customWidth="1"/>
    <col min="2" max="2" width="50.8515625" style="0" customWidth="1"/>
    <col min="3" max="3" width="5.28125" style="0" hidden="1" customWidth="1"/>
    <col min="4" max="4" width="16.140625" style="0" customWidth="1"/>
    <col min="5" max="5" width="15.7109375" style="0" customWidth="1"/>
    <col min="6" max="6" width="16.00390625" style="0" customWidth="1"/>
    <col min="7" max="7" width="10.7109375" style="0" customWidth="1"/>
    <col min="8" max="8" width="0.13671875" style="0" hidden="1" customWidth="1"/>
    <col min="9" max="9" width="14.421875" style="0" customWidth="1"/>
  </cols>
  <sheetData>
    <row r="1" spans="1:13" ht="37.5" customHeight="1" thickBot="1">
      <c r="A1" s="13"/>
      <c r="B1" s="1"/>
      <c r="C1" s="1"/>
      <c r="D1" s="1"/>
      <c r="E1" s="1"/>
      <c r="F1" s="1"/>
      <c r="G1" s="99" t="s">
        <v>145</v>
      </c>
      <c r="H1" s="99"/>
      <c r="I1" s="100"/>
      <c r="J1" s="1"/>
      <c r="K1" s="1"/>
      <c r="L1" s="1"/>
      <c r="M1" s="1"/>
    </row>
    <row r="2" spans="1:13" ht="43.5" customHeight="1">
      <c r="A2" s="97" t="s">
        <v>214</v>
      </c>
      <c r="B2" s="98"/>
      <c r="C2" s="98"/>
      <c r="D2" s="98"/>
      <c r="E2" s="98"/>
      <c r="F2" s="98"/>
      <c r="G2" s="98"/>
      <c r="H2" s="98"/>
      <c r="I2" s="77"/>
      <c r="J2" s="2"/>
      <c r="K2" s="2"/>
      <c r="L2" s="1"/>
      <c r="M2" s="1"/>
    </row>
    <row r="3" spans="1:13" ht="0.75" customHeight="1" thickBot="1">
      <c r="A3" s="29" t="s">
        <v>137</v>
      </c>
      <c r="B3" s="30"/>
      <c r="C3" s="31"/>
      <c r="D3" s="31"/>
      <c r="E3" s="31"/>
      <c r="F3" s="31"/>
      <c r="G3" s="31"/>
      <c r="H3" s="31"/>
      <c r="I3" s="78"/>
      <c r="J3" s="2"/>
      <c r="K3" s="2"/>
      <c r="L3" s="1"/>
      <c r="M3" s="1"/>
    </row>
    <row r="4" spans="1:13" ht="11.25" customHeight="1" hidden="1" thickBot="1">
      <c r="A4" s="32"/>
      <c r="B4" s="33"/>
      <c r="C4" s="33"/>
      <c r="D4" s="33"/>
      <c r="E4" s="33"/>
      <c r="F4" s="33"/>
      <c r="G4" s="33"/>
      <c r="H4" s="33" t="s">
        <v>16</v>
      </c>
      <c r="I4" s="78"/>
      <c r="J4" s="2"/>
      <c r="K4" s="2"/>
      <c r="L4" s="1"/>
      <c r="M4" s="1"/>
    </row>
    <row r="5" spans="1:13" ht="11.25" customHeight="1" hidden="1" thickBot="1">
      <c r="A5" s="32"/>
      <c r="B5" s="33"/>
      <c r="C5" s="33"/>
      <c r="D5" s="33"/>
      <c r="E5" s="33"/>
      <c r="F5" s="33"/>
      <c r="G5" s="33"/>
      <c r="H5" s="33"/>
      <c r="I5" s="79"/>
      <c r="J5" s="2"/>
      <c r="K5" s="2"/>
      <c r="L5" s="1"/>
      <c r="M5" s="1"/>
    </row>
    <row r="6" spans="1:13" ht="66" customHeight="1" thickBot="1">
      <c r="A6" s="82" t="s">
        <v>15</v>
      </c>
      <c r="B6" s="83" t="s">
        <v>10</v>
      </c>
      <c r="C6" s="84" t="s">
        <v>20</v>
      </c>
      <c r="D6" s="83" t="s">
        <v>33</v>
      </c>
      <c r="E6" s="83" t="s">
        <v>32</v>
      </c>
      <c r="F6" s="83" t="s">
        <v>76</v>
      </c>
      <c r="G6" s="83" t="s">
        <v>34</v>
      </c>
      <c r="H6" s="85"/>
      <c r="I6" s="83" t="s">
        <v>215</v>
      </c>
      <c r="J6" s="2"/>
      <c r="K6" s="2"/>
      <c r="L6" s="1"/>
      <c r="M6" s="1"/>
    </row>
    <row r="7" spans="1:13" s="19" customFormat="1" ht="20.25" customHeight="1">
      <c r="A7" s="34"/>
      <c r="B7" s="34" t="s">
        <v>0</v>
      </c>
      <c r="C7" s="35"/>
      <c r="D7" s="61">
        <f>D9+D55</f>
        <v>54095900</v>
      </c>
      <c r="E7" s="61">
        <f>E9+E55</f>
        <v>36763694.05</v>
      </c>
      <c r="F7" s="62">
        <f aca="true" t="shared" si="0" ref="F7:F48">E7-D7</f>
        <v>-17332205.950000003</v>
      </c>
      <c r="G7" s="61">
        <f>E7/D7*100</f>
        <v>67.9602225861849</v>
      </c>
      <c r="H7" s="70"/>
      <c r="I7" s="75">
        <f>((D7*83.33)/100)-E7</f>
        <v>8314419.420000002</v>
      </c>
      <c r="J7" s="17"/>
      <c r="K7" s="17"/>
      <c r="L7" s="18"/>
      <c r="M7" s="18"/>
    </row>
    <row r="8" spans="1:13" ht="11.25" customHeight="1" hidden="1">
      <c r="A8" s="36"/>
      <c r="B8" s="42"/>
      <c r="C8" s="37"/>
      <c r="D8" s="63"/>
      <c r="E8" s="63"/>
      <c r="F8" s="62">
        <f t="shared" si="0"/>
        <v>0</v>
      </c>
      <c r="G8" s="61"/>
      <c r="H8" s="71"/>
      <c r="I8" s="75">
        <f aca="true" t="shared" si="1" ref="I8:I72">((D8*83.33)/100)-E8</f>
        <v>0</v>
      </c>
      <c r="J8" s="2"/>
      <c r="K8" s="2"/>
      <c r="L8" s="1"/>
      <c r="M8" s="1"/>
    </row>
    <row r="9" spans="1:13" s="22" customFormat="1" ht="20.25" customHeight="1">
      <c r="A9" s="38" t="s">
        <v>21</v>
      </c>
      <c r="B9" s="38" t="s">
        <v>18</v>
      </c>
      <c r="C9" s="39">
        <v>19401.4</v>
      </c>
      <c r="D9" s="64">
        <f>D10+D30+D26+D41+D46</f>
        <v>45505000</v>
      </c>
      <c r="E9" s="64">
        <f>E10+E30+E26+E41+E46</f>
        <v>33774113.26</v>
      </c>
      <c r="F9" s="62">
        <f t="shared" si="0"/>
        <v>-11730886.740000002</v>
      </c>
      <c r="G9" s="61">
        <f aca="true" t="shared" si="2" ref="G9:G32">E9/D9*100</f>
        <v>74.22066423469947</v>
      </c>
      <c r="H9" s="72"/>
      <c r="I9" s="75">
        <f t="shared" si="1"/>
        <v>4145203.240000002</v>
      </c>
      <c r="J9" s="20"/>
      <c r="K9" s="20"/>
      <c r="L9" s="21"/>
      <c r="M9" s="21"/>
    </row>
    <row r="10" spans="1:13" ht="18" customHeight="1">
      <c r="A10" s="36" t="s">
        <v>22</v>
      </c>
      <c r="B10" s="57" t="s">
        <v>13</v>
      </c>
      <c r="C10" s="40">
        <v>15821.4</v>
      </c>
      <c r="D10" s="65">
        <f>D13+D20+D17+D18+D25+D12+D19+D21+D22+D23</f>
        <v>40865100</v>
      </c>
      <c r="E10" s="65">
        <f>E13+E20+E17+E18+E25+E12+E19+E21+E22+E23+E24</f>
        <v>30507695.939999998</v>
      </c>
      <c r="F10" s="62">
        <f t="shared" si="0"/>
        <v>-10357404.060000002</v>
      </c>
      <c r="G10" s="65">
        <f t="shared" si="2"/>
        <v>74.65464648318492</v>
      </c>
      <c r="H10" s="73"/>
      <c r="I10" s="75">
        <f t="shared" si="1"/>
        <v>3545191.8900000006</v>
      </c>
      <c r="J10" s="2"/>
      <c r="K10" s="2"/>
      <c r="L10" s="1"/>
      <c r="M10" s="1"/>
    </row>
    <row r="11" spans="1:13" ht="8.25" customHeight="1" hidden="1">
      <c r="A11" s="36"/>
      <c r="B11" s="56"/>
      <c r="C11" s="37"/>
      <c r="D11" s="66">
        <v>32180600</v>
      </c>
      <c r="E11" s="66"/>
      <c r="F11" s="62">
        <f t="shared" si="0"/>
        <v>-32180600</v>
      </c>
      <c r="G11" s="65">
        <f t="shared" si="2"/>
        <v>0</v>
      </c>
      <c r="H11" s="74"/>
      <c r="I11" s="75">
        <f t="shared" si="1"/>
        <v>26816093.98</v>
      </c>
      <c r="J11" s="2"/>
      <c r="K11" s="2"/>
      <c r="L11" s="1"/>
      <c r="M11" s="1"/>
    </row>
    <row r="12" spans="1:13" s="5" customFormat="1" ht="18.75" customHeight="1">
      <c r="A12" s="36" t="s">
        <v>139</v>
      </c>
      <c r="B12" s="56" t="s">
        <v>12</v>
      </c>
      <c r="C12" s="37">
        <v>15821.4</v>
      </c>
      <c r="D12" s="66">
        <v>120000</v>
      </c>
      <c r="E12" s="66">
        <v>164105.85</v>
      </c>
      <c r="F12" s="62">
        <f t="shared" si="0"/>
        <v>44105.850000000006</v>
      </c>
      <c r="G12" s="65">
        <f>E12/D12*100</f>
        <v>136.754875</v>
      </c>
      <c r="H12" s="74"/>
      <c r="I12" s="75">
        <f t="shared" si="1"/>
        <v>-64109.850000000006</v>
      </c>
      <c r="J12" s="3"/>
      <c r="K12" s="3"/>
      <c r="L12" s="4"/>
      <c r="M12" s="4"/>
    </row>
    <row r="13" spans="1:13" s="5" customFormat="1" ht="18.75" customHeight="1">
      <c r="A13" s="36" t="s">
        <v>95</v>
      </c>
      <c r="B13" s="56" t="s">
        <v>12</v>
      </c>
      <c r="C13" s="37">
        <v>15821.4</v>
      </c>
      <c r="D13" s="66">
        <v>40515100</v>
      </c>
      <c r="E13" s="66">
        <v>30056863.17</v>
      </c>
      <c r="F13" s="62">
        <f t="shared" si="0"/>
        <v>-10458236.829999998</v>
      </c>
      <c r="G13" s="65">
        <f t="shared" si="2"/>
        <v>74.18681718667855</v>
      </c>
      <c r="H13" s="74"/>
      <c r="I13" s="75">
        <f t="shared" si="1"/>
        <v>3704369.6599999964</v>
      </c>
      <c r="J13" s="3"/>
      <c r="K13" s="3"/>
      <c r="L13" s="4"/>
      <c r="M13" s="4"/>
    </row>
    <row r="14" spans="1:13" ht="24" customHeight="1" hidden="1">
      <c r="A14" s="36"/>
      <c r="B14" s="57" t="s">
        <v>11</v>
      </c>
      <c r="C14" s="40"/>
      <c r="D14" s="65"/>
      <c r="E14" s="65"/>
      <c r="F14" s="62">
        <f t="shared" si="0"/>
        <v>0</v>
      </c>
      <c r="G14" s="65" t="e">
        <f t="shared" si="2"/>
        <v>#DIV/0!</v>
      </c>
      <c r="H14" s="74"/>
      <c r="I14" s="75">
        <f t="shared" si="1"/>
        <v>0</v>
      </c>
      <c r="J14" s="2"/>
      <c r="K14" s="2"/>
      <c r="L14" s="1"/>
      <c r="M14" s="1"/>
    </row>
    <row r="15" spans="1:13" ht="11.25" customHeight="1" hidden="1">
      <c r="A15" s="36"/>
      <c r="B15" s="56" t="s">
        <v>1</v>
      </c>
      <c r="C15" s="37"/>
      <c r="D15" s="66"/>
      <c r="E15" s="66"/>
      <c r="F15" s="62">
        <f t="shared" si="0"/>
        <v>0</v>
      </c>
      <c r="G15" s="65" t="e">
        <f t="shared" si="2"/>
        <v>#DIV/0!</v>
      </c>
      <c r="H15" s="74"/>
      <c r="I15" s="75">
        <f t="shared" si="1"/>
        <v>0</v>
      </c>
      <c r="J15" s="2"/>
      <c r="K15" s="2"/>
      <c r="L15" s="1"/>
      <c r="M15" s="1"/>
    </row>
    <row r="16" spans="1:13" ht="11.25" customHeight="1" hidden="1">
      <c r="A16" s="36"/>
      <c r="B16" s="56" t="s">
        <v>2</v>
      </c>
      <c r="C16" s="37"/>
      <c r="D16" s="66"/>
      <c r="E16" s="66"/>
      <c r="F16" s="62">
        <f t="shared" si="0"/>
        <v>0</v>
      </c>
      <c r="G16" s="65" t="e">
        <f t="shared" si="2"/>
        <v>#DIV/0!</v>
      </c>
      <c r="H16" s="74"/>
      <c r="I16" s="75">
        <f t="shared" si="1"/>
        <v>0</v>
      </c>
      <c r="J16" s="2"/>
      <c r="K16" s="2"/>
      <c r="L16" s="1"/>
      <c r="M16" s="1"/>
    </row>
    <row r="17" spans="1:13" s="5" customFormat="1" ht="18.75" customHeight="1">
      <c r="A17" s="36" t="s">
        <v>96</v>
      </c>
      <c r="B17" s="56" t="s">
        <v>12</v>
      </c>
      <c r="C17" s="37">
        <v>15821.4</v>
      </c>
      <c r="D17" s="66">
        <v>150000</v>
      </c>
      <c r="E17" s="66">
        <v>138825.91</v>
      </c>
      <c r="F17" s="62">
        <f>E17-D17</f>
        <v>-11174.089999999997</v>
      </c>
      <c r="G17" s="65">
        <f>E17/D17*100</f>
        <v>92.55060666666667</v>
      </c>
      <c r="H17" s="74"/>
      <c r="I17" s="75">
        <f t="shared" si="1"/>
        <v>-13830.910000000003</v>
      </c>
      <c r="J17" s="3"/>
      <c r="K17" s="3"/>
      <c r="L17" s="4"/>
      <c r="M17" s="4"/>
    </row>
    <row r="18" spans="1:13" s="5" customFormat="1" ht="19.5" customHeight="1">
      <c r="A18" s="36" t="s">
        <v>97</v>
      </c>
      <c r="B18" s="56" t="s">
        <v>12</v>
      </c>
      <c r="C18" s="37">
        <v>15821.4</v>
      </c>
      <c r="D18" s="66">
        <v>80000</v>
      </c>
      <c r="E18" s="66">
        <v>36963.81</v>
      </c>
      <c r="F18" s="62">
        <f>E18-D18</f>
        <v>-43036.19</v>
      </c>
      <c r="G18" s="65">
        <f>E18/D18*100</f>
        <v>46.204762499999994</v>
      </c>
      <c r="H18" s="74"/>
      <c r="I18" s="75">
        <f t="shared" si="1"/>
        <v>29700.190000000002</v>
      </c>
      <c r="J18" s="3"/>
      <c r="K18" s="3"/>
      <c r="L18" s="4"/>
      <c r="M18" s="4"/>
    </row>
    <row r="19" spans="1:13" s="5" customFormat="1" ht="19.5" customHeight="1">
      <c r="A19" s="36" t="s">
        <v>130</v>
      </c>
      <c r="B19" s="56" t="s">
        <v>12</v>
      </c>
      <c r="C19" s="37"/>
      <c r="D19" s="66">
        <v>0</v>
      </c>
      <c r="E19" s="66">
        <v>-0.01</v>
      </c>
      <c r="F19" s="62">
        <f>E19-D19</f>
        <v>-0.01</v>
      </c>
      <c r="G19" s="65" t="e">
        <f>E19/D19*100</f>
        <v>#DIV/0!</v>
      </c>
      <c r="H19" s="74"/>
      <c r="I19" s="75">
        <f t="shared" si="1"/>
        <v>0.01</v>
      </c>
      <c r="J19" s="3"/>
      <c r="K19" s="3"/>
      <c r="L19" s="4"/>
      <c r="M19" s="4"/>
    </row>
    <row r="20" spans="1:13" ht="21" customHeight="1">
      <c r="A20" s="36" t="s">
        <v>131</v>
      </c>
      <c r="B20" s="56" t="s">
        <v>80</v>
      </c>
      <c r="C20" s="37"/>
      <c r="D20" s="66">
        <v>0</v>
      </c>
      <c r="E20" s="66">
        <v>64122.05</v>
      </c>
      <c r="F20" s="62">
        <f t="shared" si="0"/>
        <v>64122.05</v>
      </c>
      <c r="G20" s="65" t="e">
        <f t="shared" si="2"/>
        <v>#DIV/0!</v>
      </c>
      <c r="H20" s="74"/>
      <c r="I20" s="75">
        <f t="shared" si="1"/>
        <v>-64122.05</v>
      </c>
      <c r="J20" s="2"/>
      <c r="K20" s="2"/>
      <c r="L20" s="1"/>
      <c r="M20" s="1"/>
    </row>
    <row r="21" spans="1:13" ht="19.5" customHeight="1">
      <c r="A21" s="36" t="s">
        <v>132</v>
      </c>
      <c r="B21" s="56" t="s">
        <v>80</v>
      </c>
      <c r="C21" s="37"/>
      <c r="D21" s="66">
        <v>0</v>
      </c>
      <c r="E21" s="66">
        <v>1404</v>
      </c>
      <c r="F21" s="62">
        <f t="shared" si="0"/>
        <v>1404</v>
      </c>
      <c r="G21" s="65" t="e">
        <f t="shared" si="2"/>
        <v>#DIV/0!</v>
      </c>
      <c r="H21" s="74"/>
      <c r="I21" s="75">
        <f t="shared" si="1"/>
        <v>-1404</v>
      </c>
      <c r="J21" s="2"/>
      <c r="K21" s="2"/>
      <c r="L21" s="1"/>
      <c r="M21" s="1"/>
    </row>
    <row r="22" spans="1:13" ht="19.5" customHeight="1">
      <c r="A22" s="36" t="s">
        <v>133</v>
      </c>
      <c r="B22" s="56" t="s">
        <v>80</v>
      </c>
      <c r="C22" s="37"/>
      <c r="D22" s="66">
        <v>0</v>
      </c>
      <c r="E22" s="66">
        <v>3081.96</v>
      </c>
      <c r="F22" s="62">
        <f t="shared" si="0"/>
        <v>3081.96</v>
      </c>
      <c r="G22" s="65" t="e">
        <f t="shared" si="2"/>
        <v>#DIV/0!</v>
      </c>
      <c r="H22" s="74"/>
      <c r="I22" s="75">
        <f t="shared" si="1"/>
        <v>-3081.96</v>
      </c>
      <c r="J22" s="2"/>
      <c r="K22" s="2"/>
      <c r="L22" s="1"/>
      <c r="M22" s="1"/>
    </row>
    <row r="23" spans="1:13" ht="21" customHeight="1">
      <c r="A23" s="36" t="s">
        <v>134</v>
      </c>
      <c r="B23" s="56" t="s">
        <v>80</v>
      </c>
      <c r="C23" s="37"/>
      <c r="D23" s="66">
        <v>0</v>
      </c>
      <c r="E23" s="66">
        <v>-0.01</v>
      </c>
      <c r="F23" s="62">
        <f t="shared" si="0"/>
        <v>-0.01</v>
      </c>
      <c r="G23" s="65" t="e">
        <f t="shared" si="2"/>
        <v>#DIV/0!</v>
      </c>
      <c r="H23" s="74"/>
      <c r="I23" s="75">
        <f t="shared" si="1"/>
        <v>0.01</v>
      </c>
      <c r="J23" s="2"/>
      <c r="K23" s="2"/>
      <c r="L23" s="1"/>
      <c r="M23" s="1"/>
    </row>
    <row r="24" spans="1:13" ht="21" customHeight="1">
      <c r="A24" s="36" t="s">
        <v>144</v>
      </c>
      <c r="B24" s="56" t="s">
        <v>12</v>
      </c>
      <c r="C24" s="37"/>
      <c r="D24" s="66">
        <v>0</v>
      </c>
      <c r="E24" s="66">
        <v>34080.58</v>
      </c>
      <c r="F24" s="62">
        <f t="shared" si="0"/>
        <v>34080.58</v>
      </c>
      <c r="G24" s="65" t="e">
        <f t="shared" si="2"/>
        <v>#DIV/0!</v>
      </c>
      <c r="H24" s="74"/>
      <c r="I24" s="75">
        <f t="shared" si="1"/>
        <v>-34080.58</v>
      </c>
      <c r="J24" s="2"/>
      <c r="K24" s="2"/>
      <c r="L24" s="1"/>
      <c r="M24" s="1"/>
    </row>
    <row r="25" spans="1:13" ht="20.25" customHeight="1">
      <c r="A25" s="36" t="s">
        <v>123</v>
      </c>
      <c r="B25" s="56" t="s">
        <v>12</v>
      </c>
      <c r="C25" s="37"/>
      <c r="D25" s="66">
        <v>0</v>
      </c>
      <c r="E25" s="66">
        <v>8248.63</v>
      </c>
      <c r="F25" s="62">
        <f>E25-D25</f>
        <v>8248.63</v>
      </c>
      <c r="G25" s="65" t="e">
        <f>E25/D25*100</f>
        <v>#DIV/0!</v>
      </c>
      <c r="H25" s="74"/>
      <c r="I25" s="75">
        <f t="shared" si="1"/>
        <v>-8248.63</v>
      </c>
      <c r="J25" s="2"/>
      <c r="K25" s="2"/>
      <c r="L25" s="1"/>
      <c r="M25" s="1"/>
    </row>
    <row r="26" spans="1:13" ht="21" customHeight="1">
      <c r="A26" s="42" t="s">
        <v>23</v>
      </c>
      <c r="B26" s="57" t="s">
        <v>3</v>
      </c>
      <c r="C26" s="40">
        <v>1700</v>
      </c>
      <c r="D26" s="65">
        <f>D29+D27</f>
        <v>3889900</v>
      </c>
      <c r="E26" s="65">
        <f>E29+E27</f>
        <v>2763366.13</v>
      </c>
      <c r="F26" s="62">
        <f t="shared" si="0"/>
        <v>-1126533.87</v>
      </c>
      <c r="G26" s="65">
        <f t="shared" si="2"/>
        <v>71.03951592585928</v>
      </c>
      <c r="H26" s="73"/>
      <c r="I26" s="75">
        <f t="shared" si="1"/>
        <v>478087.54000000004</v>
      </c>
      <c r="J26" s="2"/>
      <c r="K26" s="2"/>
      <c r="L26" s="1"/>
      <c r="M26" s="1"/>
    </row>
    <row r="27" spans="1:13" ht="31.5" customHeight="1">
      <c r="A27" s="36" t="s">
        <v>62</v>
      </c>
      <c r="B27" s="58" t="s">
        <v>65</v>
      </c>
      <c r="C27" s="43"/>
      <c r="D27" s="66">
        <v>3800000</v>
      </c>
      <c r="E27" s="66">
        <v>2700859.83</v>
      </c>
      <c r="F27" s="62">
        <f t="shared" si="0"/>
        <v>-1099140.17</v>
      </c>
      <c r="G27" s="65">
        <f t="shared" si="2"/>
        <v>71.07525868421052</v>
      </c>
      <c r="H27" s="74"/>
      <c r="I27" s="75">
        <f t="shared" si="1"/>
        <v>465680.1699999999</v>
      </c>
      <c r="J27" s="2"/>
      <c r="K27" s="2"/>
      <c r="L27" s="1"/>
      <c r="M27" s="1"/>
    </row>
    <row r="28" spans="1:13" ht="21" customHeight="1" hidden="1">
      <c r="A28" s="36"/>
      <c r="B28" s="56"/>
      <c r="C28" s="37"/>
      <c r="D28" s="66"/>
      <c r="E28" s="66"/>
      <c r="F28" s="62">
        <f t="shared" si="0"/>
        <v>0</v>
      </c>
      <c r="G28" s="65" t="e">
        <f t="shared" si="2"/>
        <v>#DIV/0!</v>
      </c>
      <c r="H28" s="74"/>
      <c r="I28" s="75">
        <f t="shared" si="1"/>
        <v>0</v>
      </c>
      <c r="J28" s="2"/>
      <c r="K28" s="2"/>
      <c r="L28" s="1"/>
      <c r="M28" s="1"/>
    </row>
    <row r="29" spans="1:13" ht="22.5" customHeight="1">
      <c r="A29" s="36" t="s">
        <v>24</v>
      </c>
      <c r="B29" s="56" t="s">
        <v>17</v>
      </c>
      <c r="C29" s="37">
        <v>500</v>
      </c>
      <c r="D29" s="66">
        <v>89900</v>
      </c>
      <c r="E29" s="66">
        <v>62506.3</v>
      </c>
      <c r="F29" s="62">
        <f t="shared" si="0"/>
        <v>-27393.699999999997</v>
      </c>
      <c r="G29" s="65">
        <f t="shared" si="2"/>
        <v>69.52869855394883</v>
      </c>
      <c r="H29" s="74"/>
      <c r="I29" s="75">
        <f t="shared" si="1"/>
        <v>12407.369999999995</v>
      </c>
      <c r="J29" s="2"/>
      <c r="K29" s="2"/>
      <c r="L29" s="1"/>
      <c r="M29" s="1"/>
    </row>
    <row r="30" spans="1:13" ht="0.75" customHeight="1" hidden="1">
      <c r="A30" s="36" t="s">
        <v>25</v>
      </c>
      <c r="B30" s="57" t="s">
        <v>14</v>
      </c>
      <c r="C30" s="40">
        <v>1315</v>
      </c>
      <c r="D30" s="65">
        <f>D32+D31</f>
        <v>0</v>
      </c>
      <c r="E30" s="65">
        <f>E32+E31</f>
        <v>0</v>
      </c>
      <c r="F30" s="62">
        <f t="shared" si="0"/>
        <v>0</v>
      </c>
      <c r="G30" s="65" t="e">
        <f t="shared" si="2"/>
        <v>#DIV/0!</v>
      </c>
      <c r="H30" s="73"/>
      <c r="I30" s="75">
        <f t="shared" si="1"/>
        <v>0</v>
      </c>
      <c r="J30" s="2"/>
      <c r="K30" s="2"/>
      <c r="L30" s="1"/>
      <c r="M30" s="1"/>
    </row>
    <row r="31" spans="1:13" ht="20.25" customHeight="1" hidden="1">
      <c r="A31" s="36" t="s">
        <v>30</v>
      </c>
      <c r="B31" s="56" t="s">
        <v>4</v>
      </c>
      <c r="C31" s="37">
        <v>200</v>
      </c>
      <c r="D31" s="66">
        <v>0</v>
      </c>
      <c r="E31" s="66">
        <v>0</v>
      </c>
      <c r="F31" s="62">
        <f t="shared" si="0"/>
        <v>0</v>
      </c>
      <c r="G31" s="65" t="e">
        <f t="shared" si="2"/>
        <v>#DIV/0!</v>
      </c>
      <c r="H31" s="74"/>
      <c r="I31" s="75">
        <f t="shared" si="1"/>
        <v>0</v>
      </c>
      <c r="J31" s="2"/>
      <c r="K31" s="2"/>
      <c r="L31" s="1"/>
      <c r="M31" s="1"/>
    </row>
    <row r="32" spans="1:13" ht="23.25" customHeight="1" hidden="1">
      <c r="A32" s="36" t="s">
        <v>26</v>
      </c>
      <c r="B32" s="56" t="s">
        <v>5</v>
      </c>
      <c r="C32" s="37">
        <v>1100</v>
      </c>
      <c r="D32" s="66">
        <v>0</v>
      </c>
      <c r="E32" s="66"/>
      <c r="F32" s="62">
        <f t="shared" si="0"/>
        <v>0</v>
      </c>
      <c r="G32" s="65" t="e">
        <f t="shared" si="2"/>
        <v>#DIV/0!</v>
      </c>
      <c r="H32" s="74"/>
      <c r="I32" s="75">
        <f t="shared" si="1"/>
        <v>0</v>
      </c>
      <c r="J32" s="2"/>
      <c r="K32" s="2"/>
      <c r="L32" s="1"/>
      <c r="M32" s="1"/>
    </row>
    <row r="33" spans="1:13" ht="0.75" customHeight="1" hidden="1">
      <c r="A33" s="36"/>
      <c r="B33" s="57"/>
      <c r="C33" s="40"/>
      <c r="D33" s="65"/>
      <c r="E33" s="65"/>
      <c r="F33" s="62">
        <f t="shared" si="0"/>
        <v>0</v>
      </c>
      <c r="G33" s="65" t="e">
        <f aca="true" t="shared" si="3" ref="G33:G39">E33/D33*100</f>
        <v>#DIV/0!</v>
      </c>
      <c r="H33" s="74"/>
      <c r="I33" s="75">
        <f t="shared" si="1"/>
        <v>0</v>
      </c>
      <c r="J33" s="1"/>
      <c r="K33" s="1"/>
      <c r="L33" s="1"/>
      <c r="M33" s="1"/>
    </row>
    <row r="34" spans="1:13" ht="41.25" customHeight="1" hidden="1">
      <c r="A34" s="36"/>
      <c r="B34" s="56"/>
      <c r="C34" s="37"/>
      <c r="D34" s="66"/>
      <c r="E34" s="66"/>
      <c r="F34" s="62">
        <f t="shared" si="0"/>
        <v>0</v>
      </c>
      <c r="G34" s="65" t="e">
        <f t="shared" si="3"/>
        <v>#DIV/0!</v>
      </c>
      <c r="H34" s="74"/>
      <c r="I34" s="75">
        <f t="shared" si="1"/>
        <v>0</v>
      </c>
      <c r="J34" s="1"/>
      <c r="K34" s="1"/>
      <c r="L34" s="1"/>
      <c r="M34" s="1"/>
    </row>
    <row r="35" spans="1:13" ht="41.25" customHeight="1" hidden="1">
      <c r="A35" s="36"/>
      <c r="B35" s="56"/>
      <c r="C35" s="37"/>
      <c r="D35" s="66"/>
      <c r="E35" s="66"/>
      <c r="F35" s="62">
        <f t="shared" si="0"/>
        <v>0</v>
      </c>
      <c r="G35" s="65" t="e">
        <f t="shared" si="3"/>
        <v>#DIV/0!</v>
      </c>
      <c r="H35" s="74"/>
      <c r="I35" s="75">
        <f t="shared" si="1"/>
        <v>0</v>
      </c>
      <c r="J35" s="1"/>
      <c r="K35" s="1"/>
      <c r="L35" s="1"/>
      <c r="M35" s="1"/>
    </row>
    <row r="36" spans="1:13" ht="41.25" customHeight="1" hidden="1">
      <c r="A36" s="36"/>
      <c r="B36" s="56"/>
      <c r="C36" s="37"/>
      <c r="D36" s="66"/>
      <c r="E36" s="66"/>
      <c r="F36" s="62">
        <f t="shared" si="0"/>
        <v>0</v>
      </c>
      <c r="G36" s="65" t="e">
        <f t="shared" si="3"/>
        <v>#DIV/0!</v>
      </c>
      <c r="H36" s="74"/>
      <c r="I36" s="75">
        <f t="shared" si="1"/>
        <v>0</v>
      </c>
      <c r="J36" s="1"/>
      <c r="K36" s="1"/>
      <c r="L36" s="1"/>
      <c r="M36" s="1"/>
    </row>
    <row r="37" spans="1:13" ht="0.75" customHeight="1" hidden="1">
      <c r="A37" s="36"/>
      <c r="B37" s="56"/>
      <c r="C37" s="37"/>
      <c r="D37" s="66"/>
      <c r="E37" s="66"/>
      <c r="F37" s="62">
        <f t="shared" si="0"/>
        <v>0</v>
      </c>
      <c r="G37" s="65" t="e">
        <f t="shared" si="3"/>
        <v>#DIV/0!</v>
      </c>
      <c r="H37" s="74"/>
      <c r="I37" s="75">
        <f t="shared" si="1"/>
        <v>0</v>
      </c>
      <c r="J37" s="1"/>
      <c r="K37" s="1"/>
      <c r="L37" s="1"/>
      <c r="M37" s="1"/>
    </row>
    <row r="38" spans="1:13" ht="41.25" customHeight="1" hidden="1">
      <c r="A38" s="36"/>
      <c r="B38" s="56"/>
      <c r="C38" s="37"/>
      <c r="D38" s="66"/>
      <c r="E38" s="66"/>
      <c r="F38" s="62">
        <f t="shared" si="0"/>
        <v>0</v>
      </c>
      <c r="G38" s="65" t="e">
        <f t="shared" si="3"/>
        <v>#DIV/0!</v>
      </c>
      <c r="H38" s="74"/>
      <c r="I38" s="75">
        <f t="shared" si="1"/>
        <v>0</v>
      </c>
      <c r="J38" s="1"/>
      <c r="K38" s="1"/>
      <c r="L38" s="1"/>
      <c r="M38" s="1"/>
    </row>
    <row r="39" spans="1:13" ht="41.25" customHeight="1" hidden="1">
      <c r="A39" s="36"/>
      <c r="B39" s="56" t="s">
        <v>6</v>
      </c>
      <c r="C39" s="37"/>
      <c r="D39" s="66"/>
      <c r="E39" s="66"/>
      <c r="F39" s="62">
        <f t="shared" si="0"/>
        <v>0</v>
      </c>
      <c r="G39" s="65" t="e">
        <f t="shared" si="3"/>
        <v>#DIV/0!</v>
      </c>
      <c r="H39" s="74"/>
      <c r="I39" s="75">
        <f t="shared" si="1"/>
        <v>0</v>
      </c>
      <c r="J39" s="1"/>
      <c r="K39" s="1"/>
      <c r="L39" s="1"/>
      <c r="M39" s="1"/>
    </row>
    <row r="40" spans="1:9" ht="0.75" customHeight="1" hidden="1">
      <c r="A40" s="36"/>
      <c r="B40" s="56" t="s">
        <v>19</v>
      </c>
      <c r="C40" s="44">
        <v>10</v>
      </c>
      <c r="D40" s="66"/>
      <c r="E40" s="66"/>
      <c r="F40" s="62">
        <f t="shared" si="0"/>
        <v>0</v>
      </c>
      <c r="G40" s="65"/>
      <c r="H40" s="74"/>
      <c r="I40" s="75">
        <f t="shared" si="1"/>
        <v>0</v>
      </c>
    </row>
    <row r="41" spans="1:9" ht="41.25" customHeight="1">
      <c r="A41" s="36" t="s">
        <v>37</v>
      </c>
      <c r="B41" s="57" t="s">
        <v>36</v>
      </c>
      <c r="C41" s="44"/>
      <c r="D41" s="65">
        <f>SUM(D42:D45)</f>
        <v>750000</v>
      </c>
      <c r="E41" s="65">
        <f>SUM(E42:E45)</f>
        <v>503512.57999999996</v>
      </c>
      <c r="F41" s="65">
        <f>SUM(F42:F45)</f>
        <v>-246487.42</v>
      </c>
      <c r="G41" s="65" t="e">
        <f>SUM(G42:G45)</f>
        <v>#DIV/0!</v>
      </c>
      <c r="H41" s="74"/>
      <c r="I41" s="75">
        <f t="shared" si="1"/>
        <v>121462.42000000004</v>
      </c>
    </row>
    <row r="42" spans="1:9" ht="95.25" customHeight="1">
      <c r="A42" s="36" t="s">
        <v>98</v>
      </c>
      <c r="B42" s="56" t="s">
        <v>38</v>
      </c>
      <c r="C42" s="44"/>
      <c r="D42" s="66">
        <v>250000</v>
      </c>
      <c r="E42" s="66">
        <v>251481.58</v>
      </c>
      <c r="F42" s="62">
        <f t="shared" si="0"/>
        <v>1481.5799999999872</v>
      </c>
      <c r="G42" s="65">
        <f aca="true" t="shared" si="4" ref="G42:G83">E42/D42*100</f>
        <v>100.592632</v>
      </c>
      <c r="H42" s="74"/>
      <c r="I42" s="75">
        <f t="shared" si="1"/>
        <v>-43156.57999999999</v>
      </c>
    </row>
    <row r="43" spans="1:9" ht="96" customHeight="1">
      <c r="A43" s="36" t="s">
        <v>99</v>
      </c>
      <c r="B43" s="56" t="s">
        <v>66</v>
      </c>
      <c r="C43" s="44"/>
      <c r="D43" s="66">
        <v>250000</v>
      </c>
      <c r="E43" s="66">
        <v>104955</v>
      </c>
      <c r="F43" s="62">
        <f t="shared" si="0"/>
        <v>-145045</v>
      </c>
      <c r="G43" s="65">
        <f t="shared" si="4"/>
        <v>41.982</v>
      </c>
      <c r="H43" s="74"/>
      <c r="I43" s="75">
        <f t="shared" si="1"/>
        <v>103370</v>
      </c>
    </row>
    <row r="44" spans="1:9" ht="21" customHeight="1">
      <c r="A44" s="36" t="s">
        <v>100</v>
      </c>
      <c r="B44" s="56" t="s">
        <v>101</v>
      </c>
      <c r="C44" s="44"/>
      <c r="D44" s="66">
        <v>250000</v>
      </c>
      <c r="E44" s="66">
        <v>145576</v>
      </c>
      <c r="F44" s="62">
        <f t="shared" si="0"/>
        <v>-104424</v>
      </c>
      <c r="G44" s="65">
        <f t="shared" si="4"/>
        <v>58.2304</v>
      </c>
      <c r="H44" s="74"/>
      <c r="I44" s="75">
        <f t="shared" si="1"/>
        <v>62749</v>
      </c>
    </row>
    <row r="45" spans="1:9" ht="18.75" customHeight="1">
      <c r="A45" s="36" t="s">
        <v>216</v>
      </c>
      <c r="B45" s="56" t="s">
        <v>101</v>
      </c>
      <c r="C45" s="44"/>
      <c r="D45" s="66">
        <v>0</v>
      </c>
      <c r="E45" s="66">
        <v>1500</v>
      </c>
      <c r="F45" s="62">
        <f>E45-D45</f>
        <v>1500</v>
      </c>
      <c r="G45" s="65" t="e">
        <f>E45/D45*100</f>
        <v>#DIV/0!</v>
      </c>
      <c r="H45" s="74"/>
      <c r="I45" s="75">
        <f>((D45*83.33)/100)-E45</f>
        <v>-1500</v>
      </c>
    </row>
    <row r="46" spans="1:9" ht="18.75" customHeight="1">
      <c r="A46" s="36" t="s">
        <v>41</v>
      </c>
      <c r="B46" s="57" t="s">
        <v>39</v>
      </c>
      <c r="C46" s="44"/>
      <c r="D46" s="65">
        <f>SUM(D47:D54)</f>
        <v>0</v>
      </c>
      <c r="E46" s="65">
        <f>SUM(E47:E54)</f>
        <v>-461.38999999999976</v>
      </c>
      <c r="F46" s="62">
        <f t="shared" si="0"/>
        <v>-461.38999999999976</v>
      </c>
      <c r="G46" s="65" t="e">
        <f t="shared" si="4"/>
        <v>#DIV/0!</v>
      </c>
      <c r="H46" s="74"/>
      <c r="I46" s="75">
        <f t="shared" si="1"/>
        <v>461.38999999999976</v>
      </c>
    </row>
    <row r="47" spans="1:9" ht="33" customHeight="1">
      <c r="A47" s="36" t="s">
        <v>54</v>
      </c>
      <c r="B47" s="56" t="s">
        <v>53</v>
      </c>
      <c r="C47" s="44"/>
      <c r="D47" s="66">
        <v>0</v>
      </c>
      <c r="E47" s="66">
        <v>-2364.41</v>
      </c>
      <c r="F47" s="62">
        <f t="shared" si="0"/>
        <v>-2364.41</v>
      </c>
      <c r="G47" s="65" t="e">
        <f t="shared" si="4"/>
        <v>#DIV/0!</v>
      </c>
      <c r="H47" s="74"/>
      <c r="I47" s="75">
        <f t="shared" si="1"/>
        <v>2364.41</v>
      </c>
    </row>
    <row r="48" spans="1:9" ht="18.75" customHeight="1">
      <c r="A48" s="36" t="s">
        <v>40</v>
      </c>
      <c r="B48" s="56" t="s">
        <v>89</v>
      </c>
      <c r="C48" s="44"/>
      <c r="D48" s="66">
        <v>0</v>
      </c>
      <c r="E48" s="66">
        <v>0.03</v>
      </c>
      <c r="F48" s="62">
        <f t="shared" si="0"/>
        <v>0.03</v>
      </c>
      <c r="G48" s="65" t="e">
        <f t="shared" si="4"/>
        <v>#DIV/0!</v>
      </c>
      <c r="H48" s="74"/>
      <c r="I48" s="75">
        <f t="shared" si="1"/>
        <v>-0.03</v>
      </c>
    </row>
    <row r="49" spans="1:9" ht="18" customHeight="1">
      <c r="A49" s="36" t="s">
        <v>43</v>
      </c>
      <c r="B49" s="56" t="s">
        <v>42</v>
      </c>
      <c r="C49" s="44"/>
      <c r="D49" s="66">
        <v>0</v>
      </c>
      <c r="E49" s="66">
        <v>1868.62</v>
      </c>
      <c r="F49" s="62">
        <f aca="true" t="shared" si="5" ref="F49:F92">E49-D49</f>
        <v>1868.62</v>
      </c>
      <c r="G49" s="65" t="e">
        <f t="shared" si="4"/>
        <v>#DIV/0!</v>
      </c>
      <c r="H49" s="74"/>
      <c r="I49" s="75">
        <f t="shared" si="1"/>
        <v>-1868.62</v>
      </c>
    </row>
    <row r="50" spans="1:9" ht="18.75" customHeight="1" hidden="1">
      <c r="A50" s="36" t="s">
        <v>45</v>
      </c>
      <c r="B50" s="56" t="s">
        <v>44</v>
      </c>
      <c r="C50" s="44"/>
      <c r="D50" s="66">
        <v>0</v>
      </c>
      <c r="E50" s="66">
        <v>0</v>
      </c>
      <c r="F50" s="62">
        <f t="shared" si="5"/>
        <v>0</v>
      </c>
      <c r="G50" s="65" t="e">
        <f t="shared" si="4"/>
        <v>#DIV/0!</v>
      </c>
      <c r="H50" s="74"/>
      <c r="I50" s="75">
        <f t="shared" si="1"/>
        <v>0</v>
      </c>
    </row>
    <row r="51" spans="1:9" ht="18.75" customHeight="1" hidden="1">
      <c r="A51" s="36" t="s">
        <v>50</v>
      </c>
      <c r="B51" s="56" t="s">
        <v>46</v>
      </c>
      <c r="C51" s="44"/>
      <c r="D51" s="66">
        <v>0</v>
      </c>
      <c r="E51" s="66">
        <v>0</v>
      </c>
      <c r="F51" s="62">
        <f t="shared" si="5"/>
        <v>0</v>
      </c>
      <c r="G51" s="65" t="e">
        <f t="shared" si="4"/>
        <v>#DIV/0!</v>
      </c>
      <c r="H51" s="74"/>
      <c r="I51" s="75">
        <f t="shared" si="1"/>
        <v>0</v>
      </c>
    </row>
    <row r="52" spans="1:9" ht="18" customHeight="1">
      <c r="A52" s="36" t="s">
        <v>51</v>
      </c>
      <c r="B52" s="56" t="s">
        <v>47</v>
      </c>
      <c r="C52" s="44"/>
      <c r="D52" s="66">
        <v>0</v>
      </c>
      <c r="E52" s="66">
        <v>34.37</v>
      </c>
      <c r="F52" s="62">
        <f t="shared" si="5"/>
        <v>34.37</v>
      </c>
      <c r="G52" s="65" t="e">
        <f t="shared" si="4"/>
        <v>#DIV/0!</v>
      </c>
      <c r="H52" s="74"/>
      <c r="I52" s="75">
        <f t="shared" si="1"/>
        <v>-34.37</v>
      </c>
    </row>
    <row r="53" spans="1:9" ht="18.75" customHeight="1" hidden="1">
      <c r="A53" s="36" t="s">
        <v>137</v>
      </c>
      <c r="B53" s="56" t="s">
        <v>48</v>
      </c>
      <c r="C53" s="44"/>
      <c r="D53" s="66">
        <v>0</v>
      </c>
      <c r="E53" s="66">
        <v>0</v>
      </c>
      <c r="F53" s="62">
        <f t="shared" si="5"/>
        <v>0</v>
      </c>
      <c r="G53" s="65" t="e">
        <f t="shared" si="4"/>
        <v>#DIV/0!</v>
      </c>
      <c r="H53" s="74"/>
      <c r="I53" s="75">
        <f t="shared" si="1"/>
        <v>0</v>
      </c>
    </row>
    <row r="54" spans="1:9" ht="18.75" customHeight="1" hidden="1">
      <c r="A54" s="36" t="s">
        <v>52</v>
      </c>
      <c r="B54" s="56" t="s">
        <v>49</v>
      </c>
      <c r="C54" s="44"/>
      <c r="D54" s="66">
        <v>0</v>
      </c>
      <c r="E54" s="66">
        <v>0</v>
      </c>
      <c r="F54" s="62">
        <f t="shared" si="5"/>
        <v>0</v>
      </c>
      <c r="G54" s="65" t="e">
        <f t="shared" si="4"/>
        <v>#DIV/0!</v>
      </c>
      <c r="H54" s="74"/>
      <c r="I54" s="75">
        <f t="shared" si="1"/>
        <v>0</v>
      </c>
    </row>
    <row r="55" spans="1:9" s="22" customFormat="1" ht="18.75" customHeight="1">
      <c r="A55" s="38" t="s">
        <v>27</v>
      </c>
      <c r="B55" s="59" t="s">
        <v>7</v>
      </c>
      <c r="C55" s="46">
        <v>2790</v>
      </c>
      <c r="D55" s="64">
        <f>SUM(D56:D64)+D65+D89</f>
        <v>8590900</v>
      </c>
      <c r="E55" s="64">
        <f>SUM(E56:E64)+E65+E89</f>
        <v>2989580.79</v>
      </c>
      <c r="F55" s="62">
        <f t="shared" si="5"/>
        <v>-5601319.21</v>
      </c>
      <c r="G55" s="65">
        <f t="shared" si="4"/>
        <v>34.799389935862365</v>
      </c>
      <c r="H55" s="72"/>
      <c r="I55" s="75">
        <f t="shared" si="1"/>
        <v>4169216.1799999997</v>
      </c>
    </row>
    <row r="56" spans="1:9" s="22" customFormat="1" ht="48.75" customHeight="1">
      <c r="A56" s="36" t="s">
        <v>67</v>
      </c>
      <c r="B56" s="56" t="s">
        <v>68</v>
      </c>
      <c r="C56" s="46"/>
      <c r="D56" s="66">
        <v>2000</v>
      </c>
      <c r="E56" s="66">
        <v>0</v>
      </c>
      <c r="F56" s="62">
        <f t="shared" si="5"/>
        <v>-2000</v>
      </c>
      <c r="G56" s="65">
        <f t="shared" si="4"/>
        <v>0</v>
      </c>
      <c r="H56" s="72"/>
      <c r="I56" s="75">
        <f t="shared" si="1"/>
        <v>1666.6</v>
      </c>
    </row>
    <row r="57" spans="1:9" ht="79.5" customHeight="1">
      <c r="A57" s="36" t="s">
        <v>124</v>
      </c>
      <c r="B57" s="56" t="s">
        <v>35</v>
      </c>
      <c r="C57" s="45"/>
      <c r="D57" s="66">
        <v>540000</v>
      </c>
      <c r="E57" s="66">
        <v>332229.94</v>
      </c>
      <c r="F57" s="62">
        <f t="shared" si="5"/>
        <v>-207770.06</v>
      </c>
      <c r="G57" s="65">
        <f t="shared" si="4"/>
        <v>61.524062962962965</v>
      </c>
      <c r="H57" s="73"/>
      <c r="I57" s="75">
        <f t="shared" si="1"/>
        <v>117752.06</v>
      </c>
    </row>
    <row r="58" spans="1:9" ht="45" customHeight="1" hidden="1">
      <c r="A58" s="36"/>
      <c r="B58" s="56"/>
      <c r="C58" s="37"/>
      <c r="D58" s="66"/>
      <c r="E58" s="66"/>
      <c r="F58" s="62">
        <f t="shared" si="5"/>
        <v>0</v>
      </c>
      <c r="G58" s="65" t="e">
        <f t="shared" si="4"/>
        <v>#DIV/0!</v>
      </c>
      <c r="H58" s="74"/>
      <c r="I58" s="75">
        <f t="shared" si="1"/>
        <v>0</v>
      </c>
    </row>
    <row r="59" spans="1:9" ht="81.75" customHeight="1">
      <c r="A59" s="36" t="s">
        <v>125</v>
      </c>
      <c r="B59" s="56" t="s">
        <v>93</v>
      </c>
      <c r="C59" s="37"/>
      <c r="D59" s="66">
        <v>312200</v>
      </c>
      <c r="E59" s="66">
        <v>228301.8</v>
      </c>
      <c r="F59" s="62">
        <f t="shared" si="5"/>
        <v>-83898.20000000001</v>
      </c>
      <c r="G59" s="65">
        <f t="shared" si="4"/>
        <v>73.12677770659833</v>
      </c>
      <c r="H59" s="74"/>
      <c r="I59" s="75">
        <f t="shared" si="1"/>
        <v>31854.46000000002</v>
      </c>
    </row>
    <row r="60" spans="1:9" ht="32.25" customHeight="1">
      <c r="A60" s="36" t="s">
        <v>102</v>
      </c>
      <c r="B60" s="56" t="s">
        <v>55</v>
      </c>
      <c r="C60" s="37"/>
      <c r="D60" s="66">
        <v>600000</v>
      </c>
      <c r="E60" s="66">
        <v>358401.08</v>
      </c>
      <c r="F60" s="62">
        <f t="shared" si="5"/>
        <v>-241598.91999999998</v>
      </c>
      <c r="G60" s="65">
        <f t="shared" si="4"/>
        <v>59.733513333333335</v>
      </c>
      <c r="H60" s="74"/>
      <c r="I60" s="75">
        <f t="shared" si="1"/>
        <v>141578.91999999998</v>
      </c>
    </row>
    <row r="61" spans="1:9" ht="48" customHeight="1">
      <c r="A61" s="36" t="s">
        <v>138</v>
      </c>
      <c r="B61" s="56" t="s">
        <v>64</v>
      </c>
      <c r="C61" s="37"/>
      <c r="D61" s="66">
        <v>1946400</v>
      </c>
      <c r="E61" s="66">
        <v>0</v>
      </c>
      <c r="F61" s="62">
        <f t="shared" si="5"/>
        <v>-1946400</v>
      </c>
      <c r="G61" s="65">
        <f t="shared" si="4"/>
        <v>0</v>
      </c>
      <c r="H61" s="74"/>
      <c r="I61" s="75">
        <f t="shared" si="1"/>
        <v>1621935.12</v>
      </c>
    </row>
    <row r="62" spans="1:9" ht="36.75" customHeight="1" hidden="1">
      <c r="A62" s="36" t="s">
        <v>104</v>
      </c>
      <c r="B62" s="56" t="s">
        <v>88</v>
      </c>
      <c r="C62" s="37"/>
      <c r="D62" s="66">
        <v>0</v>
      </c>
      <c r="E62" s="66">
        <v>0</v>
      </c>
      <c r="F62" s="62">
        <f t="shared" si="5"/>
        <v>0</v>
      </c>
      <c r="G62" s="65" t="e">
        <f t="shared" si="4"/>
        <v>#DIV/0!</v>
      </c>
      <c r="H62" s="74"/>
      <c r="I62" s="75">
        <f t="shared" si="1"/>
        <v>0</v>
      </c>
    </row>
    <row r="63" spans="1:9" ht="63.75" customHeight="1">
      <c r="A63" s="36" t="s">
        <v>126</v>
      </c>
      <c r="B63" s="56" t="s">
        <v>87</v>
      </c>
      <c r="C63" s="37"/>
      <c r="D63" s="66">
        <v>52100</v>
      </c>
      <c r="E63" s="66">
        <v>107681.44</v>
      </c>
      <c r="F63" s="62">
        <f t="shared" si="5"/>
        <v>55581.44</v>
      </c>
      <c r="G63" s="65">
        <f t="shared" si="4"/>
        <v>206.68222648752402</v>
      </c>
      <c r="H63" s="74"/>
      <c r="I63" s="75">
        <f t="shared" si="1"/>
        <v>-64266.51</v>
      </c>
    </row>
    <row r="64" spans="1:9" ht="117" customHeight="1">
      <c r="A64" s="36" t="s">
        <v>103</v>
      </c>
      <c r="B64" s="56" t="s">
        <v>91</v>
      </c>
      <c r="C64" s="37"/>
      <c r="D64" s="66">
        <v>2638200</v>
      </c>
      <c r="E64" s="66">
        <v>865103.32</v>
      </c>
      <c r="F64" s="62">
        <f t="shared" si="5"/>
        <v>-1773096.6800000002</v>
      </c>
      <c r="G64" s="65">
        <f t="shared" si="4"/>
        <v>32.791422939883255</v>
      </c>
      <c r="H64" s="74"/>
      <c r="I64" s="75">
        <f t="shared" si="1"/>
        <v>1333308.7400000002</v>
      </c>
    </row>
    <row r="65" spans="1:9" ht="22.5" customHeight="1">
      <c r="A65" s="36" t="s">
        <v>57</v>
      </c>
      <c r="B65" s="57" t="s">
        <v>56</v>
      </c>
      <c r="C65" s="37"/>
      <c r="D65" s="65">
        <f>SUM(D66:D88)</f>
        <v>2500000</v>
      </c>
      <c r="E65" s="65">
        <f>SUM(E66:E88)</f>
        <v>1097863.21</v>
      </c>
      <c r="F65" s="65">
        <f>SUM(F66:F88)</f>
        <v>-1402136.79</v>
      </c>
      <c r="G65" s="65">
        <f t="shared" si="4"/>
        <v>43.914528399999995</v>
      </c>
      <c r="H65" s="74"/>
      <c r="I65" s="75">
        <f t="shared" si="1"/>
        <v>985386.79</v>
      </c>
    </row>
    <row r="66" spans="1:9" ht="31.5" customHeight="1">
      <c r="A66" s="36" t="s">
        <v>105</v>
      </c>
      <c r="B66" s="56" t="s">
        <v>58</v>
      </c>
      <c r="C66" s="37"/>
      <c r="D66" s="66">
        <v>2800</v>
      </c>
      <c r="E66" s="66">
        <v>799.77</v>
      </c>
      <c r="F66" s="62">
        <f t="shared" si="5"/>
        <v>-2000.23</v>
      </c>
      <c r="G66" s="65">
        <f t="shared" si="4"/>
        <v>28.563214285714285</v>
      </c>
      <c r="H66" s="74"/>
      <c r="I66" s="75">
        <f t="shared" si="1"/>
        <v>1533.4699999999998</v>
      </c>
    </row>
    <row r="67" spans="1:9" ht="64.5" customHeight="1">
      <c r="A67" s="36" t="s">
        <v>128</v>
      </c>
      <c r="B67" s="56" t="s">
        <v>129</v>
      </c>
      <c r="C67" s="37"/>
      <c r="D67" s="66">
        <v>1000</v>
      </c>
      <c r="E67" s="66">
        <v>400</v>
      </c>
      <c r="F67" s="62">
        <f t="shared" si="5"/>
        <v>-600</v>
      </c>
      <c r="G67" s="65">
        <f t="shared" si="4"/>
        <v>40</v>
      </c>
      <c r="H67" s="74"/>
      <c r="I67" s="75">
        <f t="shared" si="1"/>
        <v>433.29999999999995</v>
      </c>
    </row>
    <row r="68" spans="1:9" ht="27.75" customHeight="1" hidden="1">
      <c r="A68" s="36" t="s">
        <v>127</v>
      </c>
      <c r="B68" s="56" t="s">
        <v>59</v>
      </c>
      <c r="C68" s="37"/>
      <c r="D68" s="66">
        <v>0</v>
      </c>
      <c r="E68" s="66">
        <v>0</v>
      </c>
      <c r="F68" s="62">
        <f t="shared" si="5"/>
        <v>0</v>
      </c>
      <c r="G68" s="65" t="e">
        <f t="shared" si="4"/>
        <v>#DIV/0!</v>
      </c>
      <c r="H68" s="74"/>
      <c r="I68" s="75">
        <f t="shared" si="1"/>
        <v>0</v>
      </c>
    </row>
    <row r="69" spans="1:9" ht="78.75" customHeight="1">
      <c r="A69" s="36" t="s">
        <v>106</v>
      </c>
      <c r="B69" s="56" t="s">
        <v>78</v>
      </c>
      <c r="C69" s="37"/>
      <c r="D69" s="66">
        <v>3000</v>
      </c>
      <c r="E69" s="66">
        <v>0</v>
      </c>
      <c r="F69" s="62">
        <f t="shared" si="5"/>
        <v>-3000</v>
      </c>
      <c r="G69" s="65">
        <f t="shared" si="4"/>
        <v>0</v>
      </c>
      <c r="H69" s="74"/>
      <c r="I69" s="75">
        <f t="shared" si="1"/>
        <v>2499.9</v>
      </c>
    </row>
    <row r="70" spans="1:9" ht="41.25" customHeight="1">
      <c r="A70" s="36" t="s">
        <v>146</v>
      </c>
      <c r="B70" s="80" t="s">
        <v>147</v>
      </c>
      <c r="C70" s="37"/>
      <c r="D70" s="66">
        <v>0</v>
      </c>
      <c r="E70" s="66">
        <v>4500</v>
      </c>
      <c r="F70" s="62">
        <f t="shared" si="5"/>
        <v>4500</v>
      </c>
      <c r="G70" s="65" t="e">
        <f t="shared" si="4"/>
        <v>#DIV/0!</v>
      </c>
      <c r="H70" s="74"/>
      <c r="I70" s="75">
        <f t="shared" si="1"/>
        <v>-4500</v>
      </c>
    </row>
    <row r="71" spans="1:9" ht="78" customHeight="1">
      <c r="A71" s="36" t="s">
        <v>107</v>
      </c>
      <c r="B71" s="56" t="s">
        <v>81</v>
      </c>
      <c r="C71" s="37"/>
      <c r="D71" s="66">
        <v>43000</v>
      </c>
      <c r="E71" s="66">
        <v>4500</v>
      </c>
      <c r="F71" s="62">
        <f t="shared" si="5"/>
        <v>-38500</v>
      </c>
      <c r="G71" s="65">
        <f t="shared" si="4"/>
        <v>10.465116279069768</v>
      </c>
      <c r="H71" s="74"/>
      <c r="I71" s="75">
        <f t="shared" si="1"/>
        <v>31331.9</v>
      </c>
    </row>
    <row r="72" spans="1:9" ht="78" customHeight="1">
      <c r="A72" s="36" t="s">
        <v>108</v>
      </c>
      <c r="B72" s="56" t="s">
        <v>81</v>
      </c>
      <c r="C72" s="37"/>
      <c r="D72" s="66">
        <v>2600</v>
      </c>
      <c r="E72" s="66">
        <v>0</v>
      </c>
      <c r="F72" s="62">
        <f>E72-D72</f>
        <v>-2600</v>
      </c>
      <c r="G72" s="65">
        <f>E72/D72*100</f>
        <v>0</v>
      </c>
      <c r="H72" s="74"/>
      <c r="I72" s="75">
        <f t="shared" si="1"/>
        <v>2166.58</v>
      </c>
    </row>
    <row r="73" spans="1:9" ht="48" customHeight="1">
      <c r="A73" s="36" t="s">
        <v>109</v>
      </c>
      <c r="B73" s="56" t="s">
        <v>94</v>
      </c>
      <c r="C73" s="37"/>
      <c r="D73" s="66">
        <v>3000</v>
      </c>
      <c r="E73" s="66">
        <v>0</v>
      </c>
      <c r="F73" s="62">
        <f t="shared" si="5"/>
        <v>-3000</v>
      </c>
      <c r="G73" s="65">
        <f t="shared" si="4"/>
        <v>0</v>
      </c>
      <c r="H73" s="74"/>
      <c r="I73" s="75">
        <f aca="true" t="shared" si="6" ref="I73:I103">((D73*83.33)/100)-E73</f>
        <v>2499.9</v>
      </c>
    </row>
    <row r="74" spans="1:9" ht="30" customHeight="1">
      <c r="A74" s="36" t="s">
        <v>110</v>
      </c>
      <c r="B74" s="56" t="s">
        <v>82</v>
      </c>
      <c r="C74" s="37"/>
      <c r="D74" s="66">
        <v>3000</v>
      </c>
      <c r="E74" s="66">
        <v>0</v>
      </c>
      <c r="F74" s="62">
        <f t="shared" si="5"/>
        <v>-3000</v>
      </c>
      <c r="G74" s="65">
        <f t="shared" si="4"/>
        <v>0</v>
      </c>
      <c r="H74" s="74"/>
      <c r="I74" s="75">
        <f t="shared" si="6"/>
        <v>2499.9</v>
      </c>
    </row>
    <row r="75" spans="1:9" ht="33.75" customHeight="1">
      <c r="A75" s="36" t="s">
        <v>111</v>
      </c>
      <c r="B75" s="56" t="s">
        <v>83</v>
      </c>
      <c r="C75" s="37"/>
      <c r="D75" s="66">
        <v>55000</v>
      </c>
      <c r="E75" s="66">
        <v>39750</v>
      </c>
      <c r="F75" s="62">
        <f t="shared" si="5"/>
        <v>-15250</v>
      </c>
      <c r="G75" s="65">
        <f t="shared" si="4"/>
        <v>72.27272727272728</v>
      </c>
      <c r="H75" s="74"/>
      <c r="I75" s="75">
        <f t="shared" si="6"/>
        <v>6081.5</v>
      </c>
    </row>
    <row r="76" spans="1:9" ht="78.75" customHeight="1">
      <c r="A76" s="36" t="s">
        <v>112</v>
      </c>
      <c r="B76" s="56" t="s">
        <v>84</v>
      </c>
      <c r="C76" s="37"/>
      <c r="D76" s="66">
        <v>82800</v>
      </c>
      <c r="E76" s="66">
        <v>21200</v>
      </c>
      <c r="F76" s="62">
        <f t="shared" si="5"/>
        <v>-61600</v>
      </c>
      <c r="G76" s="65">
        <f t="shared" si="4"/>
        <v>25.60386473429952</v>
      </c>
      <c r="H76" s="74"/>
      <c r="I76" s="75">
        <f t="shared" si="6"/>
        <v>47797.240000000005</v>
      </c>
    </row>
    <row r="77" spans="1:9" ht="49.5" customHeight="1">
      <c r="A77" s="36" t="s">
        <v>113</v>
      </c>
      <c r="B77" s="56" t="s">
        <v>85</v>
      </c>
      <c r="C77" s="37"/>
      <c r="D77" s="66">
        <v>881000</v>
      </c>
      <c r="E77" s="66">
        <v>519442</v>
      </c>
      <c r="F77" s="62">
        <f t="shared" si="5"/>
        <v>-361558</v>
      </c>
      <c r="G77" s="65">
        <f t="shared" si="4"/>
        <v>58.96049943246311</v>
      </c>
      <c r="H77" s="74"/>
      <c r="I77" s="75">
        <f t="shared" si="6"/>
        <v>214695.30000000005</v>
      </c>
    </row>
    <row r="78" spans="1:9" ht="35.25" customHeight="1">
      <c r="A78" s="36" t="s">
        <v>217</v>
      </c>
      <c r="B78" s="56" t="s">
        <v>85</v>
      </c>
      <c r="C78" s="37"/>
      <c r="D78" s="66">
        <v>0</v>
      </c>
      <c r="E78" s="66">
        <v>436.59</v>
      </c>
      <c r="F78" s="62">
        <f>E78-D78</f>
        <v>436.59</v>
      </c>
      <c r="G78" s="65" t="e">
        <f>E78/D78*100</f>
        <v>#DIV/0!</v>
      </c>
      <c r="H78" s="74"/>
      <c r="I78" s="75">
        <f>((D78*83.33)/100)-E78</f>
        <v>-436.59</v>
      </c>
    </row>
    <row r="79" spans="1:9" ht="51" customHeight="1">
      <c r="A79" s="36" t="s">
        <v>115</v>
      </c>
      <c r="B79" s="56" t="s">
        <v>90</v>
      </c>
      <c r="C79" s="37"/>
      <c r="D79" s="66">
        <v>610000</v>
      </c>
      <c r="E79" s="66">
        <v>237510</v>
      </c>
      <c r="F79" s="62">
        <f>E79-D79</f>
        <v>-372490</v>
      </c>
      <c r="G79" s="65">
        <f>E79/D79*100</f>
        <v>38.93606557377049</v>
      </c>
      <c r="H79" s="74"/>
      <c r="I79" s="75">
        <f t="shared" si="6"/>
        <v>270803</v>
      </c>
    </row>
    <row r="80" spans="1:9" ht="49.5" customHeight="1">
      <c r="A80" s="36" t="s">
        <v>114</v>
      </c>
      <c r="B80" s="56" t="s">
        <v>90</v>
      </c>
      <c r="C80" s="37"/>
      <c r="D80" s="66">
        <v>688000</v>
      </c>
      <c r="E80" s="66">
        <v>206863.97</v>
      </c>
      <c r="F80" s="62">
        <f t="shared" si="5"/>
        <v>-481136.03</v>
      </c>
      <c r="G80" s="65">
        <f t="shared" si="4"/>
        <v>30.0674375</v>
      </c>
      <c r="H80" s="74"/>
      <c r="I80" s="75">
        <f t="shared" si="6"/>
        <v>366446.43000000005</v>
      </c>
    </row>
    <row r="81" spans="1:9" ht="49.5" customHeight="1">
      <c r="A81" s="36" t="s">
        <v>121</v>
      </c>
      <c r="B81" s="56" t="s">
        <v>90</v>
      </c>
      <c r="C81" s="37"/>
      <c r="D81" s="66">
        <v>7000</v>
      </c>
      <c r="E81" s="66">
        <v>3000</v>
      </c>
      <c r="F81" s="62">
        <f t="shared" si="5"/>
        <v>-4000</v>
      </c>
      <c r="G81" s="65">
        <f t="shared" si="4"/>
        <v>42.857142857142854</v>
      </c>
      <c r="H81" s="74"/>
      <c r="I81" s="75">
        <f t="shared" si="6"/>
        <v>2833.1000000000004</v>
      </c>
    </row>
    <row r="82" spans="1:9" ht="48" customHeight="1">
      <c r="A82" s="36" t="s">
        <v>140</v>
      </c>
      <c r="B82" s="56" t="s">
        <v>90</v>
      </c>
      <c r="C82" s="37"/>
      <c r="D82" s="66">
        <v>3000</v>
      </c>
      <c r="E82" s="66">
        <v>0</v>
      </c>
      <c r="F82" s="62">
        <f>E82-D82</f>
        <v>-3000</v>
      </c>
      <c r="G82" s="65">
        <f>E82/D82*100</f>
        <v>0</v>
      </c>
      <c r="H82" s="74"/>
      <c r="I82" s="75">
        <f t="shared" si="6"/>
        <v>2499.9</v>
      </c>
    </row>
    <row r="83" spans="1:9" ht="46.5" customHeight="1">
      <c r="A83" s="36" t="s">
        <v>122</v>
      </c>
      <c r="B83" s="56" t="s">
        <v>90</v>
      </c>
      <c r="C83" s="37"/>
      <c r="D83" s="66">
        <v>2000</v>
      </c>
      <c r="E83" s="66">
        <v>0</v>
      </c>
      <c r="F83" s="62">
        <f t="shared" si="5"/>
        <v>-2000</v>
      </c>
      <c r="G83" s="65">
        <f t="shared" si="4"/>
        <v>0</v>
      </c>
      <c r="H83" s="74"/>
      <c r="I83" s="75">
        <f t="shared" si="6"/>
        <v>1666.6</v>
      </c>
    </row>
    <row r="84" spans="1:9" ht="48" customHeight="1">
      <c r="A84" s="36" t="s">
        <v>116</v>
      </c>
      <c r="B84" s="56" t="s">
        <v>90</v>
      </c>
      <c r="C84" s="37"/>
      <c r="D84" s="66">
        <v>21500</v>
      </c>
      <c r="E84" s="66">
        <v>5000</v>
      </c>
      <c r="F84" s="62">
        <f>E84-D84</f>
        <v>-16500</v>
      </c>
      <c r="G84" s="65">
        <f aca="true" t="shared" si="7" ref="G84:G89">E84/D84*100</f>
        <v>23.25581395348837</v>
      </c>
      <c r="H84" s="74"/>
      <c r="I84" s="75">
        <f t="shared" si="6"/>
        <v>12915.95</v>
      </c>
    </row>
    <row r="85" spans="1:9" ht="48" customHeight="1">
      <c r="A85" s="36" t="s">
        <v>117</v>
      </c>
      <c r="B85" s="56" t="s">
        <v>90</v>
      </c>
      <c r="C85" s="37"/>
      <c r="D85" s="66">
        <v>30000</v>
      </c>
      <c r="E85" s="66">
        <v>16900</v>
      </c>
      <c r="F85" s="62">
        <f>E85-D85</f>
        <v>-13100</v>
      </c>
      <c r="G85" s="65">
        <f t="shared" si="7"/>
        <v>56.333333333333336</v>
      </c>
      <c r="H85" s="74"/>
      <c r="I85" s="75">
        <f t="shared" si="6"/>
        <v>8099</v>
      </c>
    </row>
    <row r="86" spans="1:9" ht="46.5" customHeight="1">
      <c r="A86" s="36" t="s">
        <v>118</v>
      </c>
      <c r="B86" s="56" t="s">
        <v>90</v>
      </c>
      <c r="C86" s="37"/>
      <c r="D86" s="66">
        <v>32000</v>
      </c>
      <c r="E86" s="66">
        <v>23625</v>
      </c>
      <c r="F86" s="62">
        <f>E86-D86</f>
        <v>-8375</v>
      </c>
      <c r="G86" s="65">
        <f t="shared" si="7"/>
        <v>73.828125</v>
      </c>
      <c r="H86" s="74"/>
      <c r="I86" s="75">
        <f t="shared" si="6"/>
        <v>3040.5999999999985</v>
      </c>
    </row>
    <row r="87" spans="1:9" ht="46.5" customHeight="1">
      <c r="A87" s="36" t="s">
        <v>119</v>
      </c>
      <c r="B87" s="56" t="s">
        <v>90</v>
      </c>
      <c r="C87" s="37"/>
      <c r="D87" s="66">
        <v>24300</v>
      </c>
      <c r="E87" s="66">
        <v>13935.88</v>
      </c>
      <c r="F87" s="62">
        <f>E87-D87</f>
        <v>-10364.12</v>
      </c>
      <c r="G87" s="65">
        <f t="shared" si="7"/>
        <v>57.34930041152263</v>
      </c>
      <c r="H87" s="74"/>
      <c r="I87" s="75">
        <f t="shared" si="6"/>
        <v>6313.3099999999995</v>
      </c>
    </row>
    <row r="88" spans="1:9" ht="47.25" customHeight="1">
      <c r="A88" s="36" t="s">
        <v>120</v>
      </c>
      <c r="B88" s="56" t="s">
        <v>90</v>
      </c>
      <c r="C88" s="37"/>
      <c r="D88" s="66">
        <v>5000</v>
      </c>
      <c r="E88" s="66">
        <v>0</v>
      </c>
      <c r="F88" s="62">
        <f>E88-D88</f>
        <v>-5000</v>
      </c>
      <c r="G88" s="65">
        <f t="shared" si="7"/>
        <v>0</v>
      </c>
      <c r="H88" s="74"/>
      <c r="I88" s="75">
        <f t="shared" si="6"/>
        <v>4166.5</v>
      </c>
    </row>
    <row r="89" spans="1:9" ht="24" customHeight="1">
      <c r="A89" s="51" t="s">
        <v>79</v>
      </c>
      <c r="B89" s="57" t="s">
        <v>60</v>
      </c>
      <c r="C89" s="37"/>
      <c r="D89" s="65">
        <v>0</v>
      </c>
      <c r="E89" s="65">
        <v>0</v>
      </c>
      <c r="F89" s="62">
        <f t="shared" si="5"/>
        <v>0</v>
      </c>
      <c r="G89" s="65" t="e">
        <f t="shared" si="7"/>
        <v>#DIV/0!</v>
      </c>
      <c r="H89" s="74"/>
      <c r="I89" s="75">
        <f t="shared" si="6"/>
        <v>0</v>
      </c>
    </row>
    <row r="90" spans="1:9" s="22" customFormat="1" ht="19.5" customHeight="1">
      <c r="A90" s="52" t="s">
        <v>63</v>
      </c>
      <c r="B90" s="60" t="s">
        <v>28</v>
      </c>
      <c r="C90" s="39">
        <v>89737.9</v>
      </c>
      <c r="D90" s="61">
        <f>D91</f>
        <v>129097890.75999999</v>
      </c>
      <c r="E90" s="61">
        <f>E91</f>
        <v>94348212.42999999</v>
      </c>
      <c r="F90" s="62">
        <f t="shared" si="5"/>
        <v>-34749678.33</v>
      </c>
      <c r="G90" s="61">
        <f aca="true" t="shared" si="8" ref="G90:G100">E90/D90*100</f>
        <v>73.08269087478621</v>
      </c>
      <c r="H90" s="72"/>
      <c r="I90" s="75">
        <f t="shared" si="6"/>
        <v>13229059.940308005</v>
      </c>
    </row>
    <row r="91" spans="1:9" ht="21" customHeight="1">
      <c r="A91" s="42" t="s">
        <v>29</v>
      </c>
      <c r="B91" s="57" t="s">
        <v>8</v>
      </c>
      <c r="C91" s="40"/>
      <c r="D91" s="65">
        <f>D96+D94+D92+D98+D95+D93+D97</f>
        <v>129097890.75999999</v>
      </c>
      <c r="E91" s="65">
        <f>E96+E94+E92+E98+E95+E93+E97</f>
        <v>94348212.42999999</v>
      </c>
      <c r="F91" s="62">
        <f t="shared" si="5"/>
        <v>-34749678.33</v>
      </c>
      <c r="G91" s="65">
        <f t="shared" si="8"/>
        <v>73.08269087478621</v>
      </c>
      <c r="H91" s="74"/>
      <c r="I91" s="75">
        <f t="shared" si="6"/>
        <v>13229059.940308005</v>
      </c>
    </row>
    <row r="92" spans="1:9" ht="33.75" customHeight="1">
      <c r="A92" s="36" t="s">
        <v>69</v>
      </c>
      <c r="B92" s="56" t="s">
        <v>70</v>
      </c>
      <c r="C92" s="37">
        <v>45052.6</v>
      </c>
      <c r="D92" s="66">
        <v>5019500</v>
      </c>
      <c r="E92" s="66">
        <v>3990900</v>
      </c>
      <c r="F92" s="62">
        <f t="shared" si="5"/>
        <v>-1028600</v>
      </c>
      <c r="G92" s="65">
        <f t="shared" si="8"/>
        <v>79.50791911544974</v>
      </c>
      <c r="H92" s="74"/>
      <c r="I92" s="75">
        <f t="shared" si="6"/>
        <v>191849.3500000001</v>
      </c>
    </row>
    <row r="93" spans="1:9" ht="47.25" customHeight="1">
      <c r="A93" s="36" t="s">
        <v>86</v>
      </c>
      <c r="B93" s="56" t="s">
        <v>92</v>
      </c>
      <c r="C93" s="37"/>
      <c r="D93" s="66">
        <v>7925300</v>
      </c>
      <c r="E93" s="66">
        <v>6604400</v>
      </c>
      <c r="F93" s="62">
        <f aca="true" t="shared" si="9" ref="F93:F101">E93-D93</f>
        <v>-1320900</v>
      </c>
      <c r="G93" s="65">
        <f t="shared" si="8"/>
        <v>83.33312303635194</v>
      </c>
      <c r="H93" s="74"/>
      <c r="I93" s="75">
        <f t="shared" si="6"/>
        <v>-247.50999999977648</v>
      </c>
    </row>
    <row r="94" spans="1:9" ht="48" customHeight="1">
      <c r="A94" s="36" t="s">
        <v>61</v>
      </c>
      <c r="B94" s="56" t="s">
        <v>152</v>
      </c>
      <c r="C94" s="37">
        <v>34742.4</v>
      </c>
      <c r="D94" s="66">
        <v>39148973.16</v>
      </c>
      <c r="E94" s="66">
        <v>23723616.16</v>
      </c>
      <c r="F94" s="62">
        <f t="shared" si="9"/>
        <v>-15425356.999999996</v>
      </c>
      <c r="G94" s="65">
        <f t="shared" si="8"/>
        <v>60.59831010903582</v>
      </c>
      <c r="H94" s="74"/>
      <c r="I94" s="75">
        <f t="shared" si="6"/>
        <v>8899223.174227994</v>
      </c>
    </row>
    <row r="95" spans="1:9" ht="47.25" customHeight="1">
      <c r="A95" s="36" t="s">
        <v>148</v>
      </c>
      <c r="B95" s="56" t="s">
        <v>151</v>
      </c>
      <c r="C95" s="37"/>
      <c r="D95" s="66">
        <f>55849799+13788000</f>
        <v>69637799</v>
      </c>
      <c r="E95" s="66">
        <v>52676897.67</v>
      </c>
      <c r="F95" s="62">
        <f t="shared" si="9"/>
        <v>-16960901.33</v>
      </c>
      <c r="G95" s="65">
        <f t="shared" si="8"/>
        <v>75.64411630815616</v>
      </c>
      <c r="H95" s="74"/>
      <c r="I95" s="75">
        <f t="shared" si="6"/>
        <v>5352280.236699998</v>
      </c>
    </row>
    <row r="96" spans="1:9" ht="32.25" customHeight="1" hidden="1">
      <c r="A96" s="36"/>
      <c r="B96" s="56"/>
      <c r="C96" s="37"/>
      <c r="D96" s="66"/>
      <c r="E96" s="66"/>
      <c r="F96" s="62"/>
      <c r="G96" s="65" t="e">
        <f t="shared" si="8"/>
        <v>#DIV/0!</v>
      </c>
      <c r="H96" s="74"/>
      <c r="I96" s="75">
        <f t="shared" si="6"/>
        <v>0</v>
      </c>
    </row>
    <row r="97" spans="1:10" s="53" customFormat="1" ht="18" customHeight="1">
      <c r="A97" s="36" t="s">
        <v>135</v>
      </c>
      <c r="B97" s="56" t="s">
        <v>136</v>
      </c>
      <c r="C97" s="37"/>
      <c r="D97" s="66">
        <v>7366318.6</v>
      </c>
      <c r="E97" s="66">
        <v>7352398.6</v>
      </c>
      <c r="F97" s="62">
        <f t="shared" si="9"/>
        <v>-13920</v>
      </c>
      <c r="G97" s="65">
        <f t="shared" si="8"/>
        <v>99.811031795448</v>
      </c>
      <c r="H97" s="54"/>
      <c r="I97" s="75">
        <f t="shared" si="6"/>
        <v>-1214045.3106199997</v>
      </c>
      <c r="J97" s="55"/>
    </row>
    <row r="98" spans="1:9" ht="33.75" customHeight="1" hidden="1">
      <c r="A98" s="36"/>
      <c r="B98" s="56"/>
      <c r="C98" s="37"/>
      <c r="D98" s="66"/>
      <c r="E98" s="66"/>
      <c r="F98" s="62">
        <f t="shared" si="9"/>
        <v>0</v>
      </c>
      <c r="G98" s="65" t="e">
        <f t="shared" si="8"/>
        <v>#DIV/0!</v>
      </c>
      <c r="H98" s="74"/>
      <c r="I98" s="75">
        <f t="shared" si="6"/>
        <v>0</v>
      </c>
    </row>
    <row r="99" spans="1:9" ht="36.75" customHeight="1">
      <c r="A99" s="81" t="s">
        <v>143</v>
      </c>
      <c r="B99" s="38" t="s">
        <v>31</v>
      </c>
      <c r="C99" s="37"/>
      <c r="D99" s="65">
        <v>8234334.6</v>
      </c>
      <c r="E99" s="65">
        <f>E100+E101</f>
        <v>5677554.3</v>
      </c>
      <c r="F99" s="62">
        <f t="shared" si="9"/>
        <v>-2556780.3</v>
      </c>
      <c r="G99" s="65">
        <f t="shared" si="8"/>
        <v>68.94976431975451</v>
      </c>
      <c r="H99" s="74"/>
      <c r="I99" s="75">
        <f t="shared" si="6"/>
        <v>1184116.7221799996</v>
      </c>
    </row>
    <row r="100" spans="1:9" ht="20.25" customHeight="1">
      <c r="A100" s="36" t="s">
        <v>141</v>
      </c>
      <c r="B100" s="36" t="s">
        <v>149</v>
      </c>
      <c r="C100" s="37"/>
      <c r="D100" s="66">
        <v>6089806</v>
      </c>
      <c r="E100" s="66">
        <v>3991560.67</v>
      </c>
      <c r="F100" s="62">
        <f t="shared" si="9"/>
        <v>-2098245.33</v>
      </c>
      <c r="G100" s="65">
        <f t="shared" si="8"/>
        <v>65.54495611190242</v>
      </c>
      <c r="H100" s="74"/>
      <c r="I100" s="75">
        <f t="shared" si="6"/>
        <v>1083074.6698000003</v>
      </c>
    </row>
    <row r="101" spans="1:9" s="22" customFormat="1" ht="58.5" customHeight="1">
      <c r="A101" s="36" t="s">
        <v>142</v>
      </c>
      <c r="B101" s="36" t="s">
        <v>150</v>
      </c>
      <c r="C101" s="39"/>
      <c r="D101" s="66">
        <v>2144528.6</v>
      </c>
      <c r="E101" s="66">
        <v>1685993.63</v>
      </c>
      <c r="F101" s="62">
        <f t="shared" si="9"/>
        <v>-458534.9700000002</v>
      </c>
      <c r="G101" s="61">
        <f>E101/D101*100</f>
        <v>78.6183793491959</v>
      </c>
      <c r="H101" s="72"/>
      <c r="I101" s="75">
        <f t="shared" si="6"/>
        <v>101042.05238000024</v>
      </c>
    </row>
    <row r="102" spans="1:9" s="22" customFormat="1" ht="21.75" customHeight="1" hidden="1">
      <c r="A102" s="38"/>
      <c r="B102" s="38"/>
      <c r="C102" s="39"/>
      <c r="D102" s="64"/>
      <c r="E102" s="64"/>
      <c r="F102" s="62"/>
      <c r="G102" s="61"/>
      <c r="H102" s="72"/>
      <c r="I102" s="75">
        <f t="shared" si="6"/>
        <v>0</v>
      </c>
    </row>
    <row r="103" spans="1:9" ht="21.75" customHeight="1">
      <c r="A103" s="36"/>
      <c r="B103" s="42" t="s">
        <v>9</v>
      </c>
      <c r="C103" s="45">
        <v>115903.3</v>
      </c>
      <c r="D103" s="65">
        <f>D99+D90+D7</f>
        <v>191428125.35999998</v>
      </c>
      <c r="E103" s="65">
        <f>E99+E90+E7</f>
        <v>136789460.77999997</v>
      </c>
      <c r="F103" s="65">
        <f>F101+F90+F7</f>
        <v>-52540419.25</v>
      </c>
      <c r="G103" s="61">
        <f>E103/D103*100</f>
        <v>71.4573475150287</v>
      </c>
      <c r="H103" s="73"/>
      <c r="I103" s="75">
        <f t="shared" si="6"/>
        <v>22727596.082488</v>
      </c>
    </row>
    <row r="104" spans="1:9" ht="21.75" customHeight="1">
      <c r="A104" s="36"/>
      <c r="B104" s="42"/>
      <c r="C104" s="45"/>
      <c r="D104" s="65"/>
      <c r="E104" s="65"/>
      <c r="F104" s="65"/>
      <c r="G104" s="61"/>
      <c r="H104" s="73"/>
      <c r="I104" s="75"/>
    </row>
    <row r="105" spans="1:9" ht="21.75" customHeight="1">
      <c r="A105" s="36"/>
      <c r="B105" s="42" t="s">
        <v>153</v>
      </c>
      <c r="C105" s="44"/>
      <c r="D105" s="63"/>
      <c r="E105" s="63"/>
      <c r="F105" s="62"/>
      <c r="G105" s="65"/>
      <c r="H105" s="73"/>
      <c r="I105" s="75"/>
    </row>
    <row r="106" spans="1:9" ht="21.75" customHeight="1">
      <c r="A106" s="90">
        <v>100</v>
      </c>
      <c r="B106" s="42" t="s">
        <v>154</v>
      </c>
      <c r="C106" s="40">
        <v>16645</v>
      </c>
      <c r="D106" s="87">
        <f>SUM(D107:D122)</f>
        <v>14967426</v>
      </c>
      <c r="E106" s="87">
        <f>SUM(E107:E122)</f>
        <v>9972272.190000001</v>
      </c>
      <c r="F106" s="62">
        <f aca="true" t="shared" si="10" ref="F106:F167">E106-D106</f>
        <v>-4995153.809999999</v>
      </c>
      <c r="G106" s="66">
        <f aca="true" t="shared" si="11" ref="G106:G126">E106/D106*100</f>
        <v>66.62650070893955</v>
      </c>
      <c r="H106" s="73"/>
      <c r="I106" s="75">
        <f>((D106*83.33)/100)-E106</f>
        <v>2500083.895799998</v>
      </c>
    </row>
    <row r="107" spans="1:9" ht="21.75" customHeight="1" hidden="1">
      <c r="A107" s="86">
        <v>103</v>
      </c>
      <c r="B107" s="36" t="s">
        <v>155</v>
      </c>
      <c r="C107" s="40"/>
      <c r="D107" s="87">
        <v>0</v>
      </c>
      <c r="E107" s="87">
        <v>0</v>
      </c>
      <c r="F107" s="62">
        <f t="shared" si="10"/>
        <v>0</v>
      </c>
      <c r="G107" s="66" t="e">
        <f t="shared" si="11"/>
        <v>#DIV/0!</v>
      </c>
      <c r="H107" s="73"/>
      <c r="I107" s="75">
        <f aca="true" t="shared" si="12" ref="I107:I170">((D107*83.33)/100)-E107</f>
        <v>0</v>
      </c>
    </row>
    <row r="108" spans="1:9" ht="20.25" customHeight="1">
      <c r="A108" s="86">
        <v>104</v>
      </c>
      <c r="B108" s="36" t="s">
        <v>156</v>
      </c>
      <c r="C108" s="37">
        <v>14427</v>
      </c>
      <c r="D108" s="88">
        <v>10264051.6</v>
      </c>
      <c r="E108" s="89">
        <v>6741135.75</v>
      </c>
      <c r="F108" s="62">
        <f t="shared" si="10"/>
        <v>-3522915.8499999996</v>
      </c>
      <c r="G108" s="66">
        <f t="shared" si="11"/>
        <v>65.67714205567712</v>
      </c>
      <c r="H108" s="74"/>
      <c r="I108" s="75">
        <f t="shared" si="12"/>
        <v>1811898.4482799992</v>
      </c>
    </row>
    <row r="109" spans="1:9" ht="21.75" customHeight="1" hidden="1">
      <c r="A109" s="86"/>
      <c r="B109" s="42"/>
      <c r="C109" s="40"/>
      <c r="D109" s="87"/>
      <c r="E109" s="87"/>
      <c r="F109" s="62">
        <f t="shared" si="10"/>
        <v>0</v>
      </c>
      <c r="G109" s="66" t="e">
        <f t="shared" si="11"/>
        <v>#DIV/0!</v>
      </c>
      <c r="H109" s="74"/>
      <c r="I109" s="75">
        <f t="shared" si="12"/>
        <v>0</v>
      </c>
    </row>
    <row r="110" spans="1:9" ht="21.75" customHeight="1" hidden="1">
      <c r="A110" s="86"/>
      <c r="B110" s="36"/>
      <c r="C110" s="37"/>
      <c r="D110" s="89"/>
      <c r="E110" s="89"/>
      <c r="F110" s="62">
        <f t="shared" si="10"/>
        <v>0</v>
      </c>
      <c r="G110" s="66" t="e">
        <f t="shared" si="11"/>
        <v>#DIV/0!</v>
      </c>
      <c r="H110" s="74"/>
      <c r="I110" s="75">
        <f t="shared" si="12"/>
        <v>0</v>
      </c>
    </row>
    <row r="111" spans="1:9" ht="21.75" customHeight="1" hidden="1">
      <c r="A111" s="86"/>
      <c r="B111" s="36"/>
      <c r="C111" s="37"/>
      <c r="D111" s="89"/>
      <c r="E111" s="89"/>
      <c r="F111" s="62">
        <f t="shared" si="10"/>
        <v>0</v>
      </c>
      <c r="G111" s="66" t="e">
        <f t="shared" si="11"/>
        <v>#DIV/0!</v>
      </c>
      <c r="H111" s="74"/>
      <c r="I111" s="75">
        <f t="shared" si="12"/>
        <v>0</v>
      </c>
    </row>
    <row r="112" spans="1:9" ht="21.75" customHeight="1" hidden="1">
      <c r="A112" s="86"/>
      <c r="B112" s="36"/>
      <c r="C112" s="37"/>
      <c r="D112" s="89"/>
      <c r="E112" s="89"/>
      <c r="F112" s="62">
        <f t="shared" si="10"/>
        <v>0</v>
      </c>
      <c r="G112" s="66" t="e">
        <f t="shared" si="11"/>
        <v>#DIV/0!</v>
      </c>
      <c r="H112" s="74"/>
      <c r="I112" s="75">
        <f t="shared" si="12"/>
        <v>0</v>
      </c>
    </row>
    <row r="113" spans="1:9" ht="21.75" customHeight="1" hidden="1">
      <c r="A113" s="86"/>
      <c r="B113" s="36"/>
      <c r="C113" s="37"/>
      <c r="D113" s="89"/>
      <c r="E113" s="89"/>
      <c r="F113" s="62">
        <f t="shared" si="10"/>
        <v>0</v>
      </c>
      <c r="G113" s="66" t="e">
        <f t="shared" si="11"/>
        <v>#DIV/0!</v>
      </c>
      <c r="H113" s="74"/>
      <c r="I113" s="75">
        <f t="shared" si="12"/>
        <v>0</v>
      </c>
    </row>
    <row r="114" spans="1:9" ht="21.75" customHeight="1" hidden="1">
      <c r="A114" s="86"/>
      <c r="B114" s="36"/>
      <c r="C114" s="37"/>
      <c r="D114" s="89"/>
      <c r="E114" s="89"/>
      <c r="F114" s="62">
        <f t="shared" si="10"/>
        <v>0</v>
      </c>
      <c r="G114" s="66" t="e">
        <f t="shared" si="11"/>
        <v>#DIV/0!</v>
      </c>
      <c r="H114" s="74"/>
      <c r="I114" s="75">
        <f t="shared" si="12"/>
        <v>0</v>
      </c>
    </row>
    <row r="115" spans="1:9" ht="21.75" customHeight="1" hidden="1">
      <c r="A115" s="86"/>
      <c r="B115" s="36"/>
      <c r="C115" s="37"/>
      <c r="D115" s="89"/>
      <c r="E115" s="89"/>
      <c r="F115" s="62">
        <f t="shared" si="10"/>
        <v>0</v>
      </c>
      <c r="G115" s="66" t="e">
        <f t="shared" si="11"/>
        <v>#DIV/0!</v>
      </c>
      <c r="H115" s="74"/>
      <c r="I115" s="75">
        <f t="shared" si="12"/>
        <v>0</v>
      </c>
    </row>
    <row r="116" spans="1:252" ht="21.75" customHeight="1">
      <c r="A116" s="86">
        <v>105</v>
      </c>
      <c r="B116" s="36" t="s">
        <v>157</v>
      </c>
      <c r="C116" s="37"/>
      <c r="D116" s="89">
        <v>8714</v>
      </c>
      <c r="E116" s="89">
        <v>0</v>
      </c>
      <c r="F116" s="62">
        <f t="shared" si="10"/>
        <v>-8714</v>
      </c>
      <c r="G116" s="66">
        <f t="shared" si="11"/>
        <v>0</v>
      </c>
      <c r="H116" s="74"/>
      <c r="I116" s="75">
        <f t="shared" si="12"/>
        <v>7261.3762</v>
      </c>
      <c r="IJ116" s="36"/>
      <c r="IK116" s="42"/>
      <c r="IL116" s="45"/>
      <c r="IM116" s="65"/>
      <c r="IN116" s="65"/>
      <c r="IO116" s="65"/>
      <c r="IP116" s="61"/>
      <c r="IQ116" s="73"/>
      <c r="IR116" s="75"/>
    </row>
    <row r="117" spans="1:252" ht="21" customHeight="1">
      <c r="A117" s="86">
        <v>106</v>
      </c>
      <c r="B117" s="36" t="s">
        <v>158</v>
      </c>
      <c r="C117" s="37"/>
      <c r="D117" s="89">
        <v>3100400</v>
      </c>
      <c r="E117" s="89">
        <v>2096682.14</v>
      </c>
      <c r="F117" s="62">
        <f t="shared" si="10"/>
        <v>-1003717.8600000001</v>
      </c>
      <c r="G117" s="66">
        <f t="shared" si="11"/>
        <v>67.62618178299574</v>
      </c>
      <c r="H117" s="74"/>
      <c r="I117" s="75">
        <f t="shared" si="12"/>
        <v>486881.17999999993</v>
      </c>
      <c r="IJ117" s="36"/>
      <c r="IK117" s="42"/>
      <c r="IL117" s="45"/>
      <c r="IM117" s="65"/>
      <c r="IN117" s="65"/>
      <c r="IO117" s="65"/>
      <c r="IP117" s="61"/>
      <c r="IQ117" s="73"/>
      <c r="IR117" s="75"/>
    </row>
    <row r="118" spans="1:252" ht="21.75" customHeight="1" hidden="1">
      <c r="A118" s="86">
        <v>107</v>
      </c>
      <c r="B118" s="36" t="s">
        <v>159</v>
      </c>
      <c r="C118" s="37"/>
      <c r="D118" s="89">
        <v>0</v>
      </c>
      <c r="E118" s="89">
        <v>0</v>
      </c>
      <c r="F118" s="62">
        <f t="shared" si="10"/>
        <v>0</v>
      </c>
      <c r="G118" s="66" t="e">
        <f t="shared" si="11"/>
        <v>#DIV/0!</v>
      </c>
      <c r="H118" s="74"/>
      <c r="I118" s="75">
        <f t="shared" si="12"/>
        <v>0</v>
      </c>
      <c r="IJ118" s="36"/>
      <c r="IK118" s="42"/>
      <c r="IL118" s="45"/>
      <c r="IM118" s="65"/>
      <c r="IN118" s="65"/>
      <c r="IO118" s="65"/>
      <c r="IP118" s="61"/>
      <c r="IQ118" s="73"/>
      <c r="IR118" s="75"/>
    </row>
    <row r="119" spans="1:252" ht="21.75" customHeight="1" hidden="1">
      <c r="A119" s="86">
        <v>111</v>
      </c>
      <c r="B119" s="36" t="s">
        <v>160</v>
      </c>
      <c r="C119" s="37"/>
      <c r="D119" s="89">
        <v>0</v>
      </c>
      <c r="E119" s="89">
        <v>0</v>
      </c>
      <c r="F119" s="62">
        <f t="shared" si="10"/>
        <v>0</v>
      </c>
      <c r="G119" s="66" t="e">
        <f t="shared" si="11"/>
        <v>#DIV/0!</v>
      </c>
      <c r="H119" s="74"/>
      <c r="I119" s="75">
        <f t="shared" si="12"/>
        <v>0</v>
      </c>
      <c r="IJ119" s="36"/>
      <c r="IK119" s="42"/>
      <c r="IL119" s="45"/>
      <c r="IM119" s="65"/>
      <c r="IN119" s="65"/>
      <c r="IO119" s="65"/>
      <c r="IP119" s="61"/>
      <c r="IQ119" s="73"/>
      <c r="IR119" s="75"/>
    </row>
    <row r="120" spans="1:252" ht="21.75" customHeight="1">
      <c r="A120" s="86">
        <v>112</v>
      </c>
      <c r="B120" s="36" t="s">
        <v>161</v>
      </c>
      <c r="C120" s="37"/>
      <c r="D120" s="89">
        <v>41000</v>
      </c>
      <c r="E120" s="89">
        <v>0</v>
      </c>
      <c r="F120" s="62">
        <f t="shared" si="10"/>
        <v>-41000</v>
      </c>
      <c r="G120" s="66">
        <f t="shared" si="11"/>
        <v>0</v>
      </c>
      <c r="H120" s="74"/>
      <c r="I120" s="75">
        <f t="shared" si="12"/>
        <v>34165.3</v>
      </c>
      <c r="IJ120" s="36"/>
      <c r="IK120" s="42"/>
      <c r="IL120" s="45"/>
      <c r="IM120" s="65"/>
      <c r="IN120" s="65"/>
      <c r="IO120" s="65"/>
      <c r="IP120" s="61"/>
      <c r="IQ120" s="73"/>
      <c r="IR120" s="75"/>
    </row>
    <row r="121" spans="1:252" ht="21" customHeight="1">
      <c r="A121" s="86">
        <v>114</v>
      </c>
      <c r="B121" s="36" t="s">
        <v>162</v>
      </c>
      <c r="C121" s="37"/>
      <c r="D121" s="89">
        <v>1553260.4</v>
      </c>
      <c r="E121" s="89">
        <v>1134454.3</v>
      </c>
      <c r="F121" s="62">
        <f t="shared" si="10"/>
        <v>-418806.09999999986</v>
      </c>
      <c r="G121" s="66">
        <f t="shared" si="11"/>
        <v>73.0369679160043</v>
      </c>
      <c r="H121" s="74"/>
      <c r="I121" s="75">
        <f t="shared" si="12"/>
        <v>159877.5913199999</v>
      </c>
      <c r="IJ121" s="36"/>
      <c r="IK121" s="42"/>
      <c r="IL121" s="45"/>
      <c r="IM121" s="65"/>
      <c r="IN121" s="65"/>
      <c r="IO121" s="65"/>
      <c r="IP121" s="61"/>
      <c r="IQ121" s="73"/>
      <c r="IR121" s="75"/>
    </row>
    <row r="122" spans="1:252" ht="21.75" customHeight="1" hidden="1">
      <c r="A122" s="86">
        <v>115</v>
      </c>
      <c r="B122" s="36" t="s">
        <v>162</v>
      </c>
      <c r="C122" s="37"/>
      <c r="D122" s="89">
        <v>0</v>
      </c>
      <c r="E122" s="88">
        <v>0</v>
      </c>
      <c r="F122" s="62">
        <f t="shared" si="10"/>
        <v>0</v>
      </c>
      <c r="G122" s="66" t="e">
        <f t="shared" si="11"/>
        <v>#DIV/0!</v>
      </c>
      <c r="H122" s="74"/>
      <c r="I122" s="75">
        <f t="shared" si="12"/>
        <v>0</v>
      </c>
      <c r="IJ122" s="36"/>
      <c r="IK122" s="42"/>
      <c r="IL122" s="45"/>
      <c r="IM122" s="65"/>
      <c r="IN122" s="65"/>
      <c r="IO122" s="65"/>
      <c r="IP122" s="61"/>
      <c r="IQ122" s="73"/>
      <c r="IR122" s="75"/>
    </row>
    <row r="123" spans="1:252" ht="21.75" customHeight="1" hidden="1">
      <c r="A123" s="90">
        <v>200</v>
      </c>
      <c r="B123" s="42" t="s">
        <v>163</v>
      </c>
      <c r="C123" s="40"/>
      <c r="D123" s="87">
        <f>D124</f>
        <v>0</v>
      </c>
      <c r="E123" s="87">
        <f>E124</f>
        <v>0</v>
      </c>
      <c r="F123" s="62">
        <f t="shared" si="10"/>
        <v>0</v>
      </c>
      <c r="G123" s="66" t="e">
        <f t="shared" si="11"/>
        <v>#DIV/0!</v>
      </c>
      <c r="H123" s="74"/>
      <c r="I123" s="75">
        <f t="shared" si="12"/>
        <v>0</v>
      </c>
      <c r="IJ123" s="36"/>
      <c r="IK123" s="42"/>
      <c r="IL123" s="45"/>
      <c r="IM123" s="65"/>
      <c r="IN123" s="65"/>
      <c r="IO123" s="65"/>
      <c r="IP123" s="61"/>
      <c r="IQ123" s="73"/>
      <c r="IR123" s="75"/>
    </row>
    <row r="124" spans="1:252" ht="21.75" customHeight="1" hidden="1">
      <c r="A124" s="86">
        <v>202</v>
      </c>
      <c r="B124" s="36" t="s">
        <v>164</v>
      </c>
      <c r="C124" s="37"/>
      <c r="D124" s="89">
        <v>0</v>
      </c>
      <c r="E124" s="89">
        <v>0</v>
      </c>
      <c r="F124" s="62">
        <f t="shared" si="10"/>
        <v>0</v>
      </c>
      <c r="G124" s="66" t="e">
        <f t="shared" si="11"/>
        <v>#DIV/0!</v>
      </c>
      <c r="H124" s="74"/>
      <c r="I124" s="75">
        <f t="shared" si="12"/>
        <v>0</v>
      </c>
      <c r="IJ124" s="36"/>
      <c r="IK124" s="42"/>
      <c r="IL124" s="45"/>
      <c r="IM124" s="65"/>
      <c r="IN124" s="65"/>
      <c r="IO124" s="65"/>
      <c r="IP124" s="61"/>
      <c r="IQ124" s="73"/>
      <c r="IR124" s="75"/>
    </row>
    <row r="125" spans="1:252" ht="21.75" customHeight="1">
      <c r="A125" s="90">
        <v>300</v>
      </c>
      <c r="B125" s="42" t="s">
        <v>165</v>
      </c>
      <c r="C125" s="40"/>
      <c r="D125" s="87">
        <f>D128+D127+D126</f>
        <v>711000</v>
      </c>
      <c r="E125" s="87">
        <f>E128+E127+E126</f>
        <v>629581.7</v>
      </c>
      <c r="F125" s="62">
        <f t="shared" si="10"/>
        <v>-81418.30000000005</v>
      </c>
      <c r="G125" s="66">
        <f t="shared" si="11"/>
        <v>88.54876230661041</v>
      </c>
      <c r="H125" s="74"/>
      <c r="I125" s="75">
        <f t="shared" si="12"/>
        <v>-37105.39999999991</v>
      </c>
      <c r="IJ125" s="36"/>
      <c r="IK125" s="42"/>
      <c r="IL125" s="45"/>
      <c r="IM125" s="65"/>
      <c r="IN125" s="65"/>
      <c r="IO125" s="65"/>
      <c r="IP125" s="61"/>
      <c r="IQ125" s="73"/>
      <c r="IR125" s="75"/>
    </row>
    <row r="126" spans="1:252" ht="21.75" customHeight="1">
      <c r="A126" s="86">
        <v>302</v>
      </c>
      <c r="B126" s="36" t="s">
        <v>166</v>
      </c>
      <c r="C126" s="37"/>
      <c r="D126" s="89">
        <v>211000</v>
      </c>
      <c r="E126" s="89">
        <v>129581.7</v>
      </c>
      <c r="F126" s="62">
        <f t="shared" si="10"/>
        <v>-81418.3</v>
      </c>
      <c r="G126" s="66">
        <f t="shared" si="11"/>
        <v>61.41312796208531</v>
      </c>
      <c r="H126" s="74"/>
      <c r="I126" s="75">
        <f t="shared" si="12"/>
        <v>46244.59999999999</v>
      </c>
      <c r="IJ126" s="36"/>
      <c r="IK126" s="42"/>
      <c r="IL126" s="45"/>
      <c r="IM126" s="65"/>
      <c r="IN126" s="65"/>
      <c r="IO126" s="65"/>
      <c r="IP126" s="61"/>
      <c r="IQ126" s="73"/>
      <c r="IR126" s="75"/>
    </row>
    <row r="127" spans="1:252" ht="14.25" customHeight="1" hidden="1">
      <c r="A127" s="86">
        <v>304</v>
      </c>
      <c r="B127" s="36" t="s">
        <v>167</v>
      </c>
      <c r="C127" s="37"/>
      <c r="D127" s="89">
        <v>0</v>
      </c>
      <c r="E127" s="89">
        <v>0</v>
      </c>
      <c r="F127" s="62">
        <f t="shared" si="10"/>
        <v>0</v>
      </c>
      <c r="G127" s="66">
        <v>0</v>
      </c>
      <c r="H127" s="74"/>
      <c r="I127" s="75">
        <f t="shared" si="12"/>
        <v>0</v>
      </c>
      <c r="IJ127" s="36"/>
      <c r="IK127" s="42"/>
      <c r="IL127" s="45"/>
      <c r="IM127" s="65"/>
      <c r="IN127" s="65"/>
      <c r="IO127" s="65"/>
      <c r="IP127" s="61"/>
      <c r="IQ127" s="73"/>
      <c r="IR127" s="75"/>
    </row>
    <row r="128" spans="1:252" ht="21.75" customHeight="1">
      <c r="A128" s="86">
        <v>310</v>
      </c>
      <c r="B128" s="36" t="s">
        <v>168</v>
      </c>
      <c r="C128" s="37"/>
      <c r="D128" s="89">
        <v>500000</v>
      </c>
      <c r="E128" s="89">
        <v>500000</v>
      </c>
      <c r="F128" s="62">
        <f t="shared" si="10"/>
        <v>0</v>
      </c>
      <c r="G128" s="66">
        <v>0</v>
      </c>
      <c r="H128" s="74"/>
      <c r="I128" s="75">
        <f t="shared" si="12"/>
        <v>-83350</v>
      </c>
      <c r="IJ128" s="36"/>
      <c r="IK128" s="42"/>
      <c r="IL128" s="45"/>
      <c r="IM128" s="65"/>
      <c r="IN128" s="65"/>
      <c r="IO128" s="65"/>
      <c r="IP128" s="61"/>
      <c r="IQ128" s="73"/>
      <c r="IR128" s="75"/>
    </row>
    <row r="129" spans="1:252" ht="21.75" customHeight="1">
      <c r="A129" s="90">
        <v>400</v>
      </c>
      <c r="B129" s="42" t="s">
        <v>169</v>
      </c>
      <c r="C129" s="40">
        <v>20848</v>
      </c>
      <c r="D129" s="87">
        <f>SUM(D130:D132)</f>
        <v>27102312.16</v>
      </c>
      <c r="E129" s="87">
        <f>SUM(E130:E132)</f>
        <v>8417587.16</v>
      </c>
      <c r="F129" s="62">
        <f t="shared" si="10"/>
        <v>-18684725</v>
      </c>
      <c r="G129" s="65">
        <f>E129/D129*100</f>
        <v>31.058557330113786</v>
      </c>
      <c r="H129" s="73"/>
      <c r="I129" s="75">
        <f t="shared" si="12"/>
        <v>14166769.562927999</v>
      </c>
      <c r="IJ129" s="36"/>
      <c r="IK129" s="42"/>
      <c r="IL129" s="45"/>
      <c r="IM129" s="65"/>
      <c r="IN129" s="65"/>
      <c r="IO129" s="65"/>
      <c r="IP129" s="61"/>
      <c r="IQ129" s="73"/>
      <c r="IR129" s="75"/>
    </row>
    <row r="130" spans="1:252" ht="21.75" customHeight="1">
      <c r="A130" s="86">
        <v>405</v>
      </c>
      <c r="B130" s="36" t="s">
        <v>170</v>
      </c>
      <c r="C130" s="37">
        <v>4085</v>
      </c>
      <c r="D130" s="89">
        <v>582600</v>
      </c>
      <c r="E130" s="89">
        <v>32200</v>
      </c>
      <c r="F130" s="62">
        <f t="shared" si="10"/>
        <v>-550400</v>
      </c>
      <c r="G130" s="66">
        <f>E130/D130*100</f>
        <v>5.526948163405424</v>
      </c>
      <c r="H130" s="74"/>
      <c r="I130" s="75">
        <f t="shared" si="12"/>
        <v>453280.58</v>
      </c>
      <c r="IJ130" s="36"/>
      <c r="IK130" s="42"/>
      <c r="IL130" s="45"/>
      <c r="IM130" s="65"/>
      <c r="IN130" s="65"/>
      <c r="IO130" s="65"/>
      <c r="IP130" s="61"/>
      <c r="IQ130" s="73"/>
      <c r="IR130" s="75"/>
    </row>
    <row r="131" spans="1:252" ht="21.75" customHeight="1">
      <c r="A131" s="86">
        <v>409</v>
      </c>
      <c r="B131" s="36" t="s">
        <v>171</v>
      </c>
      <c r="C131" s="37">
        <v>14767</v>
      </c>
      <c r="D131" s="89">
        <v>19117000</v>
      </c>
      <c r="E131" s="89">
        <v>2375475</v>
      </c>
      <c r="F131" s="62">
        <f t="shared" si="10"/>
        <v>-16741525</v>
      </c>
      <c r="G131" s="66">
        <f>E131/D131*100</f>
        <v>12.425982110163728</v>
      </c>
      <c r="H131" s="74"/>
      <c r="I131" s="75">
        <f t="shared" si="12"/>
        <v>13554721.1</v>
      </c>
      <c r="IJ131" s="36"/>
      <c r="IK131" s="42"/>
      <c r="IL131" s="45"/>
      <c r="IM131" s="65"/>
      <c r="IN131" s="65"/>
      <c r="IO131" s="65"/>
      <c r="IP131" s="61"/>
      <c r="IQ131" s="73"/>
      <c r="IR131" s="75"/>
    </row>
    <row r="132" spans="1:252" ht="21.75" customHeight="1">
      <c r="A132" s="86">
        <v>412</v>
      </c>
      <c r="B132" s="36" t="s">
        <v>172</v>
      </c>
      <c r="C132" s="37">
        <v>1996</v>
      </c>
      <c r="D132" s="89">
        <v>7402712.16</v>
      </c>
      <c r="E132" s="89">
        <v>6009912.16</v>
      </c>
      <c r="F132" s="62">
        <f t="shared" si="10"/>
        <v>-1392800</v>
      </c>
      <c r="G132" s="66">
        <f>E132/D132*100</f>
        <v>81.18527412796232</v>
      </c>
      <c r="H132" s="74"/>
      <c r="I132" s="75">
        <f t="shared" si="12"/>
        <v>158767.8829279989</v>
      </c>
      <c r="IJ132" s="36"/>
      <c r="IK132" s="42"/>
      <c r="IL132" s="45"/>
      <c r="IM132" s="65"/>
      <c r="IN132" s="65"/>
      <c r="IO132" s="65"/>
      <c r="IP132" s="61"/>
      <c r="IQ132" s="73"/>
      <c r="IR132" s="75"/>
    </row>
    <row r="133" spans="1:252" ht="21.75" customHeight="1">
      <c r="A133" s="90">
        <v>500</v>
      </c>
      <c r="B133" s="42" t="s">
        <v>173</v>
      </c>
      <c r="C133" s="40"/>
      <c r="D133" s="87">
        <f>D135+D134</f>
        <v>16265761</v>
      </c>
      <c r="E133" s="87">
        <f>E135+E134</f>
        <v>16265761</v>
      </c>
      <c r="F133" s="62">
        <f t="shared" si="10"/>
        <v>0</v>
      </c>
      <c r="G133" s="65">
        <f>E133/D133*100</f>
        <v>100</v>
      </c>
      <c r="H133" s="74"/>
      <c r="I133" s="75">
        <f t="shared" si="12"/>
        <v>-2711502.3587000016</v>
      </c>
      <c r="IJ133" s="36"/>
      <c r="IK133" s="42"/>
      <c r="IL133" s="45"/>
      <c r="IM133" s="65"/>
      <c r="IN133" s="65"/>
      <c r="IO133" s="65"/>
      <c r="IP133" s="61"/>
      <c r="IQ133" s="73"/>
      <c r="IR133" s="75"/>
    </row>
    <row r="134" spans="1:252" ht="20.25" customHeight="1">
      <c r="A134" s="86">
        <v>501</v>
      </c>
      <c r="B134" s="36" t="s">
        <v>174</v>
      </c>
      <c r="C134" s="37"/>
      <c r="D134" s="89">
        <v>16265761</v>
      </c>
      <c r="E134" s="89">
        <v>16265761</v>
      </c>
      <c r="F134" s="62">
        <f t="shared" si="10"/>
        <v>0</v>
      </c>
      <c r="G134" s="66">
        <v>0</v>
      </c>
      <c r="H134" s="74"/>
      <c r="I134" s="75">
        <f t="shared" si="12"/>
        <v>-2711502.3587000016</v>
      </c>
      <c r="IJ134" s="36"/>
      <c r="IK134" s="42"/>
      <c r="IL134" s="45"/>
      <c r="IM134" s="65"/>
      <c r="IN134" s="65"/>
      <c r="IO134" s="65"/>
      <c r="IP134" s="61"/>
      <c r="IQ134" s="73"/>
      <c r="IR134" s="75"/>
    </row>
    <row r="135" spans="1:252" ht="21.75" customHeight="1" hidden="1">
      <c r="A135" s="86">
        <v>502</v>
      </c>
      <c r="B135" s="36" t="s">
        <v>175</v>
      </c>
      <c r="C135" s="37"/>
      <c r="D135" s="89"/>
      <c r="E135" s="89">
        <v>0</v>
      </c>
      <c r="F135" s="62">
        <f t="shared" si="10"/>
        <v>0</v>
      </c>
      <c r="G135" s="66" t="e">
        <f aca="true" t="shared" si="13" ref="G135:G177">E135/D135*100</f>
        <v>#DIV/0!</v>
      </c>
      <c r="H135" s="74"/>
      <c r="I135" s="75">
        <f t="shared" si="12"/>
        <v>0</v>
      </c>
      <c r="IJ135" s="36"/>
      <c r="IK135" s="42"/>
      <c r="IL135" s="45"/>
      <c r="IM135" s="65"/>
      <c r="IN135" s="65"/>
      <c r="IO135" s="65"/>
      <c r="IP135" s="61"/>
      <c r="IQ135" s="73"/>
      <c r="IR135" s="75"/>
    </row>
    <row r="136" spans="1:252" ht="21.75" customHeight="1" hidden="1">
      <c r="A136" s="86">
        <v>600</v>
      </c>
      <c r="B136" s="42" t="s">
        <v>176</v>
      </c>
      <c r="C136" s="40">
        <v>210</v>
      </c>
      <c r="D136" s="87">
        <f>D137</f>
        <v>0</v>
      </c>
      <c r="E136" s="87">
        <f>E137</f>
        <v>0</v>
      </c>
      <c r="F136" s="62">
        <f t="shared" si="10"/>
        <v>0</v>
      </c>
      <c r="G136" s="66" t="e">
        <f t="shared" si="13"/>
        <v>#DIV/0!</v>
      </c>
      <c r="H136" s="73"/>
      <c r="I136" s="75">
        <f t="shared" si="12"/>
        <v>0</v>
      </c>
      <c r="IJ136" s="36"/>
      <c r="IK136" s="42"/>
      <c r="IL136" s="45"/>
      <c r="IM136" s="65"/>
      <c r="IN136" s="65"/>
      <c r="IO136" s="65"/>
      <c r="IP136" s="61"/>
      <c r="IQ136" s="73"/>
      <c r="IR136" s="75"/>
    </row>
    <row r="137" spans="1:252" ht="21.75" customHeight="1" hidden="1">
      <c r="A137" s="86">
        <v>602</v>
      </c>
      <c r="B137" s="36" t="s">
        <v>177</v>
      </c>
      <c r="C137" s="37">
        <v>210</v>
      </c>
      <c r="D137" s="89"/>
      <c r="E137" s="89"/>
      <c r="F137" s="62">
        <f t="shared" si="10"/>
        <v>0</v>
      </c>
      <c r="G137" s="66" t="e">
        <f t="shared" si="13"/>
        <v>#DIV/0!</v>
      </c>
      <c r="H137" s="74"/>
      <c r="I137" s="75">
        <f t="shared" si="12"/>
        <v>0</v>
      </c>
      <c r="IJ137" s="36"/>
      <c r="IK137" s="42"/>
      <c r="IL137" s="45"/>
      <c r="IM137" s="65"/>
      <c r="IN137" s="65"/>
      <c r="IO137" s="65"/>
      <c r="IP137" s="61"/>
      <c r="IQ137" s="73"/>
      <c r="IR137" s="75"/>
    </row>
    <row r="138" spans="1:252" ht="21.75" customHeight="1" hidden="1">
      <c r="A138" s="91">
        <v>600</v>
      </c>
      <c r="B138" s="51" t="s">
        <v>176</v>
      </c>
      <c r="C138" s="37"/>
      <c r="D138" s="87">
        <f>D139</f>
        <v>0</v>
      </c>
      <c r="E138" s="87">
        <f>E139</f>
        <v>0</v>
      </c>
      <c r="F138" s="62">
        <f t="shared" si="10"/>
        <v>0</v>
      </c>
      <c r="G138" s="66" t="e">
        <f t="shared" si="13"/>
        <v>#DIV/0!</v>
      </c>
      <c r="H138" s="74"/>
      <c r="I138" s="75">
        <f t="shared" si="12"/>
        <v>0</v>
      </c>
      <c r="IJ138" s="36"/>
      <c r="IK138" s="42"/>
      <c r="IL138" s="45"/>
      <c r="IM138" s="65"/>
      <c r="IN138" s="65"/>
      <c r="IO138" s="65"/>
      <c r="IP138" s="61"/>
      <c r="IQ138" s="73"/>
      <c r="IR138" s="75"/>
    </row>
    <row r="139" spans="1:252" ht="21.75" customHeight="1" hidden="1">
      <c r="A139" s="86">
        <v>605</v>
      </c>
      <c r="B139" s="36" t="s">
        <v>178</v>
      </c>
      <c r="C139" s="37"/>
      <c r="D139" s="89">
        <v>0</v>
      </c>
      <c r="E139" s="89">
        <v>0</v>
      </c>
      <c r="F139" s="62">
        <f t="shared" si="10"/>
        <v>0</v>
      </c>
      <c r="G139" s="66" t="e">
        <f t="shared" si="13"/>
        <v>#DIV/0!</v>
      </c>
      <c r="H139" s="74"/>
      <c r="I139" s="75">
        <f t="shared" si="12"/>
        <v>0</v>
      </c>
      <c r="IJ139" s="36"/>
      <c r="IK139" s="42"/>
      <c r="IL139" s="45"/>
      <c r="IM139" s="65"/>
      <c r="IN139" s="65"/>
      <c r="IO139" s="65"/>
      <c r="IP139" s="61"/>
      <c r="IQ139" s="73"/>
      <c r="IR139" s="75"/>
    </row>
    <row r="140" spans="1:252" ht="21.75" customHeight="1">
      <c r="A140" s="90">
        <v>700</v>
      </c>
      <c r="B140" s="42" t="s">
        <v>179</v>
      </c>
      <c r="C140" s="40">
        <v>39442</v>
      </c>
      <c r="D140" s="87">
        <f>SUM(D141:D144)</f>
        <v>88675838</v>
      </c>
      <c r="E140" s="87">
        <f>SUM(E141:E144)</f>
        <v>54079167.97</v>
      </c>
      <c r="F140" s="62">
        <f t="shared" si="10"/>
        <v>-34596670.03</v>
      </c>
      <c r="G140" s="65">
        <f t="shared" si="13"/>
        <v>60.98523474906435</v>
      </c>
      <c r="H140" s="73"/>
      <c r="I140" s="75">
        <f t="shared" si="12"/>
        <v>19814407.8354</v>
      </c>
      <c r="IJ140" s="36"/>
      <c r="IK140" s="42"/>
      <c r="IL140" s="45"/>
      <c r="IM140" s="65"/>
      <c r="IN140" s="65"/>
      <c r="IO140" s="65"/>
      <c r="IP140" s="61"/>
      <c r="IQ140" s="73"/>
      <c r="IR140" s="75"/>
    </row>
    <row r="141" spans="1:252" ht="21.75" customHeight="1">
      <c r="A141" s="86">
        <v>701</v>
      </c>
      <c r="B141" s="36" t="s">
        <v>180</v>
      </c>
      <c r="C141" s="44">
        <v>6369</v>
      </c>
      <c r="D141" s="89">
        <v>12887083</v>
      </c>
      <c r="E141" s="89">
        <v>8395366.87</v>
      </c>
      <c r="F141" s="62">
        <f t="shared" si="10"/>
        <v>-4491716.130000001</v>
      </c>
      <c r="G141" s="66">
        <f t="shared" si="13"/>
        <v>65.14559477889604</v>
      </c>
      <c r="H141" s="74"/>
      <c r="I141" s="75">
        <f t="shared" si="12"/>
        <v>2343439.3938999996</v>
      </c>
      <c r="IJ141" s="36"/>
      <c r="IK141" s="42"/>
      <c r="IL141" s="45"/>
      <c r="IM141" s="65"/>
      <c r="IN141" s="65"/>
      <c r="IO141" s="65"/>
      <c r="IP141" s="61"/>
      <c r="IQ141" s="73"/>
      <c r="IR141" s="75"/>
    </row>
    <row r="142" spans="1:252" ht="21.75" customHeight="1">
      <c r="A142" s="86">
        <v>702</v>
      </c>
      <c r="B142" s="36" t="s">
        <v>181</v>
      </c>
      <c r="C142" s="44">
        <v>28309</v>
      </c>
      <c r="D142" s="89">
        <v>68769353</v>
      </c>
      <c r="E142" s="89">
        <v>41059842.32</v>
      </c>
      <c r="F142" s="62">
        <f t="shared" si="10"/>
        <v>-27709510.68</v>
      </c>
      <c r="G142" s="66">
        <f t="shared" si="13"/>
        <v>59.70659971164771</v>
      </c>
      <c r="H142" s="74"/>
      <c r="I142" s="75">
        <f t="shared" si="12"/>
        <v>16245659.534899995</v>
      </c>
      <c r="IJ142" s="36"/>
      <c r="IK142" s="42"/>
      <c r="IL142" s="45"/>
      <c r="IM142" s="65"/>
      <c r="IN142" s="65"/>
      <c r="IO142" s="65"/>
      <c r="IP142" s="61"/>
      <c r="IQ142" s="73"/>
      <c r="IR142" s="75"/>
    </row>
    <row r="143" spans="1:252" ht="21.75" customHeight="1">
      <c r="A143" s="86">
        <v>707</v>
      </c>
      <c r="B143" s="36" t="s">
        <v>182</v>
      </c>
      <c r="C143" s="44">
        <v>50</v>
      </c>
      <c r="D143" s="89">
        <v>335500</v>
      </c>
      <c r="E143" s="89">
        <v>260090</v>
      </c>
      <c r="F143" s="62">
        <f t="shared" si="10"/>
        <v>-75410</v>
      </c>
      <c r="G143" s="66">
        <f t="shared" si="13"/>
        <v>77.5230998509687</v>
      </c>
      <c r="H143" s="74"/>
      <c r="I143" s="75">
        <f t="shared" si="12"/>
        <v>19482.150000000023</v>
      </c>
      <c r="IJ143" s="36"/>
      <c r="IK143" s="42"/>
      <c r="IL143" s="45"/>
      <c r="IM143" s="65"/>
      <c r="IN143" s="65"/>
      <c r="IO143" s="65"/>
      <c r="IP143" s="61"/>
      <c r="IQ143" s="73"/>
      <c r="IR143" s="75"/>
    </row>
    <row r="144" spans="1:252" ht="21.75" customHeight="1">
      <c r="A144" s="86">
        <v>709</v>
      </c>
      <c r="B144" s="36" t="s">
        <v>183</v>
      </c>
      <c r="C144" s="44">
        <v>4714</v>
      </c>
      <c r="D144" s="89">
        <v>6683902</v>
      </c>
      <c r="E144" s="89">
        <v>4363868.78</v>
      </c>
      <c r="F144" s="62">
        <f t="shared" si="10"/>
        <v>-2320033.2199999997</v>
      </c>
      <c r="G144" s="66">
        <f t="shared" si="13"/>
        <v>65.28923942930342</v>
      </c>
      <c r="H144" s="73"/>
      <c r="I144" s="75">
        <f t="shared" si="12"/>
        <v>1205826.756599999</v>
      </c>
      <c r="IJ144" s="36"/>
      <c r="IK144" s="42"/>
      <c r="IL144" s="45"/>
      <c r="IM144" s="65"/>
      <c r="IN144" s="65"/>
      <c r="IO144" s="65"/>
      <c r="IP144" s="61"/>
      <c r="IQ144" s="73"/>
      <c r="IR144" s="75"/>
    </row>
    <row r="145" spans="1:252" ht="38.25" customHeight="1">
      <c r="A145" s="90">
        <v>800</v>
      </c>
      <c r="B145" s="42" t="s">
        <v>184</v>
      </c>
      <c r="C145" s="45">
        <v>6915</v>
      </c>
      <c r="D145" s="87">
        <f>SUM(D146:D149)</f>
        <v>269100</v>
      </c>
      <c r="E145" s="87">
        <f>SUM(E146:E149)</f>
        <v>232691.78</v>
      </c>
      <c r="F145" s="62">
        <f t="shared" si="10"/>
        <v>-36408.22</v>
      </c>
      <c r="G145" s="66">
        <f t="shared" si="13"/>
        <v>86.47037532515793</v>
      </c>
      <c r="H145" s="74"/>
      <c r="I145" s="75">
        <f t="shared" si="12"/>
        <v>-8450.75</v>
      </c>
      <c r="IJ145" s="36"/>
      <c r="IK145" s="42"/>
      <c r="IL145" s="45"/>
      <c r="IM145" s="65"/>
      <c r="IN145" s="65"/>
      <c r="IO145" s="65"/>
      <c r="IP145" s="61"/>
      <c r="IQ145" s="73"/>
      <c r="IR145" s="75"/>
    </row>
    <row r="146" spans="1:252" ht="21" customHeight="1">
      <c r="A146" s="86">
        <v>801</v>
      </c>
      <c r="B146" s="36" t="s">
        <v>185</v>
      </c>
      <c r="C146" s="44">
        <v>6127</v>
      </c>
      <c r="D146" s="88">
        <v>269100</v>
      </c>
      <c r="E146" s="89">
        <v>232691.78</v>
      </c>
      <c r="F146" s="62">
        <f t="shared" si="10"/>
        <v>-36408.22</v>
      </c>
      <c r="G146" s="66">
        <f t="shared" si="13"/>
        <v>86.47037532515793</v>
      </c>
      <c r="H146" s="74"/>
      <c r="I146" s="75">
        <f t="shared" si="12"/>
        <v>-8450.75</v>
      </c>
      <c r="IJ146" s="36"/>
      <c r="IK146" s="42"/>
      <c r="IL146" s="45"/>
      <c r="IM146" s="65"/>
      <c r="IN146" s="65"/>
      <c r="IO146" s="65"/>
      <c r="IP146" s="61"/>
      <c r="IQ146" s="73"/>
      <c r="IR146" s="75"/>
    </row>
    <row r="147" spans="1:252" ht="21.75" customHeight="1" hidden="1">
      <c r="A147" s="86">
        <v>802</v>
      </c>
      <c r="B147" s="36" t="s">
        <v>186</v>
      </c>
      <c r="C147" s="44">
        <v>75</v>
      </c>
      <c r="D147" s="89"/>
      <c r="E147" s="89"/>
      <c r="F147" s="62">
        <f t="shared" si="10"/>
        <v>0</v>
      </c>
      <c r="G147" s="66" t="e">
        <f t="shared" si="13"/>
        <v>#DIV/0!</v>
      </c>
      <c r="H147" s="74"/>
      <c r="I147" s="75">
        <f t="shared" si="12"/>
        <v>0</v>
      </c>
      <c r="IJ147" s="36"/>
      <c r="IK147" s="42"/>
      <c r="IL147" s="45"/>
      <c r="IM147" s="65"/>
      <c r="IN147" s="65"/>
      <c r="IO147" s="65"/>
      <c r="IP147" s="61"/>
      <c r="IQ147" s="73"/>
      <c r="IR147" s="75"/>
    </row>
    <row r="148" spans="1:252" ht="21.75" customHeight="1" hidden="1">
      <c r="A148" s="86">
        <v>803</v>
      </c>
      <c r="B148" s="36" t="s">
        <v>187</v>
      </c>
      <c r="C148" s="44">
        <v>25</v>
      </c>
      <c r="D148" s="89">
        <v>0</v>
      </c>
      <c r="E148" s="89">
        <v>0</v>
      </c>
      <c r="F148" s="62">
        <f t="shared" si="10"/>
        <v>0</v>
      </c>
      <c r="G148" s="66" t="e">
        <f t="shared" si="13"/>
        <v>#DIV/0!</v>
      </c>
      <c r="H148" s="74"/>
      <c r="I148" s="75">
        <f t="shared" si="12"/>
        <v>0</v>
      </c>
      <c r="IJ148" s="36"/>
      <c r="IK148" s="42"/>
      <c r="IL148" s="45"/>
      <c r="IM148" s="65"/>
      <c r="IN148" s="65"/>
      <c r="IO148" s="65"/>
      <c r="IP148" s="61"/>
      <c r="IQ148" s="73"/>
      <c r="IR148" s="75"/>
    </row>
    <row r="149" spans="1:252" ht="21.75" customHeight="1" hidden="1">
      <c r="A149" s="86">
        <v>804</v>
      </c>
      <c r="B149" s="36" t="s">
        <v>188</v>
      </c>
      <c r="C149" s="44">
        <v>100</v>
      </c>
      <c r="D149" s="89"/>
      <c r="E149" s="89"/>
      <c r="F149" s="62">
        <f t="shared" si="10"/>
        <v>0</v>
      </c>
      <c r="G149" s="66" t="e">
        <f t="shared" si="13"/>
        <v>#DIV/0!</v>
      </c>
      <c r="H149" s="73"/>
      <c r="I149" s="75">
        <f t="shared" si="12"/>
        <v>0</v>
      </c>
      <c r="IJ149" s="36"/>
      <c r="IK149" s="42"/>
      <c r="IL149" s="45"/>
      <c r="IM149" s="65"/>
      <c r="IN149" s="65"/>
      <c r="IO149" s="65"/>
      <c r="IP149" s="61"/>
      <c r="IQ149" s="73"/>
      <c r="IR149" s="75"/>
    </row>
    <row r="150" spans="1:252" ht="21.75" customHeight="1" hidden="1">
      <c r="A150" s="86"/>
      <c r="B150" s="36"/>
      <c r="C150" s="37"/>
      <c r="D150" s="89"/>
      <c r="E150" s="89"/>
      <c r="F150" s="62">
        <f t="shared" si="10"/>
        <v>0</v>
      </c>
      <c r="G150" s="66" t="e">
        <f t="shared" si="13"/>
        <v>#DIV/0!</v>
      </c>
      <c r="H150" s="74"/>
      <c r="I150" s="75">
        <f t="shared" si="12"/>
        <v>0</v>
      </c>
      <c r="IJ150" s="36"/>
      <c r="IK150" s="42"/>
      <c r="IL150" s="45"/>
      <c r="IM150" s="65"/>
      <c r="IN150" s="65"/>
      <c r="IO150" s="65"/>
      <c r="IP150" s="61"/>
      <c r="IQ150" s="73"/>
      <c r="IR150" s="75"/>
    </row>
    <row r="151" spans="1:252" ht="21.75" customHeight="1">
      <c r="A151" s="90">
        <v>900</v>
      </c>
      <c r="B151" s="42" t="s">
        <v>189</v>
      </c>
      <c r="C151" s="40">
        <v>14944</v>
      </c>
      <c r="D151" s="87">
        <f>SUM(D152:D158)</f>
        <v>26022947.4</v>
      </c>
      <c r="E151" s="87">
        <f>SUM(E152:E158)</f>
        <v>16041064.14</v>
      </c>
      <c r="F151" s="62">
        <f t="shared" si="10"/>
        <v>-9981883.259999998</v>
      </c>
      <c r="G151" s="65">
        <f t="shared" si="13"/>
        <v>61.64199578714901</v>
      </c>
      <c r="H151" s="73"/>
      <c r="I151" s="75">
        <f t="shared" si="12"/>
        <v>5643857.92842</v>
      </c>
      <c r="IJ151" s="36"/>
      <c r="IK151" s="42"/>
      <c r="IL151" s="45"/>
      <c r="IM151" s="65"/>
      <c r="IN151" s="65"/>
      <c r="IO151" s="65"/>
      <c r="IP151" s="61"/>
      <c r="IQ151" s="73"/>
      <c r="IR151" s="75"/>
    </row>
    <row r="152" spans="1:252" ht="21.75" customHeight="1">
      <c r="A152" s="86">
        <v>901</v>
      </c>
      <c r="B152" s="36" t="s">
        <v>190</v>
      </c>
      <c r="C152" s="37">
        <v>14844</v>
      </c>
      <c r="D152" s="89">
        <v>11050480</v>
      </c>
      <c r="E152" s="89">
        <v>7791219.15</v>
      </c>
      <c r="F152" s="62">
        <f t="shared" si="10"/>
        <v>-3259260.8499999996</v>
      </c>
      <c r="G152" s="66">
        <f t="shared" si="13"/>
        <v>70.50570789685155</v>
      </c>
      <c r="H152" s="74"/>
      <c r="I152" s="75">
        <f t="shared" si="12"/>
        <v>1417145.8339999989</v>
      </c>
      <c r="IJ152" s="36"/>
      <c r="IK152" s="42"/>
      <c r="IL152" s="45"/>
      <c r="IM152" s="65"/>
      <c r="IN152" s="65"/>
      <c r="IO152" s="65"/>
      <c r="IP152" s="61"/>
      <c r="IQ152" s="73"/>
      <c r="IR152" s="75"/>
    </row>
    <row r="153" spans="1:252" ht="21.75" customHeight="1">
      <c r="A153" s="86">
        <v>902</v>
      </c>
      <c r="B153" s="36" t="s">
        <v>191</v>
      </c>
      <c r="C153" s="37">
        <v>100</v>
      </c>
      <c r="D153" s="89">
        <v>10072940</v>
      </c>
      <c r="E153" s="89">
        <v>5181897.77</v>
      </c>
      <c r="F153" s="62">
        <f t="shared" si="10"/>
        <v>-4891042.23</v>
      </c>
      <c r="G153" s="66">
        <f t="shared" si="13"/>
        <v>51.44374700931406</v>
      </c>
      <c r="H153" s="74"/>
      <c r="I153" s="75">
        <f t="shared" si="12"/>
        <v>3211883.1319999993</v>
      </c>
      <c r="IJ153" s="36"/>
      <c r="IK153" s="42"/>
      <c r="IL153" s="45"/>
      <c r="IM153" s="65"/>
      <c r="IN153" s="65"/>
      <c r="IO153" s="65"/>
      <c r="IP153" s="61"/>
      <c r="IQ153" s="73"/>
      <c r="IR153" s="75"/>
    </row>
    <row r="154" spans="1:252" ht="21.75" customHeight="1" hidden="1">
      <c r="A154" s="86">
        <v>902</v>
      </c>
      <c r="B154" s="36" t="s">
        <v>192</v>
      </c>
      <c r="C154" s="37"/>
      <c r="D154" s="89">
        <v>0</v>
      </c>
      <c r="E154" s="89"/>
      <c r="F154" s="62">
        <f t="shared" si="10"/>
        <v>0</v>
      </c>
      <c r="G154" s="66" t="e">
        <f t="shared" si="13"/>
        <v>#DIV/0!</v>
      </c>
      <c r="H154" s="74"/>
      <c r="I154" s="75">
        <f t="shared" si="12"/>
        <v>0</v>
      </c>
      <c r="IJ154" s="36"/>
      <c r="IK154" s="42"/>
      <c r="IL154" s="45"/>
      <c r="IM154" s="65"/>
      <c r="IN154" s="65"/>
      <c r="IO154" s="65"/>
      <c r="IP154" s="61"/>
      <c r="IQ154" s="73"/>
      <c r="IR154" s="75"/>
    </row>
    <row r="155" spans="1:252" ht="21.75" customHeight="1">
      <c r="A155" s="86">
        <v>903</v>
      </c>
      <c r="B155" s="36" t="s">
        <v>193</v>
      </c>
      <c r="C155" s="37"/>
      <c r="D155" s="89">
        <v>281300</v>
      </c>
      <c r="E155" s="89">
        <v>205037.56</v>
      </c>
      <c r="F155" s="62">
        <f t="shared" si="10"/>
        <v>-76262.44</v>
      </c>
      <c r="G155" s="66">
        <f t="shared" si="13"/>
        <v>72.8892854603626</v>
      </c>
      <c r="H155" s="74"/>
      <c r="I155" s="75">
        <f t="shared" si="12"/>
        <v>29369.73000000001</v>
      </c>
      <c r="IJ155" s="36"/>
      <c r="IK155" s="42"/>
      <c r="IL155" s="45"/>
      <c r="IM155" s="65"/>
      <c r="IN155" s="65"/>
      <c r="IO155" s="65"/>
      <c r="IP155" s="61"/>
      <c r="IQ155" s="73"/>
      <c r="IR155" s="75"/>
    </row>
    <row r="156" spans="1:252" ht="21.75" customHeight="1">
      <c r="A156" s="86">
        <v>904</v>
      </c>
      <c r="B156" s="36" t="s">
        <v>194</v>
      </c>
      <c r="C156" s="37"/>
      <c r="D156" s="89">
        <v>4219900</v>
      </c>
      <c r="E156" s="89">
        <v>2719418.82</v>
      </c>
      <c r="F156" s="62">
        <f t="shared" si="10"/>
        <v>-1500481.1800000002</v>
      </c>
      <c r="G156" s="66">
        <f t="shared" si="13"/>
        <v>64.44273134434465</v>
      </c>
      <c r="H156" s="74"/>
      <c r="I156" s="75">
        <f t="shared" si="12"/>
        <v>797023.8500000001</v>
      </c>
      <c r="IJ156" s="36"/>
      <c r="IK156" s="42"/>
      <c r="IL156" s="45"/>
      <c r="IM156" s="65"/>
      <c r="IN156" s="65"/>
      <c r="IO156" s="65"/>
      <c r="IP156" s="61"/>
      <c r="IQ156" s="73"/>
      <c r="IR156" s="75"/>
    </row>
    <row r="157" spans="1:252" ht="21.75" customHeight="1">
      <c r="A157" s="86">
        <v>908</v>
      </c>
      <c r="B157" s="36" t="s">
        <v>195</v>
      </c>
      <c r="C157" s="37"/>
      <c r="D157" s="89">
        <v>50000</v>
      </c>
      <c r="E157" s="89">
        <v>37509.9</v>
      </c>
      <c r="F157" s="62">
        <f t="shared" si="10"/>
        <v>-12490.099999999999</v>
      </c>
      <c r="G157" s="66">
        <f t="shared" si="13"/>
        <v>75.0198</v>
      </c>
      <c r="H157" s="74"/>
      <c r="I157" s="75">
        <f t="shared" si="12"/>
        <v>4155.0999999999985</v>
      </c>
      <c r="IJ157" s="36"/>
      <c r="IK157" s="42"/>
      <c r="IL157" s="45"/>
      <c r="IM157" s="65"/>
      <c r="IN157" s="65"/>
      <c r="IO157" s="65"/>
      <c r="IP157" s="61"/>
      <c r="IQ157" s="73"/>
      <c r="IR157" s="75"/>
    </row>
    <row r="158" spans="1:252" ht="21.75" customHeight="1">
      <c r="A158" s="86">
        <v>910</v>
      </c>
      <c r="B158" s="36" t="s">
        <v>196</v>
      </c>
      <c r="C158" s="37"/>
      <c r="D158" s="89">
        <v>348327.4</v>
      </c>
      <c r="E158" s="89">
        <v>105980.94</v>
      </c>
      <c r="F158" s="62">
        <f t="shared" si="10"/>
        <v>-242346.46000000002</v>
      </c>
      <c r="G158" s="66">
        <f t="shared" si="13"/>
        <v>30.425668494640384</v>
      </c>
      <c r="H158" s="74"/>
      <c r="I158" s="75">
        <f t="shared" si="12"/>
        <v>184280.28242</v>
      </c>
      <c r="IJ158" s="36"/>
      <c r="IK158" s="42"/>
      <c r="IL158" s="45"/>
      <c r="IM158" s="65"/>
      <c r="IN158" s="65"/>
      <c r="IO158" s="65"/>
      <c r="IP158" s="61"/>
      <c r="IQ158" s="73"/>
      <c r="IR158" s="75"/>
    </row>
    <row r="159" spans="1:252" ht="21.75" customHeight="1">
      <c r="A159" s="42">
        <v>1000</v>
      </c>
      <c r="B159" s="42" t="s">
        <v>197</v>
      </c>
      <c r="C159" s="40">
        <v>13071</v>
      </c>
      <c r="D159" s="87">
        <f>SUM(D160:D167)</f>
        <v>1276385</v>
      </c>
      <c r="E159" s="87">
        <f>SUM(E160:E167)</f>
        <v>462430.83</v>
      </c>
      <c r="F159" s="62">
        <f t="shared" si="10"/>
        <v>-813954.1699999999</v>
      </c>
      <c r="G159" s="65">
        <f t="shared" si="13"/>
        <v>36.2297292744744</v>
      </c>
      <c r="H159" s="74"/>
      <c r="I159" s="75">
        <f t="shared" si="12"/>
        <v>601180.7904999999</v>
      </c>
      <c r="IJ159" s="36"/>
      <c r="IK159" s="42"/>
      <c r="IL159" s="45"/>
      <c r="IM159" s="65"/>
      <c r="IN159" s="65"/>
      <c r="IO159" s="65"/>
      <c r="IP159" s="61"/>
      <c r="IQ159" s="73"/>
      <c r="IR159" s="75"/>
    </row>
    <row r="160" spans="1:252" ht="21.75" customHeight="1">
      <c r="A160" s="36">
        <v>1001</v>
      </c>
      <c r="B160" s="36" t="s">
        <v>198</v>
      </c>
      <c r="C160" s="40"/>
      <c r="D160" s="89">
        <v>153400</v>
      </c>
      <c r="E160" s="89">
        <v>112068.52</v>
      </c>
      <c r="F160" s="62">
        <f t="shared" si="10"/>
        <v>-41331.479999999996</v>
      </c>
      <c r="G160" s="66">
        <f t="shared" si="13"/>
        <v>73.05640156453717</v>
      </c>
      <c r="H160" s="74"/>
      <c r="I160" s="75">
        <f t="shared" si="12"/>
        <v>15759.699999999997</v>
      </c>
      <c r="IJ160" s="36"/>
      <c r="IK160" s="42"/>
      <c r="IL160" s="45"/>
      <c r="IM160" s="65"/>
      <c r="IN160" s="65"/>
      <c r="IO160" s="65"/>
      <c r="IP160" s="61"/>
      <c r="IQ160" s="73"/>
      <c r="IR160" s="75"/>
    </row>
    <row r="161" spans="1:252" ht="21.75" customHeight="1" hidden="1">
      <c r="A161" s="36">
        <v>1002</v>
      </c>
      <c r="B161" s="36" t="s">
        <v>199</v>
      </c>
      <c r="C161" s="37">
        <v>1359</v>
      </c>
      <c r="D161" s="89"/>
      <c r="E161" s="89"/>
      <c r="F161" s="62">
        <f t="shared" si="10"/>
        <v>0</v>
      </c>
      <c r="G161" s="66" t="e">
        <f t="shared" si="13"/>
        <v>#DIV/0!</v>
      </c>
      <c r="H161" s="74"/>
      <c r="I161" s="75">
        <f t="shared" si="12"/>
        <v>0</v>
      </c>
      <c r="IJ161" s="36"/>
      <c r="IK161" s="42"/>
      <c r="IL161" s="45"/>
      <c r="IM161" s="65"/>
      <c r="IN161" s="65"/>
      <c r="IO161" s="65"/>
      <c r="IP161" s="61"/>
      <c r="IQ161" s="73"/>
      <c r="IR161" s="75"/>
    </row>
    <row r="162" spans="1:252" ht="21" customHeight="1">
      <c r="A162" s="36">
        <v>1003</v>
      </c>
      <c r="B162" s="36" t="s">
        <v>200</v>
      </c>
      <c r="C162" s="37">
        <v>11694</v>
      </c>
      <c r="D162" s="89">
        <v>16800</v>
      </c>
      <c r="E162" s="89">
        <v>2880</v>
      </c>
      <c r="F162" s="62">
        <f t="shared" si="10"/>
        <v>-13920</v>
      </c>
      <c r="G162" s="66">
        <f t="shared" si="13"/>
        <v>17.142857142857142</v>
      </c>
      <c r="H162" s="74"/>
      <c r="I162" s="75">
        <f t="shared" si="12"/>
        <v>11119.44</v>
      </c>
      <c r="IJ162" s="36"/>
      <c r="IK162" s="42"/>
      <c r="IL162" s="45"/>
      <c r="IM162" s="65"/>
      <c r="IN162" s="65"/>
      <c r="IO162" s="65"/>
      <c r="IP162" s="61"/>
      <c r="IQ162" s="73"/>
      <c r="IR162" s="75"/>
    </row>
    <row r="163" spans="1:252" ht="21.75" customHeight="1" hidden="1">
      <c r="A163" s="36"/>
      <c r="B163" s="36"/>
      <c r="C163" s="37"/>
      <c r="D163" s="89"/>
      <c r="E163" s="89"/>
      <c r="F163" s="62">
        <f t="shared" si="10"/>
        <v>0</v>
      </c>
      <c r="G163" s="66" t="e">
        <f t="shared" si="13"/>
        <v>#DIV/0!</v>
      </c>
      <c r="H163" s="74"/>
      <c r="I163" s="75">
        <f t="shared" si="12"/>
        <v>0</v>
      </c>
      <c r="IJ163" s="36"/>
      <c r="IK163" s="42"/>
      <c r="IL163" s="45"/>
      <c r="IM163" s="65"/>
      <c r="IN163" s="65"/>
      <c r="IO163" s="65"/>
      <c r="IP163" s="61"/>
      <c r="IQ163" s="73"/>
      <c r="IR163" s="75"/>
    </row>
    <row r="164" spans="1:252" ht="21.75" customHeight="1" hidden="1">
      <c r="A164" s="36">
        <v>1001</v>
      </c>
      <c r="B164" s="36" t="s">
        <v>201</v>
      </c>
      <c r="C164" s="37"/>
      <c r="D164" s="89"/>
      <c r="E164" s="89"/>
      <c r="F164" s="62">
        <f t="shared" si="10"/>
        <v>0</v>
      </c>
      <c r="G164" s="66" t="e">
        <f t="shared" si="13"/>
        <v>#DIV/0!</v>
      </c>
      <c r="H164" s="74"/>
      <c r="I164" s="75">
        <f t="shared" si="12"/>
        <v>0</v>
      </c>
      <c r="IJ164" s="36"/>
      <c r="IK164" s="42"/>
      <c r="IL164" s="45"/>
      <c r="IM164" s="65"/>
      <c r="IN164" s="65"/>
      <c r="IO164" s="65"/>
      <c r="IP164" s="61"/>
      <c r="IQ164" s="73"/>
      <c r="IR164" s="75"/>
    </row>
    <row r="165" spans="1:252" ht="21.75" customHeight="1" hidden="1">
      <c r="A165" s="36">
        <v>1003</v>
      </c>
      <c r="B165" s="36" t="s">
        <v>202</v>
      </c>
      <c r="C165" s="37"/>
      <c r="D165" s="89"/>
      <c r="E165" s="88"/>
      <c r="F165" s="62">
        <f t="shared" si="10"/>
        <v>0</v>
      </c>
      <c r="G165" s="66" t="e">
        <f t="shared" si="13"/>
        <v>#DIV/0!</v>
      </c>
      <c r="H165" s="74"/>
      <c r="I165" s="75">
        <f t="shared" si="12"/>
        <v>0</v>
      </c>
      <c r="IJ165" s="36"/>
      <c r="IK165" s="42"/>
      <c r="IL165" s="45"/>
      <c r="IM165" s="65"/>
      <c r="IN165" s="65"/>
      <c r="IO165" s="65"/>
      <c r="IP165" s="61"/>
      <c r="IQ165" s="73"/>
      <c r="IR165" s="75"/>
    </row>
    <row r="166" spans="1:252" ht="21.75" customHeight="1" hidden="1">
      <c r="A166" s="36"/>
      <c r="B166" s="42"/>
      <c r="C166" s="40"/>
      <c r="D166" s="87"/>
      <c r="E166" s="87"/>
      <c r="F166" s="62">
        <f t="shared" si="10"/>
        <v>0</v>
      </c>
      <c r="G166" s="66" t="e">
        <f t="shared" si="13"/>
        <v>#DIV/0!</v>
      </c>
      <c r="H166" s="74"/>
      <c r="I166" s="75">
        <f t="shared" si="12"/>
        <v>0</v>
      </c>
      <c r="IJ166" s="36"/>
      <c r="IK166" s="42"/>
      <c r="IL166" s="45"/>
      <c r="IM166" s="65"/>
      <c r="IN166" s="65"/>
      <c r="IO166" s="65"/>
      <c r="IP166" s="61"/>
      <c r="IQ166" s="73"/>
      <c r="IR166" s="75"/>
    </row>
    <row r="167" spans="1:252" ht="21.75" customHeight="1">
      <c r="A167" s="36">
        <v>1004</v>
      </c>
      <c r="B167" s="36" t="s">
        <v>203</v>
      </c>
      <c r="C167" s="40"/>
      <c r="D167" s="89">
        <v>1106185</v>
      </c>
      <c r="E167" s="89">
        <v>347482.31</v>
      </c>
      <c r="F167" s="62">
        <f t="shared" si="10"/>
        <v>-758702.69</v>
      </c>
      <c r="G167" s="66">
        <f t="shared" si="13"/>
        <v>31.41267599904175</v>
      </c>
      <c r="H167" s="73"/>
      <c r="I167" s="75">
        <f t="shared" si="12"/>
        <v>574301.6505</v>
      </c>
      <c r="IJ167" s="36"/>
      <c r="IK167" s="42"/>
      <c r="IL167" s="45"/>
      <c r="IM167" s="65"/>
      <c r="IN167" s="65"/>
      <c r="IO167" s="65"/>
      <c r="IP167" s="61"/>
      <c r="IQ167" s="73"/>
      <c r="IR167" s="75"/>
    </row>
    <row r="168" spans="1:252" ht="21.75" customHeight="1" hidden="1">
      <c r="A168" s="36"/>
      <c r="B168" s="42"/>
      <c r="C168" s="40"/>
      <c r="D168" s="92"/>
      <c r="E168" s="92"/>
      <c r="F168" s="62">
        <f aca="true" t="shared" si="14" ref="F168:F177">E168-D168</f>
        <v>0</v>
      </c>
      <c r="G168" s="66" t="e">
        <f t="shared" si="13"/>
        <v>#DIV/0!</v>
      </c>
      <c r="H168" s="73"/>
      <c r="I168" s="75">
        <f t="shared" si="12"/>
        <v>0</v>
      </c>
      <c r="IJ168" s="36"/>
      <c r="IK168" s="42"/>
      <c r="IL168" s="45"/>
      <c r="IM168" s="65"/>
      <c r="IN168" s="65"/>
      <c r="IO168" s="65"/>
      <c r="IP168" s="61"/>
      <c r="IQ168" s="73"/>
      <c r="IR168" s="75"/>
    </row>
    <row r="169" spans="1:252" ht="21.75" customHeight="1">
      <c r="A169" s="36"/>
      <c r="B169" s="42" t="s">
        <v>204</v>
      </c>
      <c r="C169" s="40"/>
      <c r="D169" s="65">
        <f>D106+D123+D125+D129+D133+D138+D140+D145+D151+D159</f>
        <v>175290769.56</v>
      </c>
      <c r="E169" s="65">
        <f>E106+E123+E125+E129+E133+E138+E140+E145+E151+E159</f>
        <v>106100556.77</v>
      </c>
      <c r="F169" s="62">
        <f t="shared" si="14"/>
        <v>-69190212.79</v>
      </c>
      <c r="G169" s="66">
        <f t="shared" si="13"/>
        <v>60.52831933839107</v>
      </c>
      <c r="H169" s="73"/>
      <c r="I169" s="75">
        <f t="shared" si="12"/>
        <v>39969241.504347995</v>
      </c>
      <c r="IJ169" s="36"/>
      <c r="IK169" s="42"/>
      <c r="IL169" s="45"/>
      <c r="IM169" s="65"/>
      <c r="IN169" s="65"/>
      <c r="IO169" s="65"/>
      <c r="IP169" s="61"/>
      <c r="IQ169" s="73"/>
      <c r="IR169" s="75"/>
    </row>
    <row r="170" spans="1:252" ht="21.75" customHeight="1">
      <c r="A170" s="42">
        <v>1100</v>
      </c>
      <c r="B170" s="42" t="s">
        <v>205</v>
      </c>
      <c r="C170" s="40"/>
      <c r="D170" s="92">
        <f>SUM(D171:D175)</f>
        <v>23899955.8</v>
      </c>
      <c r="E170" s="92">
        <f>SUM(E171:E175)</f>
        <v>12591429.8</v>
      </c>
      <c r="F170" s="62">
        <f t="shared" si="14"/>
        <v>-11308526</v>
      </c>
      <c r="G170" s="65">
        <f t="shared" si="13"/>
        <v>52.6839041267181</v>
      </c>
      <c r="H170" s="74"/>
      <c r="I170" s="75">
        <f t="shared" si="12"/>
        <v>7324403.368140001</v>
      </c>
      <c r="IJ170" s="36"/>
      <c r="IK170" s="42"/>
      <c r="IL170" s="45"/>
      <c r="IM170" s="65"/>
      <c r="IN170" s="65"/>
      <c r="IO170" s="65"/>
      <c r="IP170" s="61"/>
      <c r="IQ170" s="73"/>
      <c r="IR170" s="75"/>
    </row>
    <row r="171" spans="1:252" ht="21.75" customHeight="1">
      <c r="A171" s="36">
        <v>1101</v>
      </c>
      <c r="B171" s="36" t="s">
        <v>206</v>
      </c>
      <c r="C171" s="37"/>
      <c r="D171" s="63">
        <v>13788000</v>
      </c>
      <c r="E171" s="63">
        <v>8262810</v>
      </c>
      <c r="F171" s="62">
        <f t="shared" si="14"/>
        <v>-5525190</v>
      </c>
      <c r="G171" s="66">
        <f t="shared" si="13"/>
        <v>59.927545691906005</v>
      </c>
      <c r="H171" s="74"/>
      <c r="I171" s="75">
        <f aca="true" t="shared" si="15" ref="I171:I177">((D171*83.33)/100)-E171</f>
        <v>3226730.4000000004</v>
      </c>
      <c r="IJ171" s="36"/>
      <c r="IK171" s="42"/>
      <c r="IL171" s="45"/>
      <c r="IM171" s="65"/>
      <c r="IN171" s="65"/>
      <c r="IO171" s="65"/>
      <c r="IP171" s="61"/>
      <c r="IQ171" s="73"/>
      <c r="IR171" s="75"/>
    </row>
    <row r="172" spans="1:252" ht="21.75" customHeight="1">
      <c r="A172" s="36">
        <v>1102</v>
      </c>
      <c r="B172" s="36" t="s">
        <v>207</v>
      </c>
      <c r="C172" s="37"/>
      <c r="D172" s="63">
        <v>7886600</v>
      </c>
      <c r="E172" s="63">
        <v>2411762</v>
      </c>
      <c r="F172" s="62">
        <f t="shared" si="14"/>
        <v>-5474838</v>
      </c>
      <c r="G172" s="66">
        <f t="shared" si="13"/>
        <v>30.580503639084018</v>
      </c>
      <c r="H172" s="74"/>
      <c r="I172" s="75">
        <f t="shared" si="15"/>
        <v>4160141.7800000003</v>
      </c>
      <c r="IJ172" s="36"/>
      <c r="IK172" s="42"/>
      <c r="IL172" s="45"/>
      <c r="IM172" s="65"/>
      <c r="IN172" s="65"/>
      <c r="IO172" s="65"/>
      <c r="IP172" s="61"/>
      <c r="IQ172" s="73"/>
      <c r="IR172" s="75"/>
    </row>
    <row r="173" spans="1:252" ht="21.75" customHeight="1" hidden="1">
      <c r="A173" s="36"/>
      <c r="B173" s="36"/>
      <c r="C173" s="37"/>
      <c r="D173" s="63"/>
      <c r="E173" s="63"/>
      <c r="F173" s="62">
        <f t="shared" si="14"/>
        <v>0</v>
      </c>
      <c r="G173" s="66" t="e">
        <f t="shared" si="13"/>
        <v>#DIV/0!</v>
      </c>
      <c r="H173" s="74"/>
      <c r="I173" s="75">
        <f t="shared" si="15"/>
        <v>0</v>
      </c>
      <c r="IJ173" s="36"/>
      <c r="IK173" s="42"/>
      <c r="IL173" s="45"/>
      <c r="IM173" s="65"/>
      <c r="IN173" s="65"/>
      <c r="IO173" s="65"/>
      <c r="IP173" s="61"/>
      <c r="IQ173" s="73"/>
      <c r="IR173" s="75"/>
    </row>
    <row r="174" spans="1:252" ht="21.75" customHeight="1">
      <c r="A174" s="36">
        <v>1103</v>
      </c>
      <c r="B174" s="36" t="s">
        <v>208</v>
      </c>
      <c r="C174" s="37"/>
      <c r="D174" s="63">
        <v>1618800</v>
      </c>
      <c r="E174" s="63">
        <v>1310302</v>
      </c>
      <c r="F174" s="62">
        <f t="shared" si="14"/>
        <v>-308498</v>
      </c>
      <c r="G174" s="66">
        <f t="shared" si="13"/>
        <v>80.94279713367926</v>
      </c>
      <c r="H174" s="74"/>
      <c r="I174" s="75">
        <f t="shared" si="15"/>
        <v>38644.04000000004</v>
      </c>
      <c r="IJ174" s="36"/>
      <c r="IK174" s="42"/>
      <c r="IL174" s="45"/>
      <c r="IM174" s="65"/>
      <c r="IN174" s="65"/>
      <c r="IO174" s="65"/>
      <c r="IP174" s="61"/>
      <c r="IQ174" s="73"/>
      <c r="IR174" s="75"/>
    </row>
    <row r="175" spans="1:252" ht="21.75" customHeight="1">
      <c r="A175" s="36">
        <v>1104</v>
      </c>
      <c r="B175" s="36" t="s">
        <v>213</v>
      </c>
      <c r="C175" s="37"/>
      <c r="D175" s="63">
        <v>606555.8</v>
      </c>
      <c r="E175" s="63">
        <v>606555.8</v>
      </c>
      <c r="F175" s="62">
        <f t="shared" si="14"/>
        <v>0</v>
      </c>
      <c r="G175" s="66">
        <f t="shared" si="13"/>
        <v>100</v>
      </c>
      <c r="H175" s="74"/>
      <c r="I175" s="75">
        <f t="shared" si="15"/>
        <v>-101112.85186</v>
      </c>
      <c r="IJ175" s="36"/>
      <c r="IK175" s="42"/>
      <c r="IL175" s="45"/>
      <c r="IM175" s="65"/>
      <c r="IN175" s="65"/>
      <c r="IO175" s="65"/>
      <c r="IP175" s="61"/>
      <c r="IQ175" s="73"/>
      <c r="IR175" s="75"/>
    </row>
    <row r="176" spans="1:252" ht="21.75" customHeight="1" hidden="1">
      <c r="A176" s="36">
        <v>1105</v>
      </c>
      <c r="B176" s="36" t="s">
        <v>209</v>
      </c>
      <c r="C176" s="37"/>
      <c r="D176" s="63"/>
      <c r="E176" s="63">
        <v>0</v>
      </c>
      <c r="F176" s="62">
        <f t="shared" si="14"/>
        <v>0</v>
      </c>
      <c r="G176" s="66" t="e">
        <f t="shared" si="13"/>
        <v>#DIV/0!</v>
      </c>
      <c r="H176" s="74"/>
      <c r="I176" s="75">
        <f t="shared" si="15"/>
        <v>0</v>
      </c>
      <c r="IJ176" s="36"/>
      <c r="IK176" s="42"/>
      <c r="IL176" s="45"/>
      <c r="IM176" s="65"/>
      <c r="IN176" s="65"/>
      <c r="IO176" s="65"/>
      <c r="IP176" s="61"/>
      <c r="IQ176" s="73"/>
      <c r="IR176" s="75"/>
    </row>
    <row r="177" spans="1:252" ht="21.75" customHeight="1">
      <c r="A177" s="36"/>
      <c r="B177" s="42" t="s">
        <v>210</v>
      </c>
      <c r="C177" s="40">
        <v>118156</v>
      </c>
      <c r="D177" s="93">
        <f>D106+D125+D129+D133+D140+D145+D151+D159+D170+D138</f>
        <v>199190725.36</v>
      </c>
      <c r="E177" s="93">
        <f>E106+E125+E129+E133+E140+E145+E151+E159+E170+E138</f>
        <v>118691986.57</v>
      </c>
      <c r="F177" s="62">
        <f t="shared" si="14"/>
        <v>-80498738.79000002</v>
      </c>
      <c r="G177" s="65">
        <f t="shared" si="13"/>
        <v>59.587104949533376</v>
      </c>
      <c r="H177" s="74"/>
      <c r="I177" s="75">
        <f t="shared" si="15"/>
        <v>47293644.87248802</v>
      </c>
      <c r="IJ177" s="36"/>
      <c r="IK177" s="42"/>
      <c r="IL177" s="45"/>
      <c r="IM177" s="65"/>
      <c r="IN177" s="65"/>
      <c r="IO177" s="65"/>
      <c r="IP177" s="61"/>
      <c r="IQ177" s="73"/>
      <c r="IR177" s="75"/>
    </row>
    <row r="178" spans="1:252" ht="36" customHeight="1">
      <c r="A178" s="94"/>
      <c r="B178" s="95" t="s">
        <v>211</v>
      </c>
      <c r="C178" s="96"/>
      <c r="D178" s="61">
        <f>D103-D177</f>
        <v>-7762600.00000003</v>
      </c>
      <c r="E178" s="61">
        <f>E103-E177</f>
        <v>18097474.20999998</v>
      </c>
      <c r="F178" s="68"/>
      <c r="G178" s="66"/>
      <c r="H178" s="74"/>
      <c r="I178" s="75"/>
      <c r="IJ178" s="36"/>
      <c r="IK178" s="42"/>
      <c r="IL178" s="45"/>
      <c r="IM178" s="65"/>
      <c r="IN178" s="65"/>
      <c r="IO178" s="65"/>
      <c r="IP178" s="61"/>
      <c r="IQ178" s="73"/>
      <c r="IR178" s="75"/>
    </row>
    <row r="179" spans="1:9" ht="18.75">
      <c r="A179" s="36"/>
      <c r="B179" s="42"/>
      <c r="C179" s="45"/>
      <c r="D179" s="65"/>
      <c r="E179" s="65"/>
      <c r="F179" s="65"/>
      <c r="G179" s="61"/>
      <c r="H179" s="73"/>
      <c r="I179" s="75"/>
    </row>
    <row r="180" spans="1:9" ht="18.75">
      <c r="A180" s="36"/>
      <c r="B180" s="47" t="s">
        <v>71</v>
      </c>
      <c r="C180" s="40"/>
      <c r="D180" s="65"/>
      <c r="E180" s="65">
        <f>E182+E181</f>
        <v>7762694.84</v>
      </c>
      <c r="F180" s="68"/>
      <c r="G180" s="66"/>
      <c r="H180" s="74"/>
      <c r="I180" s="76"/>
    </row>
    <row r="181" spans="1:9" ht="18.75">
      <c r="A181" s="36"/>
      <c r="B181" s="47" t="s">
        <v>72</v>
      </c>
      <c r="C181" s="40"/>
      <c r="D181" s="65"/>
      <c r="E181" s="65">
        <v>7762694.84</v>
      </c>
      <c r="F181" s="68"/>
      <c r="G181" s="66"/>
      <c r="H181" s="74"/>
      <c r="I181" s="76"/>
    </row>
    <row r="182" spans="1:9" ht="18.75">
      <c r="A182" s="36"/>
      <c r="B182" s="47" t="s">
        <v>77</v>
      </c>
      <c r="C182" s="40"/>
      <c r="D182" s="65"/>
      <c r="E182" s="65">
        <v>0</v>
      </c>
      <c r="F182" s="68"/>
      <c r="G182" s="66"/>
      <c r="H182" s="74"/>
      <c r="I182" s="76"/>
    </row>
    <row r="183" spans="1:9" ht="20.25">
      <c r="A183" s="36"/>
      <c r="B183" s="49"/>
      <c r="C183" s="40"/>
      <c r="D183" s="65"/>
      <c r="E183" s="65"/>
      <c r="F183" s="68"/>
      <c r="G183" s="66"/>
      <c r="H183" s="74"/>
      <c r="I183" s="76"/>
    </row>
    <row r="184" spans="1:9" ht="20.25">
      <c r="A184" s="36"/>
      <c r="B184" s="49" t="s">
        <v>73</v>
      </c>
      <c r="C184" s="40"/>
      <c r="D184" s="65"/>
      <c r="E184" s="65">
        <f>E186+E185</f>
        <v>12659703.53</v>
      </c>
      <c r="F184" s="68"/>
      <c r="G184" s="66"/>
      <c r="H184" s="74"/>
      <c r="I184" s="76"/>
    </row>
    <row r="185" spans="1:9" ht="20.25">
      <c r="A185" s="36"/>
      <c r="B185" s="49" t="s">
        <v>74</v>
      </c>
      <c r="C185" s="40"/>
      <c r="D185" s="65"/>
      <c r="E185" s="63">
        <v>12298929.35</v>
      </c>
      <c r="F185" s="68"/>
      <c r="G185" s="66"/>
      <c r="H185" s="74"/>
      <c r="I185" s="76"/>
    </row>
    <row r="186" spans="1:9" ht="20.25">
      <c r="A186" s="36"/>
      <c r="B186" s="49" t="s">
        <v>75</v>
      </c>
      <c r="C186" s="40"/>
      <c r="D186" s="65"/>
      <c r="E186" s="67">
        <v>360774.18</v>
      </c>
      <c r="F186" s="68"/>
      <c r="G186" s="66"/>
      <c r="H186" s="74"/>
      <c r="I186" s="76"/>
    </row>
    <row r="187" spans="1:9" ht="20.25">
      <c r="A187" s="36"/>
      <c r="B187" s="49"/>
      <c r="C187" s="40"/>
      <c r="D187" s="65"/>
      <c r="E187" s="65"/>
      <c r="F187" s="68"/>
      <c r="G187" s="66"/>
      <c r="H187" s="74"/>
      <c r="I187" s="76"/>
    </row>
    <row r="188" spans="1:9" ht="18.75">
      <c r="A188" s="48"/>
      <c r="B188" s="43"/>
      <c r="C188" s="43"/>
      <c r="D188" s="50"/>
      <c r="E188" s="50"/>
      <c r="F188" s="50"/>
      <c r="G188" s="50"/>
      <c r="H188" s="41"/>
      <c r="I188" s="69"/>
    </row>
    <row r="189" spans="1:9" ht="18.75">
      <c r="A189" s="48"/>
      <c r="B189" s="43"/>
      <c r="C189" s="43"/>
      <c r="D189" s="50"/>
      <c r="E189" s="50"/>
      <c r="F189" s="50"/>
      <c r="G189" s="50"/>
      <c r="H189" s="41"/>
      <c r="I189" s="69"/>
    </row>
    <row r="190" spans="1:9" ht="15">
      <c r="A190" s="28" t="s">
        <v>212</v>
      </c>
      <c r="G190" s="25"/>
      <c r="H190" s="23"/>
      <c r="I190" s="69"/>
    </row>
    <row r="191" spans="1:9" ht="15">
      <c r="A191" s="28"/>
      <c r="G191" s="25"/>
      <c r="H191" s="24"/>
      <c r="I191" s="69"/>
    </row>
    <row r="192" spans="1:8" ht="12.75">
      <c r="A192" s="28"/>
      <c r="G192" s="25"/>
      <c r="H192" s="8"/>
    </row>
    <row r="193" spans="1:8" ht="12.75">
      <c r="A193" s="14"/>
      <c r="B193" s="11"/>
      <c r="C193" s="7"/>
      <c r="D193" s="7"/>
      <c r="E193" s="7"/>
      <c r="F193" s="7"/>
      <c r="G193" s="26"/>
      <c r="H193" s="8"/>
    </row>
    <row r="194" spans="1:8" ht="12.75">
      <c r="A194" s="14"/>
      <c r="B194" s="11"/>
      <c r="C194" s="7"/>
      <c r="D194" s="7"/>
      <c r="E194" s="7"/>
      <c r="F194" s="7"/>
      <c r="G194" s="26"/>
      <c r="H194" s="8"/>
    </row>
    <row r="195" spans="1:8" ht="12.75">
      <c r="A195" s="14"/>
      <c r="B195" s="11"/>
      <c r="C195" s="7"/>
      <c r="D195" s="7"/>
      <c r="E195" s="7"/>
      <c r="F195" s="7"/>
      <c r="G195" s="26"/>
      <c r="H195" s="8"/>
    </row>
    <row r="196" spans="1:8" ht="12.75">
      <c r="A196" s="14"/>
      <c r="B196" s="12"/>
      <c r="C196" s="9"/>
      <c r="D196" s="9"/>
      <c r="E196" s="9"/>
      <c r="F196" s="9"/>
      <c r="G196" s="27"/>
      <c r="H196" s="10"/>
    </row>
    <row r="197" spans="1:8" ht="12.75">
      <c r="A197" s="14"/>
      <c r="B197" s="12"/>
      <c r="C197" s="9"/>
      <c r="D197" s="9"/>
      <c r="E197" s="9"/>
      <c r="F197" s="9"/>
      <c r="G197" s="27"/>
      <c r="H197" s="9"/>
    </row>
    <row r="198" spans="1:8" ht="12.75">
      <c r="A198" s="14"/>
      <c r="B198" s="11"/>
      <c r="C198" s="7"/>
      <c r="D198" s="7"/>
      <c r="E198" s="7"/>
      <c r="F198" s="7"/>
      <c r="G198" s="26"/>
      <c r="H198" s="7"/>
    </row>
    <row r="199" spans="1:8" ht="12.75">
      <c r="A199" s="14"/>
      <c r="B199" s="11"/>
      <c r="C199" s="7"/>
      <c r="D199" s="7"/>
      <c r="E199" s="7"/>
      <c r="F199" s="7"/>
      <c r="G199" s="7"/>
      <c r="H199" s="7"/>
    </row>
    <row r="200" spans="1:8" ht="12.75">
      <c r="A200" s="14"/>
      <c r="B200" s="11"/>
      <c r="C200" s="7"/>
      <c r="D200" s="7"/>
      <c r="E200" s="7"/>
      <c r="F200" s="7"/>
      <c r="G200" s="7"/>
      <c r="H200" s="7"/>
    </row>
    <row r="201" spans="1:8" ht="12.75">
      <c r="A201" s="14"/>
      <c r="B201" s="11"/>
      <c r="C201" s="11"/>
      <c r="D201" s="11"/>
      <c r="E201" s="11"/>
      <c r="F201" s="11"/>
      <c r="G201" s="11"/>
      <c r="H201" s="11"/>
    </row>
    <row r="202" spans="1:8" ht="12.75">
      <c r="A202" s="14"/>
      <c r="B202" s="11"/>
      <c r="C202" s="11"/>
      <c r="D202" s="11"/>
      <c r="E202" s="11"/>
      <c r="F202" s="11"/>
      <c r="G202" s="11"/>
      <c r="H202" s="11"/>
    </row>
    <row r="203" spans="1:8" ht="12.75">
      <c r="A203" s="14"/>
      <c r="B203" s="11"/>
      <c r="C203" s="11"/>
      <c r="D203" s="11"/>
      <c r="E203" s="11"/>
      <c r="F203" s="11"/>
      <c r="G203" s="11"/>
      <c r="H203" s="11"/>
    </row>
    <row r="204" spans="1:8" ht="12.75">
      <c r="A204" s="15"/>
      <c r="B204" s="6"/>
      <c r="C204" s="6"/>
      <c r="D204" s="6"/>
      <c r="E204" s="6"/>
      <c r="F204" s="6"/>
      <c r="G204" s="6"/>
      <c r="H204" s="6"/>
    </row>
    <row r="205" spans="1:8" ht="12.75">
      <c r="A205" s="15"/>
      <c r="B205" s="6"/>
      <c r="C205" s="6"/>
      <c r="D205" s="6"/>
      <c r="E205" s="6"/>
      <c r="F205" s="6"/>
      <c r="G205" s="6"/>
      <c r="H205" s="6"/>
    </row>
    <row r="206" spans="1:8" ht="12.75">
      <c r="A206" s="15"/>
      <c r="B206" s="6"/>
      <c r="C206" s="6"/>
      <c r="D206" s="6"/>
      <c r="E206" s="6"/>
      <c r="F206" s="6"/>
      <c r="G206" s="6"/>
      <c r="H206" s="6"/>
    </row>
    <row r="207" spans="1:8" ht="12.75">
      <c r="A207" s="15"/>
      <c r="B207" s="6"/>
      <c r="C207" s="6"/>
      <c r="D207" s="6"/>
      <c r="E207" s="6"/>
      <c r="F207" s="6"/>
      <c r="G207" s="6"/>
      <c r="H207" s="6"/>
    </row>
    <row r="208" spans="1:8" ht="12.75">
      <c r="A208" s="15"/>
      <c r="B208" s="6"/>
      <c r="C208" s="6"/>
      <c r="D208" s="6"/>
      <c r="E208" s="6"/>
      <c r="F208" s="6"/>
      <c r="G208" s="6"/>
      <c r="H208" s="6"/>
    </row>
    <row r="209" spans="1:8" ht="12.75">
      <c r="A209" s="15"/>
      <c r="B209" s="6"/>
      <c r="C209" s="6"/>
      <c r="D209" s="6"/>
      <c r="E209" s="6"/>
      <c r="F209" s="6"/>
      <c r="G209" s="6"/>
      <c r="H209" s="6"/>
    </row>
    <row r="210" spans="1:8" ht="12.75">
      <c r="A210" s="15"/>
      <c r="B210" s="6"/>
      <c r="C210" s="6"/>
      <c r="D210" s="6"/>
      <c r="E210" s="6"/>
      <c r="F210" s="6"/>
      <c r="G210" s="6"/>
      <c r="H210" s="6"/>
    </row>
    <row r="211" spans="1:8" ht="12.75">
      <c r="A211" s="15"/>
      <c r="B211" s="6"/>
      <c r="C211" s="6"/>
      <c r="D211" s="6"/>
      <c r="E211" s="6"/>
      <c r="F211" s="6"/>
      <c r="G211" s="6"/>
      <c r="H211" s="6"/>
    </row>
    <row r="212" spans="1:8" ht="12.75">
      <c r="A212" s="15"/>
      <c r="B212" s="6"/>
      <c r="C212" s="6"/>
      <c r="D212" s="6"/>
      <c r="E212" s="6"/>
      <c r="F212" s="6"/>
      <c r="G212" s="6"/>
      <c r="H212" s="6"/>
    </row>
    <row r="213" spans="1:8" ht="12.75">
      <c r="A213" s="15"/>
      <c r="B213" s="6"/>
      <c r="C213" s="6"/>
      <c r="D213" s="6"/>
      <c r="E213" s="6"/>
      <c r="F213" s="6"/>
      <c r="G213" s="6"/>
      <c r="H213" s="6"/>
    </row>
    <row r="214" spans="1:8" ht="12.75">
      <c r="A214" s="15"/>
      <c r="B214" s="6"/>
      <c r="C214" s="6"/>
      <c r="D214" s="6"/>
      <c r="E214" s="6"/>
      <c r="F214" s="6"/>
      <c r="G214" s="6"/>
      <c r="H214" s="6"/>
    </row>
    <row r="215" spans="1:8" ht="12.75">
      <c r="A215" s="15"/>
      <c r="B215" s="6"/>
      <c r="C215" s="6"/>
      <c r="D215" s="6"/>
      <c r="E215" s="6"/>
      <c r="F215" s="6"/>
      <c r="G215" s="6"/>
      <c r="H215" s="6"/>
    </row>
    <row r="216" spans="1:8" ht="12.75">
      <c r="A216" s="15"/>
      <c r="B216" s="6"/>
      <c r="C216" s="6"/>
      <c r="D216" s="6"/>
      <c r="E216" s="6"/>
      <c r="F216" s="6"/>
      <c r="G216" s="6"/>
      <c r="H216" s="6"/>
    </row>
    <row r="217" spans="1:8" ht="12.75">
      <c r="A217" s="15"/>
      <c r="B217" s="6"/>
      <c r="C217" s="6"/>
      <c r="D217" s="6"/>
      <c r="E217" s="6"/>
      <c r="F217" s="6"/>
      <c r="G217" s="6"/>
      <c r="H217" s="6"/>
    </row>
    <row r="218" spans="1:8" ht="12.75">
      <c r="A218" s="15"/>
      <c r="B218" s="6"/>
      <c r="C218" s="6"/>
      <c r="D218" s="6"/>
      <c r="E218" s="6"/>
      <c r="F218" s="6"/>
      <c r="G218" s="6"/>
      <c r="H218" s="6"/>
    </row>
    <row r="219" spans="1:8" ht="12.75">
      <c r="A219" s="15"/>
      <c r="B219" s="6"/>
      <c r="C219" s="6"/>
      <c r="D219" s="6"/>
      <c r="E219" s="6"/>
      <c r="F219" s="6"/>
      <c r="G219" s="6"/>
      <c r="H219" s="6"/>
    </row>
    <row r="220" spans="1:8" ht="12.75">
      <c r="A220" s="15"/>
      <c r="B220" s="6"/>
      <c r="C220" s="6"/>
      <c r="D220" s="6"/>
      <c r="E220" s="6"/>
      <c r="F220" s="6"/>
      <c r="G220" s="6"/>
      <c r="H220" s="6"/>
    </row>
    <row r="221" spans="1:8" ht="12.75">
      <c r="A221" s="15"/>
      <c r="B221" s="6"/>
      <c r="C221" s="6"/>
      <c r="D221" s="6"/>
      <c r="E221" s="6"/>
      <c r="F221" s="6"/>
      <c r="G221" s="6"/>
      <c r="H221" s="6"/>
    </row>
    <row r="222" spans="1:8" ht="12.75">
      <c r="A222" s="15"/>
      <c r="B222" s="6"/>
      <c r="C222" s="6"/>
      <c r="D222" s="6"/>
      <c r="E222" s="6"/>
      <c r="F222" s="6"/>
      <c r="G222" s="6"/>
      <c r="H222" s="6"/>
    </row>
    <row r="223" spans="1:8" ht="12.75">
      <c r="A223" s="15"/>
      <c r="B223" s="6"/>
      <c r="C223" s="6"/>
      <c r="D223" s="6"/>
      <c r="E223" s="6"/>
      <c r="F223" s="6"/>
      <c r="G223" s="6"/>
      <c r="H223" s="6"/>
    </row>
    <row r="224" spans="1:8" ht="12.75">
      <c r="A224" s="15"/>
      <c r="B224" s="6"/>
      <c r="C224" s="6"/>
      <c r="D224" s="6"/>
      <c r="E224" s="6"/>
      <c r="F224" s="6"/>
      <c r="G224" s="6"/>
      <c r="H224" s="6"/>
    </row>
    <row r="225" spans="1:8" ht="12.75">
      <c r="A225" s="15"/>
      <c r="B225" s="6"/>
      <c r="C225" s="6"/>
      <c r="D225" s="6"/>
      <c r="E225" s="6"/>
      <c r="F225" s="6"/>
      <c r="G225" s="6"/>
      <c r="H225" s="6"/>
    </row>
    <row r="226" spans="1:8" ht="12.75">
      <c r="A226" s="15"/>
      <c r="B226" s="6"/>
      <c r="C226" s="6"/>
      <c r="D226" s="6"/>
      <c r="E226" s="6"/>
      <c r="F226" s="6"/>
      <c r="G226" s="6"/>
      <c r="H226" s="6"/>
    </row>
    <row r="227" spans="1:8" ht="12.75">
      <c r="A227" s="15"/>
      <c r="B227" s="6"/>
      <c r="C227" s="6"/>
      <c r="D227" s="6"/>
      <c r="E227" s="6"/>
      <c r="F227" s="6"/>
      <c r="G227" s="6"/>
      <c r="H227" s="6"/>
    </row>
    <row r="228" spans="1:8" ht="12.75">
      <c r="A228" s="15"/>
      <c r="B228" s="6"/>
      <c r="C228" s="6"/>
      <c r="D228" s="6"/>
      <c r="E228" s="6"/>
      <c r="F228" s="6"/>
      <c r="G228" s="6"/>
      <c r="H228" s="6"/>
    </row>
    <row r="229" spans="1:8" ht="12.75">
      <c r="A229" s="15"/>
      <c r="B229" s="6"/>
      <c r="C229" s="6"/>
      <c r="D229" s="6"/>
      <c r="E229" s="6"/>
      <c r="F229" s="6"/>
      <c r="G229" s="6"/>
      <c r="H229" s="6"/>
    </row>
    <row r="230" spans="1:8" ht="12.75">
      <c r="A230" s="15"/>
      <c r="B230" s="6"/>
      <c r="C230" s="6"/>
      <c r="D230" s="6"/>
      <c r="E230" s="6"/>
      <c r="F230" s="6"/>
      <c r="G230" s="6"/>
      <c r="H230" s="6"/>
    </row>
    <row r="231" spans="1:8" ht="12.75">
      <c r="A231" s="15"/>
      <c r="B231" s="6"/>
      <c r="C231" s="6"/>
      <c r="D231" s="6"/>
      <c r="E231" s="6"/>
      <c r="F231" s="6"/>
      <c r="G231" s="6"/>
      <c r="H231" s="6"/>
    </row>
    <row r="232" spans="1:8" ht="12.75">
      <c r="A232" s="15"/>
      <c r="B232" s="6"/>
      <c r="C232" s="6"/>
      <c r="D232" s="6"/>
      <c r="E232" s="6"/>
      <c r="F232" s="6"/>
      <c r="G232" s="6"/>
      <c r="H232" s="6"/>
    </row>
    <row r="233" spans="1:8" ht="12.75">
      <c r="A233" s="15"/>
      <c r="B233" s="6"/>
      <c r="C233" s="6"/>
      <c r="D233" s="6"/>
      <c r="E233" s="6"/>
      <c r="F233" s="6"/>
      <c r="G233" s="6"/>
      <c r="H233" s="6"/>
    </row>
    <row r="234" spans="1:8" ht="12.75">
      <c r="A234" s="15"/>
      <c r="B234" s="6"/>
      <c r="C234" s="6"/>
      <c r="D234" s="6"/>
      <c r="E234" s="6"/>
      <c r="F234" s="6"/>
      <c r="G234" s="6"/>
      <c r="H234" s="6"/>
    </row>
    <row r="235" spans="1:8" ht="12.75">
      <c r="A235" s="15"/>
      <c r="B235" s="6"/>
      <c r="C235" s="6"/>
      <c r="D235" s="6"/>
      <c r="E235" s="6"/>
      <c r="F235" s="6"/>
      <c r="G235" s="6"/>
      <c r="H235" s="6"/>
    </row>
    <row r="236" spans="1:8" ht="12.75">
      <c r="A236" s="15"/>
      <c r="B236" s="6"/>
      <c r="C236" s="6"/>
      <c r="D236" s="6"/>
      <c r="E236" s="6"/>
      <c r="F236" s="6"/>
      <c r="G236" s="6"/>
      <c r="H236" s="6"/>
    </row>
    <row r="237" spans="1:8" ht="12.75">
      <c r="A237" s="15"/>
      <c r="B237" s="6"/>
      <c r="C237" s="6"/>
      <c r="D237" s="6"/>
      <c r="E237" s="6"/>
      <c r="F237" s="6"/>
      <c r="G237" s="6"/>
      <c r="H237" s="6"/>
    </row>
    <row r="238" spans="1:8" ht="12.75">
      <c r="A238" s="15"/>
      <c r="B238" s="6"/>
      <c r="C238" s="6"/>
      <c r="D238" s="6"/>
      <c r="E238" s="6"/>
      <c r="F238" s="6"/>
      <c r="G238" s="6"/>
      <c r="H238" s="6"/>
    </row>
    <row r="239" spans="1:8" ht="12.75">
      <c r="A239" s="15"/>
      <c r="B239" s="6"/>
      <c r="C239" s="6"/>
      <c r="D239" s="6"/>
      <c r="E239" s="6"/>
      <c r="F239" s="6"/>
      <c r="G239" s="6"/>
      <c r="H239" s="6"/>
    </row>
    <row r="240" spans="1:8" ht="12.75">
      <c r="A240" s="15"/>
      <c r="B240" s="6"/>
      <c r="C240" s="6"/>
      <c r="D240" s="6"/>
      <c r="E240" s="6"/>
      <c r="F240" s="6"/>
      <c r="G240" s="6"/>
      <c r="H240" s="6"/>
    </row>
    <row r="241" spans="1:8" ht="12.75">
      <c r="A241" s="15"/>
      <c r="B241" s="6"/>
      <c r="C241" s="6"/>
      <c r="D241" s="6"/>
      <c r="E241" s="6"/>
      <c r="F241" s="6"/>
      <c r="G241" s="6"/>
      <c r="H241" s="6"/>
    </row>
    <row r="242" spans="1:8" ht="12.75">
      <c r="A242" s="15"/>
      <c r="B242" s="6"/>
      <c r="C242" s="6"/>
      <c r="D242" s="6"/>
      <c r="E242" s="6"/>
      <c r="F242" s="6"/>
      <c r="G242" s="6"/>
      <c r="H242" s="6"/>
    </row>
    <row r="243" spans="1:8" ht="12.75">
      <c r="A243" s="15"/>
      <c r="B243" s="6"/>
      <c r="C243" s="6"/>
      <c r="D243" s="6"/>
      <c r="E243" s="6"/>
      <c r="F243" s="6"/>
      <c r="G243" s="6"/>
      <c r="H243" s="6"/>
    </row>
    <row r="244" spans="1:8" ht="12.75">
      <c r="A244" s="15"/>
      <c r="B244" s="6"/>
      <c r="C244" s="6"/>
      <c r="D244" s="6"/>
      <c r="E244" s="6"/>
      <c r="F244" s="6"/>
      <c r="G244" s="6"/>
      <c r="H244" s="6"/>
    </row>
    <row r="245" spans="1:8" ht="12.75">
      <c r="A245" s="15"/>
      <c r="B245" s="6"/>
      <c r="C245" s="6"/>
      <c r="D245" s="6"/>
      <c r="E245" s="6"/>
      <c r="F245" s="6"/>
      <c r="G245" s="6"/>
      <c r="H245" s="6"/>
    </row>
    <row r="246" spans="1:8" ht="12.75">
      <c r="A246" s="15"/>
      <c r="B246" s="6"/>
      <c r="C246" s="6"/>
      <c r="D246" s="6"/>
      <c r="E246" s="6"/>
      <c r="F246" s="6"/>
      <c r="G246" s="6"/>
      <c r="H246" s="6"/>
    </row>
    <row r="247" spans="1:8" ht="12.75">
      <c r="A247" s="15"/>
      <c r="B247" s="6"/>
      <c r="C247" s="6"/>
      <c r="D247" s="6"/>
      <c r="E247" s="6"/>
      <c r="F247" s="6"/>
      <c r="G247" s="6"/>
      <c r="H247" s="6"/>
    </row>
    <row r="248" spans="1:8" ht="12.75">
      <c r="A248" s="15"/>
      <c r="B248" s="6"/>
      <c r="C248" s="6"/>
      <c r="D248" s="6"/>
      <c r="E248" s="6"/>
      <c r="F248" s="6"/>
      <c r="G248" s="6"/>
      <c r="H248" s="6"/>
    </row>
    <row r="249" spans="1:8" ht="12.75">
      <c r="A249" s="15"/>
      <c r="B249" s="6"/>
      <c r="C249" s="6"/>
      <c r="D249" s="6"/>
      <c r="E249" s="6"/>
      <c r="F249" s="6"/>
      <c r="G249" s="6"/>
      <c r="H249" s="6"/>
    </row>
    <row r="250" spans="1:8" ht="12.75">
      <c r="A250" s="15"/>
      <c r="B250" s="6"/>
      <c r="C250" s="6"/>
      <c r="D250" s="6"/>
      <c r="E250" s="6"/>
      <c r="F250" s="6"/>
      <c r="G250" s="6"/>
      <c r="H250" s="6"/>
    </row>
    <row r="251" spans="1:8" ht="12.75">
      <c r="A251" s="15"/>
      <c r="B251" s="6"/>
      <c r="C251" s="6"/>
      <c r="D251" s="6"/>
      <c r="E251" s="6"/>
      <c r="F251" s="6"/>
      <c r="G251" s="6"/>
      <c r="H251" s="6"/>
    </row>
    <row r="252" spans="1:8" ht="12.75">
      <c r="A252" s="15"/>
      <c r="B252" s="6"/>
      <c r="C252" s="6"/>
      <c r="D252" s="6"/>
      <c r="E252" s="6"/>
      <c r="F252" s="6"/>
      <c r="G252" s="6"/>
      <c r="H252" s="6"/>
    </row>
    <row r="253" spans="1:8" ht="12.75">
      <c r="A253" s="15"/>
      <c r="B253" s="6"/>
      <c r="C253" s="6"/>
      <c r="D253" s="6"/>
      <c r="E253" s="6"/>
      <c r="F253" s="6"/>
      <c r="G253" s="6"/>
      <c r="H253" s="6"/>
    </row>
    <row r="254" spans="1:8" ht="12.75">
      <c r="A254" s="15"/>
      <c r="B254" s="6"/>
      <c r="C254" s="6"/>
      <c r="D254" s="6"/>
      <c r="E254" s="6"/>
      <c r="F254" s="6"/>
      <c r="G254" s="6"/>
      <c r="H254" s="6"/>
    </row>
    <row r="255" spans="1:8" ht="12.75">
      <c r="A255" s="15"/>
      <c r="B255" s="6"/>
      <c r="C255" s="6"/>
      <c r="D255" s="6"/>
      <c r="E255" s="6"/>
      <c r="F255" s="6"/>
      <c r="G255" s="6"/>
      <c r="H255" s="6"/>
    </row>
    <row r="256" spans="1:8" ht="12.75">
      <c r="A256" s="15"/>
      <c r="B256" s="6"/>
      <c r="C256" s="6"/>
      <c r="D256" s="6"/>
      <c r="E256" s="6"/>
      <c r="F256" s="6"/>
      <c r="G256" s="6"/>
      <c r="H256" s="6"/>
    </row>
    <row r="257" spans="1:8" ht="12.75">
      <c r="A257" s="15"/>
      <c r="B257" s="6"/>
      <c r="C257" s="6"/>
      <c r="D257" s="6"/>
      <c r="E257" s="6"/>
      <c r="F257" s="6"/>
      <c r="G257" s="6"/>
      <c r="H257" s="6"/>
    </row>
    <row r="258" spans="1:8" ht="12.75">
      <c r="A258" s="15"/>
      <c r="B258" s="6"/>
      <c r="C258" s="6"/>
      <c r="D258" s="6"/>
      <c r="E258" s="6"/>
      <c r="F258" s="6"/>
      <c r="G258" s="6"/>
      <c r="H258" s="6"/>
    </row>
    <row r="259" spans="1:8" ht="12.75">
      <c r="A259" s="15"/>
      <c r="B259" s="6"/>
      <c r="C259" s="6"/>
      <c r="D259" s="6"/>
      <c r="E259" s="6"/>
      <c r="F259" s="6"/>
      <c r="G259" s="6"/>
      <c r="H259" s="6"/>
    </row>
    <row r="260" spans="1:8" ht="12.75">
      <c r="A260" s="15"/>
      <c r="B260" s="6"/>
      <c r="C260" s="6"/>
      <c r="D260" s="6"/>
      <c r="E260" s="6"/>
      <c r="F260" s="6"/>
      <c r="G260" s="6"/>
      <c r="H260" s="6"/>
    </row>
    <row r="261" spans="1:8" ht="12.75">
      <c r="A261" s="15"/>
      <c r="B261" s="6"/>
      <c r="C261" s="6"/>
      <c r="D261" s="6"/>
      <c r="E261" s="6"/>
      <c r="F261" s="6"/>
      <c r="G261" s="6"/>
      <c r="H261" s="6"/>
    </row>
    <row r="262" spans="1:8" ht="12.75">
      <c r="A262" s="15"/>
      <c r="B262" s="6"/>
      <c r="C262" s="6"/>
      <c r="D262" s="6"/>
      <c r="E262" s="6"/>
      <c r="F262" s="6"/>
      <c r="G262" s="6"/>
      <c r="H262" s="6"/>
    </row>
    <row r="263" spans="1:8" ht="12.75">
      <c r="A263" s="15"/>
      <c r="B263" s="6"/>
      <c r="C263" s="6"/>
      <c r="D263" s="6"/>
      <c r="E263" s="6"/>
      <c r="F263" s="6"/>
      <c r="G263" s="6"/>
      <c r="H263" s="6"/>
    </row>
    <row r="264" spans="1:8" ht="12.75">
      <c r="A264" s="15"/>
      <c r="B264" s="6"/>
      <c r="C264" s="6"/>
      <c r="D264" s="6"/>
      <c r="E264" s="6"/>
      <c r="F264" s="6"/>
      <c r="G264" s="6"/>
      <c r="H264" s="6"/>
    </row>
    <row r="265" spans="1:8" ht="12.75">
      <c r="A265" s="15"/>
      <c r="B265" s="6"/>
      <c r="C265" s="6"/>
      <c r="D265" s="6"/>
      <c r="E265" s="6"/>
      <c r="F265" s="6"/>
      <c r="G265" s="6"/>
      <c r="H265" s="6"/>
    </row>
    <row r="266" spans="1:8" ht="12.75">
      <c r="A266" s="15"/>
      <c r="B266" s="6"/>
      <c r="C266" s="6"/>
      <c r="D266" s="6"/>
      <c r="E266" s="6"/>
      <c r="F266" s="6"/>
      <c r="G266" s="6"/>
      <c r="H266" s="6"/>
    </row>
    <row r="267" spans="1:8" ht="12.75">
      <c r="A267" s="15"/>
      <c r="B267" s="6"/>
      <c r="C267" s="6"/>
      <c r="D267" s="6"/>
      <c r="E267" s="6"/>
      <c r="F267" s="6"/>
      <c r="G267" s="6"/>
      <c r="H267" s="6"/>
    </row>
    <row r="268" spans="1:8" ht="12.75">
      <c r="A268" s="15"/>
      <c r="B268" s="6"/>
      <c r="C268" s="6"/>
      <c r="D268" s="6"/>
      <c r="E268" s="6"/>
      <c r="F268" s="6"/>
      <c r="G268" s="6"/>
      <c r="H268" s="6"/>
    </row>
    <row r="269" spans="1:8" ht="12.75">
      <c r="A269" s="15"/>
      <c r="B269" s="6"/>
      <c r="C269" s="6"/>
      <c r="D269" s="6"/>
      <c r="E269" s="6"/>
      <c r="F269" s="6"/>
      <c r="G269" s="6"/>
      <c r="H269" s="6"/>
    </row>
    <row r="270" spans="1:8" ht="12.75">
      <c r="A270" s="15"/>
      <c r="B270" s="6"/>
      <c r="C270" s="6"/>
      <c r="D270" s="6"/>
      <c r="E270" s="6"/>
      <c r="F270" s="6"/>
      <c r="G270" s="6"/>
      <c r="H270" s="6"/>
    </row>
    <row r="271" spans="1:8" ht="12.75">
      <c r="A271" s="15"/>
      <c r="B271" s="6"/>
      <c r="C271" s="6"/>
      <c r="D271" s="6"/>
      <c r="E271" s="6"/>
      <c r="F271" s="6"/>
      <c r="G271" s="6"/>
      <c r="H271" s="6"/>
    </row>
    <row r="272" spans="1:8" ht="12.75">
      <c r="A272" s="15"/>
      <c r="B272" s="6"/>
      <c r="C272" s="6"/>
      <c r="D272" s="6"/>
      <c r="E272" s="6"/>
      <c r="F272" s="6"/>
      <c r="G272" s="6"/>
      <c r="H272" s="6"/>
    </row>
    <row r="273" spans="1:8" ht="12.75">
      <c r="A273" s="15"/>
      <c r="B273" s="6"/>
      <c r="C273" s="6"/>
      <c r="D273" s="6"/>
      <c r="E273" s="6"/>
      <c r="F273" s="6"/>
      <c r="G273" s="6"/>
      <c r="H273" s="6"/>
    </row>
    <row r="274" spans="1:8" ht="12.75">
      <c r="A274" s="15"/>
      <c r="B274" s="6"/>
      <c r="C274" s="6"/>
      <c r="D274" s="6"/>
      <c r="E274" s="6"/>
      <c r="F274" s="6"/>
      <c r="G274" s="6"/>
      <c r="H274" s="6"/>
    </row>
    <row r="275" spans="1:8" ht="12.75">
      <c r="A275" s="15"/>
      <c r="B275" s="6"/>
      <c r="C275" s="6"/>
      <c r="D275" s="6"/>
      <c r="E275" s="6"/>
      <c r="F275" s="6"/>
      <c r="G275" s="6"/>
      <c r="H275" s="6"/>
    </row>
    <row r="276" spans="1:8" ht="12.75">
      <c r="A276" s="15"/>
      <c r="B276" s="6"/>
      <c r="C276" s="6"/>
      <c r="D276" s="6"/>
      <c r="E276" s="6"/>
      <c r="F276" s="6"/>
      <c r="G276" s="6"/>
      <c r="H276" s="6"/>
    </row>
    <row r="277" spans="1:8" ht="12.75">
      <c r="A277" s="15"/>
      <c r="B277" s="6"/>
      <c r="C277" s="6"/>
      <c r="D277" s="6"/>
      <c r="E277" s="6"/>
      <c r="F277" s="6"/>
      <c r="G277" s="6"/>
      <c r="H277" s="6"/>
    </row>
    <row r="278" spans="1:8" ht="12.75">
      <c r="A278" s="15"/>
      <c r="B278" s="6"/>
      <c r="C278" s="6"/>
      <c r="D278" s="6"/>
      <c r="E278" s="6"/>
      <c r="F278" s="6"/>
      <c r="G278" s="6"/>
      <c r="H278" s="6"/>
    </row>
    <row r="279" spans="1:8" ht="12.75">
      <c r="A279" s="15"/>
      <c r="B279" s="6"/>
      <c r="C279" s="6"/>
      <c r="D279" s="6"/>
      <c r="E279" s="6"/>
      <c r="F279" s="6"/>
      <c r="G279" s="6"/>
      <c r="H279" s="6"/>
    </row>
    <row r="280" spans="1:8" ht="12.75">
      <c r="A280" s="15"/>
      <c r="B280" s="6"/>
      <c r="C280" s="6"/>
      <c r="D280" s="6"/>
      <c r="E280" s="6"/>
      <c r="F280" s="6"/>
      <c r="G280" s="6"/>
      <c r="H280" s="6"/>
    </row>
    <row r="281" spans="1:8" ht="12.75">
      <c r="A281" s="15"/>
      <c r="B281" s="6"/>
      <c r="C281" s="6"/>
      <c r="D281" s="6"/>
      <c r="E281" s="6"/>
      <c r="F281" s="6"/>
      <c r="G281" s="6"/>
      <c r="H281" s="6"/>
    </row>
    <row r="282" spans="1:8" ht="12.75">
      <c r="A282" s="15"/>
      <c r="B282" s="6"/>
      <c r="C282" s="6"/>
      <c r="D282" s="6"/>
      <c r="E282" s="6"/>
      <c r="F282" s="6"/>
      <c r="G282" s="6"/>
      <c r="H282" s="6"/>
    </row>
    <row r="283" spans="1:8" ht="12.75">
      <c r="A283" s="15"/>
      <c r="B283" s="6"/>
      <c r="C283" s="6"/>
      <c r="D283" s="6"/>
      <c r="E283" s="6"/>
      <c r="F283" s="6"/>
      <c r="G283" s="6"/>
      <c r="H283" s="6"/>
    </row>
    <row r="284" spans="1:8" ht="12.75">
      <c r="A284" s="15"/>
      <c r="B284" s="6"/>
      <c r="C284" s="6"/>
      <c r="D284" s="6"/>
      <c r="E284" s="6"/>
      <c r="F284" s="6"/>
      <c r="G284" s="6"/>
      <c r="H284" s="6"/>
    </row>
    <row r="285" spans="1:8" ht="12.75">
      <c r="A285" s="15"/>
      <c r="B285" s="6"/>
      <c r="C285" s="6"/>
      <c r="D285" s="6"/>
      <c r="E285" s="6"/>
      <c r="F285" s="6"/>
      <c r="G285" s="6"/>
      <c r="H285" s="6"/>
    </row>
    <row r="286" spans="1:8" ht="12.75">
      <c r="A286" s="15"/>
      <c r="B286" s="6"/>
      <c r="C286" s="6"/>
      <c r="D286" s="6"/>
      <c r="E286" s="6"/>
      <c r="F286" s="6"/>
      <c r="G286" s="6"/>
      <c r="H286" s="6"/>
    </row>
    <row r="287" spans="1:8" ht="12.75">
      <c r="A287" s="15"/>
      <c r="B287" s="6"/>
      <c r="C287" s="6"/>
      <c r="D287" s="6"/>
      <c r="E287" s="6"/>
      <c r="F287" s="6"/>
      <c r="G287" s="6"/>
      <c r="H287" s="6"/>
    </row>
    <row r="288" spans="1:8" ht="12.75">
      <c r="A288" s="15"/>
      <c r="B288" s="6"/>
      <c r="C288" s="6"/>
      <c r="D288" s="6"/>
      <c r="E288" s="6"/>
      <c r="F288" s="6"/>
      <c r="G288" s="6"/>
      <c r="H288" s="6"/>
    </row>
    <row r="289" spans="1:8" ht="12.75">
      <c r="A289" s="15"/>
      <c r="B289" s="6"/>
      <c r="C289" s="6"/>
      <c r="D289" s="6"/>
      <c r="E289" s="6"/>
      <c r="F289" s="6"/>
      <c r="G289" s="6"/>
      <c r="H289" s="6"/>
    </row>
    <row r="290" spans="1:8" ht="12.75">
      <c r="A290" s="15"/>
      <c r="B290" s="6"/>
      <c r="C290" s="6"/>
      <c r="D290" s="6"/>
      <c r="E290" s="6"/>
      <c r="F290" s="6"/>
      <c r="G290" s="6"/>
      <c r="H290" s="6"/>
    </row>
    <row r="291" spans="1:8" ht="12.75">
      <c r="A291" s="15"/>
      <c r="B291" s="6"/>
      <c r="C291" s="6"/>
      <c r="D291" s="6"/>
      <c r="E291" s="6"/>
      <c r="F291" s="6"/>
      <c r="G291" s="6"/>
      <c r="H291" s="6"/>
    </row>
    <row r="292" spans="1:8" ht="12.75">
      <c r="A292" s="15"/>
      <c r="B292" s="6"/>
      <c r="C292" s="6"/>
      <c r="D292" s="6"/>
      <c r="E292" s="6"/>
      <c r="F292" s="6"/>
      <c r="G292" s="6"/>
      <c r="H292" s="6"/>
    </row>
    <row r="293" spans="1:8" ht="12.75">
      <c r="A293" s="15"/>
      <c r="B293" s="6"/>
      <c r="C293" s="6"/>
      <c r="D293" s="6"/>
      <c r="E293" s="6"/>
      <c r="F293" s="6"/>
      <c r="G293" s="6"/>
      <c r="H293" s="6"/>
    </row>
    <row r="294" spans="1:8" ht="12.75">
      <c r="A294" s="15"/>
      <c r="B294" s="6"/>
      <c r="C294" s="6"/>
      <c r="D294" s="6"/>
      <c r="E294" s="6"/>
      <c r="F294" s="6"/>
      <c r="G294" s="6"/>
      <c r="H294" s="6"/>
    </row>
    <row r="295" spans="1:8" ht="12.75">
      <c r="A295" s="15"/>
      <c r="B295" s="6"/>
      <c r="C295" s="6"/>
      <c r="D295" s="6"/>
      <c r="E295" s="6"/>
      <c r="F295" s="6"/>
      <c r="G295" s="6"/>
      <c r="H295" s="6"/>
    </row>
    <row r="296" spans="1:8" ht="12.75">
      <c r="A296" s="15"/>
      <c r="B296" s="6"/>
      <c r="C296" s="6"/>
      <c r="D296" s="6"/>
      <c r="E296" s="6"/>
      <c r="F296" s="6"/>
      <c r="G296" s="6"/>
      <c r="H296" s="6"/>
    </row>
    <row r="297" spans="1:8" ht="12.75">
      <c r="A297" s="15"/>
      <c r="B297" s="6"/>
      <c r="C297" s="6"/>
      <c r="D297" s="6"/>
      <c r="E297" s="6"/>
      <c r="F297" s="6"/>
      <c r="G297" s="6"/>
      <c r="H297" s="6"/>
    </row>
    <row r="298" spans="1:8" ht="12.75">
      <c r="A298" s="15"/>
      <c r="B298" s="6"/>
      <c r="C298" s="6"/>
      <c r="D298" s="6"/>
      <c r="E298" s="6"/>
      <c r="F298" s="6"/>
      <c r="G298" s="6"/>
      <c r="H298" s="6"/>
    </row>
    <row r="299" spans="1:8" ht="12.75">
      <c r="A299" s="15"/>
      <c r="B299" s="6"/>
      <c r="C299" s="6"/>
      <c r="D299" s="6"/>
      <c r="E299" s="6"/>
      <c r="F299" s="6"/>
      <c r="G299" s="6"/>
      <c r="H299" s="6"/>
    </row>
    <row r="300" spans="1:8" ht="12.75">
      <c r="A300" s="15"/>
      <c r="B300" s="6"/>
      <c r="C300" s="6"/>
      <c r="D300" s="6"/>
      <c r="E300" s="6"/>
      <c r="F300" s="6"/>
      <c r="G300" s="6"/>
      <c r="H300" s="6"/>
    </row>
    <row r="301" spans="1:8" ht="12.75">
      <c r="A301" s="15"/>
      <c r="B301" s="6"/>
      <c r="C301" s="6"/>
      <c r="D301" s="6"/>
      <c r="E301" s="6"/>
      <c r="F301" s="6"/>
      <c r="G301" s="6"/>
      <c r="H301" s="6"/>
    </row>
    <row r="302" spans="1:8" ht="12.75">
      <c r="A302" s="15"/>
      <c r="B302" s="6"/>
      <c r="C302" s="6"/>
      <c r="D302" s="6"/>
      <c r="E302" s="6"/>
      <c r="F302" s="6"/>
      <c r="G302" s="6"/>
      <c r="H302" s="6"/>
    </row>
    <row r="303" spans="1:8" ht="12.75">
      <c r="A303" s="15"/>
      <c r="B303" s="6"/>
      <c r="C303" s="6"/>
      <c r="D303" s="6"/>
      <c r="E303" s="6"/>
      <c r="F303" s="6"/>
      <c r="G303" s="6"/>
      <c r="H303" s="6"/>
    </row>
    <row r="304" spans="1:8" ht="12.75">
      <c r="A304" s="15"/>
      <c r="B304" s="6"/>
      <c r="C304" s="6"/>
      <c r="D304" s="6"/>
      <c r="E304" s="6"/>
      <c r="F304" s="6"/>
      <c r="G304" s="6"/>
      <c r="H304" s="6"/>
    </row>
    <row r="305" spans="1:8" ht="12.75">
      <c r="A305" s="15"/>
      <c r="B305" s="6"/>
      <c r="C305" s="6"/>
      <c r="D305" s="6"/>
      <c r="E305" s="6"/>
      <c r="F305" s="6"/>
      <c r="G305" s="6"/>
      <c r="H305" s="6"/>
    </row>
    <row r="306" spans="1:8" ht="12.75">
      <c r="A306" s="15"/>
      <c r="B306" s="6"/>
      <c r="C306" s="6"/>
      <c r="D306" s="6"/>
      <c r="E306" s="6"/>
      <c r="F306" s="6"/>
      <c r="G306" s="6"/>
      <c r="H306" s="6"/>
    </row>
    <row r="307" spans="1:8" ht="12.75">
      <c r="A307" s="15"/>
      <c r="B307" s="6"/>
      <c r="C307" s="6"/>
      <c r="D307" s="6"/>
      <c r="E307" s="6"/>
      <c r="F307" s="6"/>
      <c r="G307" s="6"/>
      <c r="H307" s="6"/>
    </row>
    <row r="308" spans="1:8" ht="12.75">
      <c r="A308" s="15"/>
      <c r="B308" s="6"/>
      <c r="C308" s="6"/>
      <c r="D308" s="6"/>
      <c r="E308" s="6"/>
      <c r="F308" s="6"/>
      <c r="G308" s="6"/>
      <c r="H308" s="6"/>
    </row>
    <row r="309" spans="1:8" ht="12.75">
      <c r="A309" s="15"/>
      <c r="B309" s="6"/>
      <c r="C309" s="6"/>
      <c r="D309" s="6"/>
      <c r="E309" s="6"/>
      <c r="F309" s="6"/>
      <c r="G309" s="6"/>
      <c r="H309" s="6"/>
    </row>
    <row r="310" spans="1:8" ht="12.75">
      <c r="A310" s="15"/>
      <c r="B310" s="6"/>
      <c r="C310" s="6"/>
      <c r="D310" s="6"/>
      <c r="E310" s="6"/>
      <c r="F310" s="6"/>
      <c r="G310" s="6"/>
      <c r="H310" s="6"/>
    </row>
    <row r="311" spans="1:8" ht="12.75">
      <c r="A311" s="15"/>
      <c r="B311" s="6"/>
      <c r="C311" s="6"/>
      <c r="D311" s="6"/>
      <c r="E311" s="6"/>
      <c r="F311" s="6"/>
      <c r="G311" s="6"/>
      <c r="H311" s="6"/>
    </row>
    <row r="312" spans="1:8" ht="12.75">
      <c r="A312" s="15"/>
      <c r="B312" s="6"/>
      <c r="C312" s="6"/>
      <c r="D312" s="6"/>
      <c r="E312" s="6"/>
      <c r="F312" s="6"/>
      <c r="G312" s="6"/>
      <c r="H312" s="6"/>
    </row>
    <row r="313" spans="1:8" ht="12.75">
      <c r="A313" s="15"/>
      <c r="B313" s="6"/>
      <c r="C313" s="6"/>
      <c r="D313" s="6"/>
      <c r="E313" s="6"/>
      <c r="F313" s="6"/>
      <c r="G313" s="6"/>
      <c r="H313" s="6"/>
    </row>
    <row r="314" spans="1:8" ht="12.75">
      <c r="A314" s="15"/>
      <c r="B314" s="6"/>
      <c r="C314" s="6"/>
      <c r="D314" s="6"/>
      <c r="E314" s="6"/>
      <c r="F314" s="6"/>
      <c r="G314" s="6"/>
      <c r="H314" s="6"/>
    </row>
    <row r="315" spans="1:8" ht="12.75">
      <c r="A315" s="15"/>
      <c r="B315" s="6"/>
      <c r="C315" s="6"/>
      <c r="D315" s="6"/>
      <c r="E315" s="6"/>
      <c r="F315" s="6"/>
      <c r="G315" s="6"/>
      <c r="H315" s="6"/>
    </row>
    <row r="316" spans="1:8" ht="12.75">
      <c r="A316" s="15"/>
      <c r="B316" s="6"/>
      <c r="C316" s="6"/>
      <c r="D316" s="6"/>
      <c r="E316" s="6"/>
      <c r="F316" s="6"/>
      <c r="G316" s="6"/>
      <c r="H316" s="6"/>
    </row>
    <row r="317" spans="1:8" ht="12.75">
      <c r="A317" s="15"/>
      <c r="B317" s="6"/>
      <c r="C317" s="6"/>
      <c r="D317" s="6"/>
      <c r="E317" s="6"/>
      <c r="F317" s="6"/>
      <c r="G317" s="6"/>
      <c r="H317" s="6"/>
    </row>
    <row r="318" spans="1:8" ht="12.75">
      <c r="A318" s="15"/>
      <c r="B318" s="6"/>
      <c r="C318" s="6"/>
      <c r="D318" s="6"/>
      <c r="E318" s="6"/>
      <c r="F318" s="6"/>
      <c r="G318" s="6"/>
      <c r="H318" s="6"/>
    </row>
    <row r="319" spans="1:8" ht="12.75">
      <c r="A319" s="15"/>
      <c r="B319" s="6"/>
      <c r="C319" s="6"/>
      <c r="D319" s="6"/>
      <c r="E319" s="6"/>
      <c r="F319" s="6"/>
      <c r="G319" s="6"/>
      <c r="H319" s="6"/>
    </row>
    <row r="320" spans="1:8" ht="12.75">
      <c r="A320" s="15"/>
      <c r="B320" s="6"/>
      <c r="C320" s="6"/>
      <c r="D320" s="6"/>
      <c r="E320" s="6"/>
      <c r="F320" s="6"/>
      <c r="G320" s="6"/>
      <c r="H320" s="6"/>
    </row>
    <row r="321" spans="1:8" ht="12.75">
      <c r="A321" s="15"/>
      <c r="B321" s="6"/>
      <c r="C321" s="6"/>
      <c r="D321" s="6"/>
      <c r="E321" s="6"/>
      <c r="F321" s="6"/>
      <c r="G321" s="6"/>
      <c r="H321" s="6"/>
    </row>
    <row r="322" spans="1:8" ht="12.75">
      <c r="A322" s="15"/>
      <c r="B322" s="6"/>
      <c r="C322" s="6"/>
      <c r="D322" s="6"/>
      <c r="E322" s="6"/>
      <c r="F322" s="6"/>
      <c r="G322" s="6"/>
      <c r="H322" s="6"/>
    </row>
    <row r="323" spans="1:8" ht="12.75">
      <c r="A323" s="15"/>
      <c r="B323" s="6"/>
      <c r="C323" s="6"/>
      <c r="D323" s="6"/>
      <c r="E323" s="6"/>
      <c r="F323" s="6"/>
      <c r="G323" s="6"/>
      <c r="H323" s="6"/>
    </row>
    <row r="324" spans="1:8" ht="12.75">
      <c r="A324" s="15"/>
      <c r="B324" s="6"/>
      <c r="C324" s="6"/>
      <c r="D324" s="6"/>
      <c r="E324" s="6"/>
      <c r="F324" s="6"/>
      <c r="G324" s="6"/>
      <c r="H324" s="6"/>
    </row>
    <row r="325" spans="1:8" ht="12.75">
      <c r="A325" s="15"/>
      <c r="B325" s="6"/>
      <c r="C325" s="6"/>
      <c r="D325" s="6"/>
      <c r="E325" s="6"/>
      <c r="F325" s="6"/>
      <c r="G325" s="6"/>
      <c r="H325" s="6"/>
    </row>
    <row r="326" spans="1:8" ht="12.75">
      <c r="A326" s="15"/>
      <c r="B326" s="6"/>
      <c r="C326" s="6"/>
      <c r="D326" s="6"/>
      <c r="E326" s="6"/>
      <c r="F326" s="6"/>
      <c r="G326" s="6"/>
      <c r="H326" s="6"/>
    </row>
    <row r="327" spans="1:8" ht="12.75">
      <c r="A327" s="15"/>
      <c r="B327" s="6"/>
      <c r="C327" s="6"/>
      <c r="D327" s="6"/>
      <c r="E327" s="6"/>
      <c r="F327" s="6"/>
      <c r="G327" s="6"/>
      <c r="H327" s="6"/>
    </row>
    <row r="328" spans="1:8" ht="12.75">
      <c r="A328" s="15"/>
      <c r="B328" s="6"/>
      <c r="C328" s="6"/>
      <c r="D328" s="6"/>
      <c r="E328" s="6"/>
      <c r="F328" s="6"/>
      <c r="G328" s="6"/>
      <c r="H328" s="6"/>
    </row>
    <row r="329" spans="1:8" ht="12.75">
      <c r="A329" s="15"/>
      <c r="B329" s="6"/>
      <c r="C329" s="6"/>
      <c r="D329" s="6"/>
      <c r="E329" s="6"/>
      <c r="F329" s="6"/>
      <c r="G329" s="6"/>
      <c r="H329" s="6"/>
    </row>
    <row r="330" spans="1:8" ht="12.75">
      <c r="A330" s="15"/>
      <c r="B330" s="6"/>
      <c r="C330" s="6"/>
      <c r="D330" s="6"/>
      <c r="E330" s="6"/>
      <c r="F330" s="6"/>
      <c r="G330" s="6"/>
      <c r="H330" s="6"/>
    </row>
    <row r="331" spans="1:8" ht="12.75">
      <c r="A331" s="15"/>
      <c r="B331" s="6"/>
      <c r="C331" s="6"/>
      <c r="D331" s="6"/>
      <c r="E331" s="6"/>
      <c r="F331" s="6"/>
      <c r="G331" s="6"/>
      <c r="H331" s="6"/>
    </row>
    <row r="332" spans="1:8" ht="12.75">
      <c r="A332" s="15"/>
      <c r="B332" s="6"/>
      <c r="C332" s="6"/>
      <c r="D332" s="6"/>
      <c r="E332" s="6"/>
      <c r="F332" s="6"/>
      <c r="G332" s="6"/>
      <c r="H332" s="6"/>
    </row>
    <row r="333" spans="1:8" ht="12.75">
      <c r="A333" s="15"/>
      <c r="B333" s="6"/>
      <c r="C333" s="6"/>
      <c r="D333" s="6"/>
      <c r="E333" s="6"/>
      <c r="F333" s="6"/>
      <c r="G333" s="6"/>
      <c r="H333" s="6"/>
    </row>
    <row r="334" spans="1:8" ht="12.75">
      <c r="A334" s="15"/>
      <c r="B334" s="6"/>
      <c r="C334" s="6"/>
      <c r="D334" s="6"/>
      <c r="E334" s="6"/>
      <c r="F334" s="6"/>
      <c r="G334" s="6"/>
      <c r="H334" s="6"/>
    </row>
    <row r="335" spans="1:8" ht="12.75">
      <c r="A335" s="15"/>
      <c r="B335" s="6"/>
      <c r="C335" s="6"/>
      <c r="D335" s="6"/>
      <c r="E335" s="6"/>
      <c r="F335" s="6"/>
      <c r="G335" s="6"/>
      <c r="H335" s="6"/>
    </row>
    <row r="336" spans="1:8" ht="12.75">
      <c r="A336" s="15"/>
      <c r="B336" s="6"/>
      <c r="C336" s="6"/>
      <c r="D336" s="6"/>
      <c r="E336" s="6"/>
      <c r="F336" s="6"/>
      <c r="G336" s="6"/>
      <c r="H336" s="6"/>
    </row>
    <row r="337" spans="1:8" ht="12.75">
      <c r="A337" s="15"/>
      <c r="B337" s="6"/>
      <c r="C337" s="6"/>
      <c r="D337" s="6"/>
      <c r="E337" s="6"/>
      <c r="F337" s="6"/>
      <c r="G337" s="6"/>
      <c r="H337" s="6"/>
    </row>
    <row r="338" spans="1:8" ht="12.75">
      <c r="A338" s="15"/>
      <c r="B338" s="6"/>
      <c r="C338" s="6"/>
      <c r="D338" s="6"/>
      <c r="E338" s="6"/>
      <c r="F338" s="6"/>
      <c r="G338" s="6"/>
      <c r="H338" s="6"/>
    </row>
    <row r="339" spans="1:8" ht="12.75">
      <c r="A339" s="15"/>
      <c r="B339" s="6"/>
      <c r="C339" s="6"/>
      <c r="D339" s="6"/>
      <c r="E339" s="6"/>
      <c r="F339" s="6"/>
      <c r="G339" s="6"/>
      <c r="H339" s="6"/>
    </row>
    <row r="340" spans="1:8" ht="12.75">
      <c r="A340" s="15"/>
      <c r="B340" s="6"/>
      <c r="C340" s="6"/>
      <c r="D340" s="6"/>
      <c r="E340" s="6"/>
      <c r="F340" s="6"/>
      <c r="G340" s="6"/>
      <c r="H340" s="6"/>
    </row>
    <row r="341" spans="1:8" ht="12.75">
      <c r="A341" s="15"/>
      <c r="B341" s="6"/>
      <c r="C341" s="6"/>
      <c r="D341" s="6"/>
      <c r="E341" s="6"/>
      <c r="F341" s="6"/>
      <c r="G341" s="6"/>
      <c r="H341" s="6"/>
    </row>
    <row r="342" spans="1:8" ht="12.75">
      <c r="A342" s="15"/>
      <c r="B342" s="6"/>
      <c r="C342" s="6"/>
      <c r="D342" s="6"/>
      <c r="E342" s="6"/>
      <c r="F342" s="6"/>
      <c r="G342" s="6"/>
      <c r="H342" s="6"/>
    </row>
    <row r="343" spans="1:8" ht="12.75">
      <c r="A343" s="15"/>
      <c r="B343" s="6"/>
      <c r="C343" s="6"/>
      <c r="D343" s="6"/>
      <c r="E343" s="6"/>
      <c r="F343" s="6"/>
      <c r="G343" s="6"/>
      <c r="H343" s="6"/>
    </row>
    <row r="344" spans="1:8" ht="12.75">
      <c r="A344" s="15"/>
      <c r="B344" s="6"/>
      <c r="C344" s="6"/>
      <c r="D344" s="6"/>
      <c r="E344" s="6"/>
      <c r="F344" s="6"/>
      <c r="G344" s="6"/>
      <c r="H344" s="6"/>
    </row>
    <row r="345" spans="1:8" ht="12.75">
      <c r="A345" s="15"/>
      <c r="B345" s="6"/>
      <c r="C345" s="6"/>
      <c r="D345" s="6"/>
      <c r="E345" s="6"/>
      <c r="F345" s="6"/>
      <c r="G345" s="6"/>
      <c r="H345" s="6"/>
    </row>
    <row r="346" spans="1:8" ht="12.75">
      <c r="A346" s="15"/>
      <c r="B346" s="6"/>
      <c r="C346" s="6"/>
      <c r="D346" s="6"/>
      <c r="E346" s="6"/>
      <c r="F346" s="6"/>
      <c r="G346" s="6"/>
      <c r="H346" s="6"/>
    </row>
    <row r="347" spans="1:8" ht="12.75">
      <c r="A347" s="15"/>
      <c r="B347" s="6"/>
      <c r="C347" s="6"/>
      <c r="D347" s="6"/>
      <c r="E347" s="6"/>
      <c r="F347" s="6"/>
      <c r="G347" s="6"/>
      <c r="H347" s="6"/>
    </row>
    <row r="348" spans="1:8" ht="12.75">
      <c r="A348" s="15"/>
      <c r="B348" s="6"/>
      <c r="C348" s="6"/>
      <c r="D348" s="6"/>
      <c r="E348" s="6"/>
      <c r="F348" s="6"/>
      <c r="G348" s="6"/>
      <c r="H348" s="6"/>
    </row>
    <row r="349" spans="1:8" ht="12.75">
      <c r="A349" s="15"/>
      <c r="B349" s="6"/>
      <c r="C349" s="6"/>
      <c r="D349" s="6"/>
      <c r="E349" s="6"/>
      <c r="F349" s="6"/>
      <c r="G349" s="6"/>
      <c r="H349" s="6"/>
    </row>
    <row r="350" spans="1:8" ht="12.75">
      <c r="A350" s="15"/>
      <c r="B350" s="6"/>
      <c r="C350" s="6"/>
      <c r="D350" s="6"/>
      <c r="E350" s="6"/>
      <c r="F350" s="6"/>
      <c r="G350" s="6"/>
      <c r="H350" s="6"/>
    </row>
    <row r="351" spans="1:8" ht="12.75">
      <c r="A351" s="15"/>
      <c r="B351" s="6"/>
      <c r="C351" s="6"/>
      <c r="D351" s="6"/>
      <c r="E351" s="6"/>
      <c r="F351" s="6"/>
      <c r="G351" s="6"/>
      <c r="H351" s="6"/>
    </row>
  </sheetData>
  <sheetProtection/>
  <mergeCells count="2">
    <mergeCell ref="A2:H2"/>
    <mergeCell ref="G1:I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37" r:id="rId1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2009-09-13T10:47:57Z</cp:lastPrinted>
  <dcterms:created xsi:type="dcterms:W3CDTF">1996-10-08T23:32:33Z</dcterms:created>
  <dcterms:modified xsi:type="dcterms:W3CDTF">2009-11-07T11:21:13Z</dcterms:modified>
  <cp:category/>
  <cp:version/>
  <cp:contentType/>
  <cp:contentStatus/>
</cp:coreProperties>
</file>