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793" activeTab="0"/>
  </bookViews>
  <sheets>
    <sheet name="Свод" sheetId="1" r:id="rId1"/>
    <sheet name="Алманчино" sheetId="2" r:id="rId2"/>
    <sheet name="Исаково" sheetId="3" r:id="rId3"/>
    <sheet name="Б Шатьма" sheetId="4" r:id="rId4"/>
    <sheet name="Караево" sheetId="5" r:id="rId5"/>
    <sheet name="Красноармейское" sheetId="6" r:id="rId6"/>
    <sheet name="Пикшики" sheetId="7" r:id="rId7"/>
    <sheet name="Убеево" sheetId="8" r:id="rId8"/>
    <sheet name="Чадукасы" sheetId="9" r:id="rId9"/>
    <sheet name="Я Челлы" sheetId="10" r:id="rId10"/>
  </sheets>
  <definedNames>
    <definedName name="_xlnm.Print_Area" localSheetId="1">'Алманчино'!$A$1:$F$296</definedName>
    <definedName name="_xlnm.Print_Area" localSheetId="0">'Свод'!$A$1:$F$299</definedName>
    <definedName name="_xlnm.Print_Area" localSheetId="9">'Я Челлы'!$A$1:$F$295</definedName>
  </definedNames>
  <calcPr fullCalcOnLoad="1"/>
</workbook>
</file>

<file path=xl/sharedStrings.xml><?xml version="1.0" encoding="utf-8"?>
<sst xmlns="http://schemas.openxmlformats.org/spreadsheetml/2006/main" count="3992" uniqueCount="283">
  <si>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</si>
  <si>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</si>
  <si>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</si>
  <si>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</si>
  <si>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</si>
  <si>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</si>
  <si>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</si>
  <si>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</si>
  <si>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</si>
  <si>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</si>
  <si>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</si>
  <si>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</si>
  <si>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</si>
  <si>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</si>
  <si>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</si>
  <si>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</si>
  <si>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</si>
  <si>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</si>
  <si>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</si>
  <si>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</si>
  <si>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</si>
  <si>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</si>
  <si>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</si>
  <si>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</si>
  <si>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</si>
  <si>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</si>
  <si>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</si>
  <si>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</si>
  <si>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</si>
  <si>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</si>
  <si>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</si>
  <si>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</si>
  <si>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</si>
  <si>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</si>
  <si>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</si>
  <si>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</si>
  <si>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</si>
  <si>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</si>
  <si>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</si>
  <si>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</si>
  <si>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</si>
  <si>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</si>
  <si>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</si>
  <si>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</si>
  <si>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</si>
  <si>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</si>
  <si>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</si>
  <si>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</si>
  <si>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</si>
  <si>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</si>
  <si>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</si>
  <si>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</si>
  <si>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</si>
  <si>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</si>
  <si>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</si>
  <si>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</si>
  <si>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</si>
  <si>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</si>
  <si>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</si>
  <si>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</si>
  <si>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</si>
  <si>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</si>
  <si>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</si>
  <si>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</si>
  <si>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</si>
  <si>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</si>
  <si>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</si>
  <si>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</si>
  <si>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</si>
  <si>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</si>
  <si>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</si>
  <si>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</si>
  <si>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</si>
  <si>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</si>
  <si>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</si>
  <si>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</si>
  <si>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</si>
  <si>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</si>
  <si>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</si>
  <si>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</si>
  <si>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</si>
  <si>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</si>
  <si>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</si>
  <si>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</si>
  <si>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</si>
  <si>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</si>
  <si>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</si>
  <si>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</si>
  <si>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</si>
  <si>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</si>
  <si>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</si>
  <si>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</si>
  <si>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</si>
  <si>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</si>
  <si>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</si>
  <si>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</si>
  <si>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</si>
  <si>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</si>
  <si>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</si>
  <si>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</si>
  <si>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</si>
  <si>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</si>
  <si>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</si>
  <si>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</si>
  <si>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</si>
  <si>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</si>
  <si>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</si>
  <si>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</si>
  <si>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</si>
  <si>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</si>
  <si>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</si>
  <si>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</si>
  <si>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</si>
  <si>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</si>
  <si>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</si>
  <si>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</si>
  <si>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</si>
  <si>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</si>
  <si>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</si>
  <si>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</si>
  <si>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</si>
  <si>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</si>
  <si>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</si>
  <si>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</si>
  <si>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 xml:space="preserve">    Пособия по социальной помощи населению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</si>
  <si>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</si>
  <si>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</si>
  <si>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</si>
  <si>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</si>
  <si>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</si>
  <si>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</si>
  <si>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</si>
  <si>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</si>
  <si>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</si>
  <si>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</si>
  <si>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</si>
  <si>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</si>
  <si>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</si>
  <si>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</si>
  <si>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</si>
  <si>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</si>
  <si>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</si>
  <si>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</si>
  <si>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</si>
  <si>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</si>
  <si>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</si>
  <si>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</si>
  <si>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</si>
  <si>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</si>
  <si>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</si>
  <si>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</si>
  <si>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</si>
  <si>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СВОДНЫЙ ОТЧЕТ ОБ ИСПОЛНЕНИИ  БЮДЖЕТА СЕЛЬСКИХ ПОСЕЛЕНИЙ КРАСНОАРМЕЙСКОГО РАЙОНА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</si>
  <si>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</si>
  <si>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</si>
  <si>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</si>
  <si>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</si>
  <si>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</si>
  <si>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</si>
  <si>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</si>
  <si>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</si>
  <si>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</si>
  <si>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</si>
  <si>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</si>
  <si>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</si>
  <si>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</si>
  <si>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</si>
  <si>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</si>
  <si>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</si>
  <si>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</si>
  <si>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</si>
  <si>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</si>
  <si>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</si>
  <si>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</si>
  <si>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</si>
  <si>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</si>
  <si>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</si>
  <si>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</si>
  <si>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</si>
  <si>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</si>
  <si>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</si>
  <si>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</si>
  <si>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</si>
  <si>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</si>
  <si>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</si>
  <si>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</si>
  <si>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</si>
  <si>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</si>
  <si>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</si>
  <si>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</si>
  <si>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</si>
  <si>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</si>
  <si>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</si>
  <si>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</si>
  <si>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</si>
  <si>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</si>
  <si>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</si>
  <si>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</si>
  <si>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</si>
  <si>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</si>
  <si>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</si>
  <si>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</si>
  <si>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</si>
  <si>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</si>
  <si>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</si>
  <si>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</si>
  <si>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</si>
  <si>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</si>
  <si>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</si>
  <si>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</si>
  <si>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</si>
  <si>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</si>
  <si>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</si>
  <si>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</si>
  <si>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</si>
  <si>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</si>
  <si>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</si>
  <si>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</si>
  <si>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</si>
  <si>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</si>
  <si>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</si>
  <si>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</si>
  <si>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</si>
  <si>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</si>
  <si>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</si>
  <si>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</si>
  <si>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</si>
  <si>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</si>
  <si>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</si>
  <si>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</si>
  <si>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</si>
  <si>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</si>
  <si>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</si>
  <si>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</si>
  <si>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</si>
  <si>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</si>
  <si>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</si>
  <si>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</si>
  <si>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</si>
  <si>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</si>
  <si>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</si>
  <si>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</si>
  <si>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</si>
  <si>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0603</t>
  </si>
  <si>
    <t>00003100000000000221</t>
  </si>
  <si>
    <t xml:space="preserve"> ОТЧЕТ ОБ ИСПОЛНЕНИИ  БЮДЖЕТА АЛМАНЧИНСКОГО СЕЛЬСКОГО ПОСЕЛЕНИЯ КРАСНОАРМЕЙСКОГО РАЙОНА </t>
  </si>
  <si>
    <t xml:space="preserve"> ОТЧЕТ ОБ ИСПОЛНЕНИИ  БЮДЖЕТА БОЛЬШЕШАТЬМИНСКОГО СЕЛЬСКОГО ПОСЕЛЕНИЯ КРАСНОАРМЕЙСКОГО РАЙОНА </t>
  </si>
  <si>
    <t xml:space="preserve"> ОТЧЕТ ОБ ИСПОЛНЕНИИ  БЮДЖЕТА ИСАКОВСКОГО СЕЛЬСКОГО ПОСЕЛЕНИЯ КРАСНОАРМЕЙСКОГО РАЙОНА </t>
  </si>
  <si>
    <t xml:space="preserve"> ОТЧЕТ ОБ ИСПОЛНЕНИИ  БЮДЖЕТА КАРАЕВСКОГО СЕЛЬСКОГО ПОСЕЛЕНИЯ КРАСНОАРМЕЙСКОГО РАЙОНА </t>
  </si>
  <si>
    <t xml:space="preserve"> ОТЧЕТ ОБ ИСПОЛНЕНИИ  БЮДЖЕТА ПИКШИКСКОГО СЕЛЬСКОГО ПОСЕЛЕНИЯ КРАСНОАРМЕЙСКОГО РАЙОНА </t>
  </si>
  <si>
    <t xml:space="preserve"> ОТЧЕТ ОБ ИСПОЛНЕНИИ  БЮДЖЕТА УБЕЕВСКОГО СЕЛЬСКОГО ПОСЕЛЕНИЯ КРАСНОАРМЕЙСКОГО РАЙОНА </t>
  </si>
  <si>
    <t xml:space="preserve"> ОТЧЕТ ОБ ИСПОЛНЕНИИ  БЮДЖЕТА ЧАДУКАСИНСКОГО СЕЛЬСКОГО ПОСЕЛЕНИЯ КРАСНОАРМЕЙСКОГО РАЙОНА </t>
  </si>
  <si>
    <t xml:space="preserve"> ОТЧЕТ ОБ ИСПОЛНЕНИИ  БЮДЖЕТА ЯНШИХОВО-ЧЕЛЛИНСКОГО СЕЛЬСКОГО ПОСЕЛЕНИЯ КРАСНОАРМЕЙСКОГО РАЙОНА </t>
  </si>
  <si>
    <t xml:space="preserve"> ОТЧЕТ ОБ ИСПОЛНЕНИИ  БЮДЖЕТА КРАСНОАРМЕЙСКОГО СЕЛЬСКОГО ПОСЕЛЕНИЯ КРАСНОАРМЕЙСКОГО РАЙОНА </t>
  </si>
  <si>
    <t xml:space="preserve">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</si>
  <si>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</si>
  <si>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</si>
  <si>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</si>
  <si>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</si>
  <si>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</si>
  <si>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</si>
  <si>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</si>
  <si>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</si>
  <si>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>00020805000100000180</t>
  </si>
  <si>
    <t>Перечисления из бюджетов поселений для осуществление возврата излишне уплаченных или излишне взысканных сумм налогов, сборов и иных платежей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</si>
  <si>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</si>
  <si>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</si>
  <si>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</si>
  <si>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</si>
  <si>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</si>
  <si>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</si>
  <si>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00001130000000000226</t>
  </si>
  <si>
    <t>план на 01.10.2013</t>
  </si>
  <si>
    <t>исполнение на 01.10.2013</t>
  </si>
  <si>
    <t>план на 01109.2013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</si>
  <si>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</si>
  <si>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</si>
  <si>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</si>
  <si>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на 01.11.2013</t>
  </si>
  <si>
    <t>план на 01.11.2013</t>
  </si>
  <si>
    <t>исполнение на 01.11.2013</t>
  </si>
  <si>
    <t>00005030000000000222</t>
  </si>
  <si>
    <t>Транспортные услуги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</si>
</sst>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23" borderId="0">
      <alignment/>
      <protection/>
    </xf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0" fillId="23" borderId="10" xfId="0" applyFont="1" applyFill="1" applyBorder="1" applyAlignment="1">
      <alignment horizontal="center" vertical="center" shrinkToFit="1"/>
    </xf>
    <xf numFmtId="49" fontId="10" fillId="23" borderId="10" xfId="0" applyNumberFormat="1" applyFont="1" applyFill="1" applyBorder="1" applyAlignment="1">
      <alignment horizontal="center" shrinkToFit="1"/>
    </xf>
    <xf numFmtId="4" fontId="10" fillId="23" borderId="10" xfId="0" applyNumberFormat="1" applyFont="1" applyFill="1" applyBorder="1" applyAlignment="1">
      <alignment horizontal="right" shrinkToFit="1"/>
    </xf>
    <xf numFmtId="4" fontId="11" fillId="23" borderId="10" xfId="0" applyNumberFormat="1" applyFont="1" applyFill="1" applyBorder="1" applyAlignment="1">
      <alignment horizontal="right" shrinkToFit="1"/>
    </xf>
    <xf numFmtId="49" fontId="13" fillId="23" borderId="10" xfId="0" applyNumberFormat="1" applyFont="1" applyFill="1" applyBorder="1" applyAlignment="1">
      <alignment horizontal="center" shrinkToFit="1"/>
    </xf>
    <xf numFmtId="4" fontId="13" fillId="23" borderId="10" xfId="0" applyNumberFormat="1" applyFont="1" applyFill="1" applyBorder="1" applyAlignment="1">
      <alignment horizontal="right" shrinkToFit="1"/>
    </xf>
    <xf numFmtId="4" fontId="11" fillId="23" borderId="10" xfId="0" applyNumberFormat="1" applyFont="1" applyFill="1" applyBorder="1" applyAlignment="1">
      <alignment horizontal="right" shrinkToFit="1"/>
    </xf>
    <xf numFmtId="49" fontId="16" fillId="23" borderId="10" xfId="0" applyNumberFormat="1" applyFont="1" applyFill="1" applyBorder="1" applyAlignment="1">
      <alignment horizontal="center" shrinkToFit="1"/>
    </xf>
    <xf numFmtId="4" fontId="16" fillId="23" borderId="10" xfId="0" applyNumberFormat="1" applyFont="1" applyFill="1" applyBorder="1" applyAlignment="1">
      <alignment horizontal="right" shrinkToFit="1"/>
    </xf>
    <xf numFmtId="168" fontId="16" fillId="23" borderId="10" xfId="0" applyNumberFormat="1" applyFont="1" applyFill="1" applyBorder="1" applyAlignment="1">
      <alignment horizontal="right" shrinkToFit="1"/>
    </xf>
    <xf numFmtId="0" fontId="17" fillId="23" borderId="10" xfId="0" applyFont="1" applyFill="1" applyBorder="1" applyAlignment="1">
      <alignment horizontal="center" vertical="center" shrinkToFit="1"/>
    </xf>
    <xf numFmtId="49" fontId="17" fillId="23" borderId="10" xfId="0" applyNumberFormat="1" applyFont="1" applyFill="1" applyBorder="1" applyAlignment="1">
      <alignment horizontal="center" shrinkToFit="1"/>
    </xf>
    <xf numFmtId="4" fontId="17" fillId="23" borderId="10" xfId="0" applyNumberFormat="1" applyFont="1" applyFill="1" applyBorder="1" applyAlignment="1">
      <alignment horizontal="right" shrinkToFit="1"/>
    </xf>
    <xf numFmtId="168" fontId="17" fillId="23" borderId="10" xfId="0" applyNumberFormat="1" applyFont="1" applyFill="1" applyBorder="1" applyAlignment="1">
      <alignment horizontal="right" shrinkToFit="1"/>
    </xf>
    <xf numFmtId="0" fontId="16" fillId="23" borderId="1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49" fontId="9" fillId="23" borderId="0" xfId="0" applyNumberFormat="1" applyFont="1" applyFill="1" applyBorder="1" applyAlignment="1">
      <alignment horizontal="center" shrinkToFit="1"/>
    </xf>
    <xf numFmtId="4" fontId="9" fillId="23" borderId="0" xfId="0" applyNumberFormat="1" applyFont="1" applyFill="1" applyBorder="1" applyAlignment="1">
      <alignment horizontal="right" shrinkToFit="1"/>
    </xf>
    <xf numFmtId="0" fontId="10" fillId="23" borderId="0" xfId="0" applyFont="1" applyFill="1" applyBorder="1" applyAlignment="1">
      <alignment horizontal="center" vertical="center" shrinkToFit="1"/>
    </xf>
    <xf numFmtId="49" fontId="10" fillId="23" borderId="0" xfId="0" applyNumberFormat="1" applyFont="1" applyFill="1" applyBorder="1" applyAlignment="1">
      <alignment horizontal="center" shrinkToFit="1"/>
    </xf>
    <xf numFmtId="4" fontId="10" fillId="23" borderId="0" xfId="0" applyNumberFormat="1" applyFont="1" applyFill="1" applyBorder="1" applyAlignment="1">
      <alignment horizontal="right" shrinkToFit="1"/>
    </xf>
    <xf numFmtId="4" fontId="11" fillId="23" borderId="0" xfId="0" applyNumberFormat="1" applyFont="1" applyFill="1" applyBorder="1" applyAlignment="1">
      <alignment horizontal="right" shrinkToFit="1"/>
    </xf>
    <xf numFmtId="0" fontId="3" fillId="2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" fillId="0" borderId="0" xfId="0" applyFont="1" applyAlignment="1">
      <alignment shrinkToFit="1"/>
    </xf>
    <xf numFmtId="0" fontId="15" fillId="23" borderId="11" xfId="0" applyFont="1" applyFill="1" applyBorder="1" applyAlignment="1">
      <alignment shrinkToFit="1"/>
    </xf>
    <xf numFmtId="0" fontId="14" fillId="23" borderId="11" xfId="0" applyFont="1" applyFill="1" applyBorder="1" applyAlignment="1">
      <alignment shrinkToFit="1"/>
    </xf>
    <xf numFmtId="0" fontId="15" fillId="23" borderId="10" xfId="0" applyFont="1" applyFill="1" applyBorder="1" applyAlignment="1">
      <alignment horizontal="center" vertical="center" shrinkToFit="1"/>
    </xf>
    <xf numFmtId="0" fontId="3" fillId="2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23" borderId="0" xfId="0" applyFont="1" applyFill="1" applyBorder="1" applyAlignment="1">
      <alignment shrinkToFit="1"/>
    </xf>
    <xf numFmtId="0" fontId="2" fillId="23" borderId="0" xfId="0" applyFont="1" applyFill="1" applyAlignment="1">
      <alignment/>
    </xf>
    <xf numFmtId="0" fontId="3" fillId="23" borderId="0" xfId="0" applyFont="1" applyFill="1" applyAlignment="1">
      <alignment vertical="top"/>
    </xf>
    <xf numFmtId="49" fontId="3" fillId="23" borderId="0" xfId="0" applyNumberFormat="1" applyFont="1" applyFill="1" applyAlignment="1">
      <alignment vertical="top"/>
    </xf>
    <xf numFmtId="0" fontId="4" fillId="23" borderId="0" xfId="0" applyFont="1" applyFill="1" applyAlignment="1">
      <alignment/>
    </xf>
    <xf numFmtId="0" fontId="3" fillId="23" borderId="11" xfId="0" applyFont="1" applyFill="1" applyBorder="1" applyAlignment="1">
      <alignment/>
    </xf>
    <xf numFmtId="0" fontId="4" fillId="23" borderId="11" xfId="0" applyFont="1" applyFill="1" applyBorder="1" applyAlignment="1">
      <alignment/>
    </xf>
    <xf numFmtId="0" fontId="0" fillId="0" borderId="0" xfId="0" applyAlignment="1">
      <alignment/>
    </xf>
    <xf numFmtId="0" fontId="8" fillId="23" borderId="0" xfId="0" applyFont="1" applyFill="1" applyAlignment="1">
      <alignment/>
    </xf>
    <xf numFmtId="0" fontId="9" fillId="23" borderId="0" xfId="0" applyFont="1" applyFill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23" borderId="0" xfId="0" applyFont="1" applyFill="1" applyBorder="1" applyAlignment="1">
      <alignment horizontal="center" vertical="center"/>
    </xf>
    <xf numFmtId="0" fontId="6" fillId="23" borderId="0" xfId="0" applyFont="1" applyFill="1" applyBorder="1" applyAlignment="1">
      <alignment/>
    </xf>
    <xf numFmtId="0" fontId="7" fillId="23" borderId="0" xfId="0" applyFont="1" applyFill="1" applyBorder="1" applyAlignment="1">
      <alignment horizontal="center"/>
    </xf>
    <xf numFmtId="0" fontId="7" fillId="23" borderId="0" xfId="0" applyFont="1" applyFill="1" applyBorder="1" applyAlignment="1">
      <alignment horizontal="right"/>
    </xf>
    <xf numFmtId="49" fontId="7" fillId="23" borderId="0" xfId="0" applyNumberFormat="1" applyFont="1" applyFill="1" applyBorder="1" applyAlignment="1">
      <alignment horizontal="center"/>
    </xf>
    <xf numFmtId="0" fontId="3" fillId="2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" fillId="0" borderId="0" xfId="0" applyFont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2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8" fillId="23" borderId="0" xfId="0" applyFont="1" applyFill="1" applyBorder="1" applyAlignment="1">
      <alignment/>
    </xf>
    <xf numFmtId="49" fontId="11" fillId="23" borderId="10" xfId="0" applyNumberFormat="1" applyFont="1" applyFill="1" applyBorder="1" applyAlignment="1">
      <alignment horizontal="center" shrinkToFit="1"/>
    </xf>
    <xf numFmtId="0" fontId="13" fillId="2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4" fontId="8" fillId="23" borderId="0" xfId="52" applyNumberFormat="1">
      <alignment/>
      <protection/>
    </xf>
    <xf numFmtId="4" fontId="19" fillId="23" borderId="10" xfId="0" applyNumberFormat="1" applyFont="1" applyFill="1" applyBorder="1" applyAlignment="1">
      <alignment horizontal="right" shrinkToFit="1"/>
    </xf>
    <xf numFmtId="0" fontId="19" fillId="23" borderId="10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top" wrapText="1"/>
    </xf>
    <xf numFmtId="0" fontId="10" fillId="23" borderId="10" xfId="0" applyFont="1" applyFill="1" applyBorder="1" applyAlignment="1">
      <alignment horizontal="center" vertical="center" shrinkToFit="1"/>
    </xf>
    <xf numFmtId="49" fontId="10" fillId="23" borderId="10" xfId="0" applyNumberFormat="1" applyFont="1" applyFill="1" applyBorder="1" applyAlignment="1">
      <alignment horizontal="center" shrinkToFit="1"/>
    </xf>
    <xf numFmtId="4" fontId="10" fillId="23" borderId="10" xfId="0" applyNumberFormat="1" applyFont="1" applyFill="1" applyBorder="1" applyAlignment="1">
      <alignment horizontal="right" shrinkToFit="1"/>
    </xf>
    <xf numFmtId="0" fontId="1" fillId="0" borderId="0" xfId="0" applyFont="1" applyAlignment="1">
      <alignment shrinkToFit="1"/>
    </xf>
    <xf numFmtId="4" fontId="19" fillId="23" borderId="0" xfId="0" applyNumberFormat="1" applyFont="1" applyFill="1" applyBorder="1" applyAlignment="1">
      <alignment horizontal="right" shrinkToFit="1"/>
    </xf>
    <xf numFmtId="0" fontId="19" fillId="23" borderId="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Я Челл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9"/>
  <sheetViews>
    <sheetView showGridLines="0" tabSelected="1" view="pageBreakPreview" zoomScaleSheetLayoutView="100" workbookViewId="0" topLeftCell="A223">
      <selection activeCell="E299" sqref="E299"/>
    </sheetView>
  </sheetViews>
  <sheetFormatPr defaultColWidth="9.140625" defaultRowHeight="15"/>
  <cols>
    <col min="1" max="1" width="55.421875" style="41" customWidth="1"/>
    <col min="2" max="2" width="9.8515625" style="38" customWidth="1"/>
    <col min="3" max="3" width="28.00390625" style="38" customWidth="1"/>
    <col min="4" max="4" width="14.00390625" style="38" bestFit="1" customWidth="1"/>
    <col min="5" max="5" width="14.8515625" style="38" bestFit="1" customWidth="1"/>
    <col min="6" max="6" width="11.421875" style="38" customWidth="1"/>
  </cols>
  <sheetData>
    <row r="1" spans="2:6" ht="15" customHeight="1">
      <c r="B1" s="32"/>
      <c r="C1" s="33"/>
      <c r="D1" s="34"/>
      <c r="E1" s="35"/>
      <c r="F1" s="35"/>
    </row>
    <row r="2" spans="1:6" ht="15" customHeight="1">
      <c r="A2" s="81" t="s">
        <v>152</v>
      </c>
      <c r="B2" s="81"/>
      <c r="C2" s="81"/>
      <c r="D2" s="81"/>
      <c r="E2" s="81"/>
      <c r="F2" s="81"/>
    </row>
    <row r="3" spans="1:6" ht="15" customHeight="1">
      <c r="A3" s="44"/>
      <c r="B3" s="45"/>
      <c r="C3" s="45"/>
      <c r="D3" s="45"/>
      <c r="E3" s="46"/>
      <c r="F3" s="47"/>
    </row>
    <row r="4" spans="1:6" ht="15" customHeight="1">
      <c r="A4" s="82" t="s">
        <v>278</v>
      </c>
      <c r="B4" s="82"/>
      <c r="C4" s="82"/>
      <c r="D4" s="82"/>
      <c r="E4" s="82"/>
      <c r="F4" s="82"/>
    </row>
    <row r="5" spans="1:6" ht="15" customHeight="1">
      <c r="A5" s="44"/>
      <c r="B5" s="50"/>
      <c r="C5" s="50"/>
      <c r="D5" s="50"/>
      <c r="E5" s="48"/>
      <c r="F5" s="49"/>
    </row>
    <row r="6" spans="1:6" ht="15" customHeight="1">
      <c r="A6" s="80" t="s">
        <v>0</v>
      </c>
      <c r="B6" s="80"/>
      <c r="C6" s="80"/>
      <c r="D6" s="80"/>
      <c r="E6" s="80"/>
      <c r="F6" s="80"/>
    </row>
    <row r="7" spans="2:6" ht="15" customHeight="1">
      <c r="B7" s="36"/>
      <c r="C7" s="36"/>
      <c r="D7" s="36"/>
      <c r="E7" s="37"/>
      <c r="F7" s="37"/>
    </row>
    <row r="8" spans="1:6" ht="27" customHeight="1">
      <c r="A8" s="53" t="s">
        <v>1</v>
      </c>
      <c r="B8" s="53" t="s">
        <v>2</v>
      </c>
      <c r="C8" s="53" t="s">
        <v>3</v>
      </c>
      <c r="D8" s="68" t="s">
        <v>279</v>
      </c>
      <c r="E8" s="68" t="s">
        <v>280</v>
      </c>
      <c r="F8" s="53" t="s">
        <v>151</v>
      </c>
    </row>
    <row r="9" spans="1:6" s="56" customFormat="1" ht="15">
      <c r="A9" s="5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6" s="25" customFormat="1" ht="24">
      <c r="A10" s="51" t="s">
        <v>5</v>
      </c>
      <c r="B10" s="62" t="s">
        <v>6</v>
      </c>
      <c r="C10" s="62" t="s">
        <v>7</v>
      </c>
      <c r="D10" s="7">
        <f>D11+D43</f>
        <v>58657391.6</v>
      </c>
      <c r="E10" s="7">
        <f>E11+E43</f>
        <v>45065648.21</v>
      </c>
      <c r="F10" s="7">
        <f aca="true" t="shared" si="0" ref="F10:F30">E10/D10*100</f>
        <v>76.82859223832244</v>
      </c>
    </row>
    <row r="11" spans="1:6" s="25" customFormat="1" ht="15">
      <c r="A11" s="51" t="s">
        <v>153</v>
      </c>
      <c r="B11" s="62"/>
      <c r="C11" s="62"/>
      <c r="D11" s="7">
        <f>D12+D28</f>
        <v>16992120</v>
      </c>
      <c r="E11" s="7">
        <f>E12+E28</f>
        <v>15781692.61</v>
      </c>
      <c r="F11" s="7">
        <f t="shared" si="0"/>
        <v>92.87653694771458</v>
      </c>
    </row>
    <row r="12" spans="1:6" s="25" customFormat="1" ht="15">
      <c r="A12" s="51" t="s">
        <v>154</v>
      </c>
      <c r="B12" s="62"/>
      <c r="C12" s="62"/>
      <c r="D12" s="7">
        <f>D13+D17+D20+D24+D26</f>
        <v>15561820</v>
      </c>
      <c r="E12" s="7">
        <f>E13+E17+E20+E24+E26</f>
        <v>14663945.049999999</v>
      </c>
      <c r="F12" s="7">
        <f t="shared" si="0"/>
        <v>94.23027030257386</v>
      </c>
    </row>
    <row r="13" spans="1:6" s="25" customFormat="1" ht="15">
      <c r="A13" s="51" t="s">
        <v>155</v>
      </c>
      <c r="B13" s="62"/>
      <c r="C13" s="62" t="s">
        <v>156</v>
      </c>
      <c r="D13" s="7">
        <f>SUM(D14:D16)</f>
        <v>10008420</v>
      </c>
      <c r="E13" s="7">
        <f>SUM(E14:E16)</f>
        <v>8413838.919999998</v>
      </c>
      <c r="F13" s="7">
        <f t="shared" si="0"/>
        <v>84.06760427719858</v>
      </c>
    </row>
    <row r="14" spans="1:6" s="24" customFormat="1" ht="48">
      <c r="A14" s="42" t="s">
        <v>8</v>
      </c>
      <c r="B14" s="1" t="s">
        <v>6</v>
      </c>
      <c r="C14" s="2" t="s">
        <v>9</v>
      </c>
      <c r="D14" s="3">
        <f>Алманчино!D14+'Б Шатьма'!D14+Исаково!D14+Караево!D14+Красноармейское!D14+Пикшики!D14+Убеево!D14+Чадукасы!D14+'Я Челлы'!D14</f>
        <v>8279300</v>
      </c>
      <c r="E14" s="3">
        <f>Алманчино!E14+'Б Шатьма'!E14+Исаково!E14+Караево!E14+Красноармейское!E14+Пикшики!E14+Убеево!E14+Чадукасы!E14+'Я Челлы'!E14</f>
        <v>8247617.449999998</v>
      </c>
      <c r="F14" s="4">
        <f t="shared" si="0"/>
        <v>99.61732815576194</v>
      </c>
    </row>
    <row r="15" spans="1:6" s="24" customFormat="1" ht="72">
      <c r="A15" s="42" t="s">
        <v>10</v>
      </c>
      <c r="B15" s="1" t="s">
        <v>6</v>
      </c>
      <c r="C15" s="2" t="s">
        <v>11</v>
      </c>
      <c r="D15" s="3">
        <f>Алманчино!D15+'Б Шатьма'!D15+Исаково!D15+Караево!D15+Красноармейское!D15+Пикшики!D15+Убеево!D15+Чадукасы!D15+'Я Челлы'!D15</f>
        <v>102020</v>
      </c>
      <c r="E15" s="3">
        <f>Алманчино!E15+'Б Шатьма'!E15+Исаково!E15+Караево!E15+Красноармейское!E15+Пикшики!E15+Убеево!E15+Чадукасы!E15+'Я Челлы'!E15</f>
        <v>111695.46</v>
      </c>
      <c r="F15" s="4">
        <f t="shared" si="0"/>
        <v>109.48388551264459</v>
      </c>
    </row>
    <row r="16" spans="1:6" s="24" customFormat="1" ht="36">
      <c r="A16" s="42" t="s">
        <v>12</v>
      </c>
      <c r="B16" s="1" t="s">
        <v>6</v>
      </c>
      <c r="C16" s="2" t="s">
        <v>13</v>
      </c>
      <c r="D16" s="3">
        <f>Алманчино!D16+'Б Шатьма'!D16+Исаково!D16+Караево!D16+Красноармейское!D16+Пикшики!D16+Убеево!D16+Чадукасы!D16+'Я Челлы'!D16</f>
        <v>1627100</v>
      </c>
      <c r="E16" s="3">
        <f>Алманчино!E16+'Б Шатьма'!E16+Исаково!E16+Караево!E16+Красноармейское!E16+Пикшики!E16+Убеево!E16+Чадукасы!E16+'Я Челлы'!E16</f>
        <v>54526.01</v>
      </c>
      <c r="F16" s="4">
        <f t="shared" si="0"/>
        <v>3.3511160961219346</v>
      </c>
    </row>
    <row r="17" spans="1:6" s="25" customFormat="1" ht="15">
      <c r="A17" s="51"/>
      <c r="B17" s="63"/>
      <c r="C17" s="5" t="s">
        <v>157</v>
      </c>
      <c r="D17" s="6">
        <f>D18+D19</f>
        <v>212200</v>
      </c>
      <c r="E17" s="6">
        <f>E18+E19</f>
        <v>220128.72</v>
      </c>
      <c r="F17" s="7">
        <f t="shared" si="0"/>
        <v>103.73643732327993</v>
      </c>
    </row>
    <row r="18" spans="1:6" s="24" customFormat="1" ht="15">
      <c r="A18" s="42" t="s">
        <v>14</v>
      </c>
      <c r="B18" s="1" t="s">
        <v>6</v>
      </c>
      <c r="C18" s="2" t="s">
        <v>15</v>
      </c>
      <c r="D18" s="3">
        <f>Алманчино!D18+'Б Шатьма'!D18+Исаково!D18+Караево!D18+Красноармейское!D18+Пикшики!D18+Убеево!D18+Чадукасы!D18+'Я Челлы'!D18</f>
        <v>212200</v>
      </c>
      <c r="E18" s="3">
        <f>Алманчино!E18+'Б Шатьма'!E18+Исаково!E18+Караево!E18+Красноармейское!E18+Пикшики!E18+Убеево!E18+Чадукасы!E18+'Я Челлы'!E18</f>
        <v>212775.67</v>
      </c>
      <c r="F18" s="4">
        <f t="shared" si="0"/>
        <v>100.27128652214891</v>
      </c>
    </row>
    <row r="19" spans="1:6" s="24" customFormat="1" ht="24">
      <c r="A19" s="42" t="s">
        <v>16</v>
      </c>
      <c r="B19" s="1" t="s">
        <v>6</v>
      </c>
      <c r="C19" s="2" t="s">
        <v>17</v>
      </c>
      <c r="D19" s="3">
        <f>Алманчино!D19+'Б Шатьма'!D19+Исаково!D19+Караево!D19+Красноармейское!D19+Пикшики!D19+Убеево!D19+Чадукасы!D19+'Я Челлы'!D19</f>
        <v>0</v>
      </c>
      <c r="E19" s="3">
        <f>Алманчино!E19+'Б Шатьма'!E19+Исаково!E19+Караево!E19+Красноармейское!E19+Пикшики!E19+Убеево!E19+Чадукасы!E19+'Я Челлы'!E19</f>
        <v>7353.05</v>
      </c>
      <c r="F19" s="4" t="e">
        <f t="shared" si="0"/>
        <v>#DIV/0!</v>
      </c>
    </row>
    <row r="20" spans="1:6" s="25" customFormat="1" ht="15">
      <c r="A20" s="51"/>
      <c r="B20" s="63"/>
      <c r="C20" s="5" t="s">
        <v>158</v>
      </c>
      <c r="D20" s="6">
        <f>D21+D22+D23</f>
        <v>5208500</v>
      </c>
      <c r="E20" s="6">
        <f>E21+E22+E23</f>
        <v>5893969.54</v>
      </c>
      <c r="F20" s="7">
        <f t="shared" si="0"/>
        <v>113.16059402899108</v>
      </c>
    </row>
    <row r="21" spans="1:6" s="24" customFormat="1" ht="36">
      <c r="A21" s="42" t="s">
        <v>18</v>
      </c>
      <c r="B21" s="1" t="s">
        <v>6</v>
      </c>
      <c r="C21" s="2" t="s">
        <v>19</v>
      </c>
      <c r="D21" s="3">
        <f>Алманчино!D21+'Б Шатьма'!D21+Исаково!D21+Караево!D21+Красноармейское!D21+Пикшики!D21+Убеево!D21+Чадукасы!D21+'Я Челлы'!D21</f>
        <v>540300</v>
      </c>
      <c r="E21" s="3">
        <f>Алманчино!E21+'Б Шатьма'!E21+Исаково!E21+Караево!E21+Красноармейское!E21+Пикшики!E21+Убеево!E21+Чадукасы!E21+'Я Челлы'!E21</f>
        <v>464628.18999999994</v>
      </c>
      <c r="F21" s="4">
        <f t="shared" si="0"/>
        <v>85.99448269479917</v>
      </c>
    </row>
    <row r="22" spans="1:6" s="24" customFormat="1" ht="48">
      <c r="A22" s="42" t="s">
        <v>20</v>
      </c>
      <c r="B22" s="1" t="s">
        <v>6</v>
      </c>
      <c r="C22" s="2" t="s">
        <v>21</v>
      </c>
      <c r="D22" s="3">
        <f>Алманчино!D22+'Б Шатьма'!D22+Исаково!D22+Караево!D22+Красноармейское!D22+Пикшики!D22+Убеево!D22+Чадукасы!D22+'Я Челлы'!D22</f>
        <v>3393900</v>
      </c>
      <c r="E22" s="3">
        <f>Алманчино!E22+'Б Шатьма'!E22+Исаково!E22+Караево!E22+Красноармейское!E22+Пикшики!E22+Убеево!E22+Чадукасы!E22+'Я Челлы'!E22</f>
        <v>4029342.53</v>
      </c>
      <c r="F22" s="4">
        <f t="shared" si="0"/>
        <v>118.72307758036476</v>
      </c>
    </row>
    <row r="23" spans="1:6" s="24" customFormat="1" ht="48">
      <c r="A23" s="42" t="s">
        <v>22</v>
      </c>
      <c r="B23" s="1" t="s">
        <v>6</v>
      </c>
      <c r="C23" s="2" t="s">
        <v>23</v>
      </c>
      <c r="D23" s="3">
        <f>Алманчино!D23+'Б Шатьма'!D23+Исаково!D23+Караево!D23+Красноармейское!D23+Пикшики!D23+Убеево!D23+Чадукасы!D23+'Я Челлы'!D23</f>
        <v>1274300</v>
      </c>
      <c r="E23" s="3">
        <f>Алманчино!E23+'Б Шатьма'!E23+Исаково!E23+Караево!E23+Красноармейское!E23+Пикшики!E23+Убеево!E23+Чадукасы!E23+'Я Челлы'!E23</f>
        <v>1399998.82</v>
      </c>
      <c r="F23" s="4">
        <f t="shared" si="0"/>
        <v>109.86414659028488</v>
      </c>
    </row>
    <row r="24" spans="1:6" s="25" customFormat="1" ht="15">
      <c r="A24" s="51"/>
      <c r="B24" s="63"/>
      <c r="C24" s="5" t="s">
        <v>159</v>
      </c>
      <c r="D24" s="6">
        <f>D25</f>
        <v>79800</v>
      </c>
      <c r="E24" s="6">
        <f>E25</f>
        <v>72855</v>
      </c>
      <c r="F24" s="7">
        <f t="shared" si="0"/>
        <v>91.296992481203</v>
      </c>
    </row>
    <row r="25" spans="1:6" s="24" customFormat="1" ht="48">
      <c r="A25" s="42" t="s">
        <v>24</v>
      </c>
      <c r="B25" s="1" t="s">
        <v>6</v>
      </c>
      <c r="C25" s="2" t="s">
        <v>25</v>
      </c>
      <c r="D25" s="3">
        <f>Алманчино!D25+'Б Шатьма'!D25+Исаково!D25+Караево!D25+Красноармейское!D25+Пикшики!D25+Убеево!D25+Чадукасы!D25+'Я Челлы'!D25</f>
        <v>79800</v>
      </c>
      <c r="E25" s="3">
        <f>Алманчино!E25+'Б Шатьма'!E25+Исаково!E25+Караево!E25+Красноармейское!E25+Пикшики!E25+Убеево!E25+Чадукасы!E25+'Я Челлы'!E25</f>
        <v>72855</v>
      </c>
      <c r="F25" s="4">
        <f t="shared" si="0"/>
        <v>91.296992481203</v>
      </c>
    </row>
    <row r="26" spans="1:6" s="25" customFormat="1" ht="15">
      <c r="A26" s="51"/>
      <c r="B26" s="63"/>
      <c r="C26" s="5" t="s">
        <v>160</v>
      </c>
      <c r="D26" s="6">
        <f>D27</f>
        <v>52900</v>
      </c>
      <c r="E26" s="6">
        <f>E27</f>
        <v>63152.87</v>
      </c>
      <c r="F26" s="7">
        <f t="shared" si="0"/>
        <v>119.38160680529302</v>
      </c>
    </row>
    <row r="27" spans="1:6" s="24" customFormat="1" ht="24">
      <c r="A27" s="42" t="s">
        <v>26</v>
      </c>
      <c r="B27" s="1" t="s">
        <v>6</v>
      </c>
      <c r="C27" s="2" t="s">
        <v>27</v>
      </c>
      <c r="D27" s="3">
        <f>Алманчино!D27+'Б Шатьма'!D27+Исаково!D27+Караево!D27+Красноармейское!D27+Пикшики!D27+Убеево!D27+Чадукасы!D27+'Я Челлы'!D27</f>
        <v>52900</v>
      </c>
      <c r="E27" s="3">
        <f>Алманчино!E27+'Б Шатьма'!E27+Исаково!E27+Караево!E27+Красноармейское!E27+Пикшики!E27+Убеево!E27+Чадукасы!E27+'Я Челлы'!E27</f>
        <v>63152.87</v>
      </c>
      <c r="F27" s="4">
        <f t="shared" si="0"/>
        <v>119.38160680529302</v>
      </c>
    </row>
    <row r="28" spans="1:6" s="25" customFormat="1" ht="15">
      <c r="A28" s="51" t="s">
        <v>171</v>
      </c>
      <c r="B28" s="63"/>
      <c r="C28" s="5" t="s">
        <v>4</v>
      </c>
      <c r="D28" s="6">
        <f>D29+D33+D35+D39</f>
        <v>1430300</v>
      </c>
      <c r="E28" s="6">
        <f>E29+E33+E35+E39</f>
        <v>1117747.56</v>
      </c>
      <c r="F28" s="7">
        <f t="shared" si="0"/>
        <v>78.14777039781863</v>
      </c>
    </row>
    <row r="29" spans="1:6" s="25" customFormat="1" ht="24">
      <c r="A29" s="51" t="s">
        <v>172</v>
      </c>
      <c r="B29" s="63"/>
      <c r="C29" s="5" t="s">
        <v>161</v>
      </c>
      <c r="D29" s="6">
        <f>D30+D31+D32</f>
        <v>998200</v>
      </c>
      <c r="E29" s="6">
        <f>E30+E31+E32</f>
        <v>755732.3</v>
      </c>
      <c r="F29" s="7">
        <f t="shared" si="0"/>
        <v>75.70950711280305</v>
      </c>
    </row>
    <row r="30" spans="1:6" s="24" customFormat="1" ht="48">
      <c r="A30" s="42" t="s">
        <v>28</v>
      </c>
      <c r="B30" s="1" t="s">
        <v>6</v>
      </c>
      <c r="C30" s="2" t="s">
        <v>29</v>
      </c>
      <c r="D30" s="3">
        <f>Алманчино!D30+'Б Шатьма'!D30+Исаково!D30+Караево!D30+Красноармейское!D30+Пикшики!D30+Убеево!D30+Чадукасы!D30+'Я Челлы'!D30</f>
        <v>743100</v>
      </c>
      <c r="E30" s="3">
        <f>Алманчино!E30+'Б Шатьма'!E30+Исаково!E30+Караево!E30+Красноармейское!E30+Пикшики!E30+Убеево!E30+Чадукасы!E30+'Я Челлы'!E30</f>
        <v>629802.85</v>
      </c>
      <c r="F30" s="4">
        <f t="shared" si="0"/>
        <v>84.75344502758713</v>
      </c>
    </row>
    <row r="31" spans="1:6" s="24" customFormat="1" ht="48">
      <c r="A31" s="42" t="s">
        <v>30</v>
      </c>
      <c r="B31" s="1" t="s">
        <v>6</v>
      </c>
      <c r="C31" s="2" t="s">
        <v>31</v>
      </c>
      <c r="D31" s="3">
        <f>Алманчино!D31+'Б Шатьма'!D31+Исаково!D31+Караево!D31+Красноармейское!D31+Пикшики!D31+Убеево!D31+Чадукасы!D31+'Я Челлы'!D31</f>
        <v>0</v>
      </c>
      <c r="E31" s="3">
        <f>Алманчино!E31+'Б Шатьма'!E31+Исаково!E31+Караево!E31+Красноармейское!E31+Пикшики!E31+Убеево!E31+Чадукасы!E31+'Я Челлы'!E31</f>
        <v>0</v>
      </c>
      <c r="F31" s="4">
        <v>0</v>
      </c>
    </row>
    <row r="32" spans="1:6" s="24" customFormat="1" ht="48">
      <c r="A32" s="42" t="s">
        <v>32</v>
      </c>
      <c r="B32" s="1" t="s">
        <v>6</v>
      </c>
      <c r="C32" s="2" t="s">
        <v>33</v>
      </c>
      <c r="D32" s="3">
        <f>Алманчино!D32+'Б Шатьма'!D32+Исаково!D32+Караево!D32+Красноармейское!D32+Пикшики!D32+Убеево!D32+Чадукасы!D32+'Я Челлы'!D32</f>
        <v>255100</v>
      </c>
      <c r="E32" s="3">
        <f>Алманчино!E32+'Б Шатьма'!E32+Исаково!E32+Караево!E32+Красноармейское!E32+Пикшики!E32+Убеево!E32+Чадукасы!E32+'Я Челлы'!E32</f>
        <v>125929.45000000001</v>
      </c>
      <c r="F32" s="4">
        <f aca="true" t="shared" si="1" ref="F32:F39">E32/D32*100</f>
        <v>49.36473931791455</v>
      </c>
    </row>
    <row r="33" spans="1:6" s="25" customFormat="1" ht="15">
      <c r="A33" s="51"/>
      <c r="B33" s="63"/>
      <c r="C33" s="5" t="s">
        <v>162</v>
      </c>
      <c r="D33" s="6">
        <f>D34</f>
        <v>0</v>
      </c>
      <c r="E33" s="6">
        <f>E34</f>
        <v>3745.2200000000003</v>
      </c>
      <c r="F33" s="7" t="e">
        <f t="shared" si="1"/>
        <v>#DIV/0!</v>
      </c>
    </row>
    <row r="34" spans="1:6" s="24" customFormat="1" ht="24">
      <c r="A34" s="42" t="s">
        <v>34</v>
      </c>
      <c r="B34" s="1" t="s">
        <v>6</v>
      </c>
      <c r="C34" s="2" t="s">
        <v>35</v>
      </c>
      <c r="D34" s="3">
        <f>Алманчино!D34+'Б Шатьма'!D34+Исаково!D34+Караево!D34+Красноармейское!D34+Пикшики!D34+Убеево!D34+Чадукасы!D34+'Я Челлы'!D34</f>
        <v>0</v>
      </c>
      <c r="E34" s="3">
        <f>Алманчино!E34+'Б Шатьма'!E34+Исаково!E34+Караево!E34+Красноармейское!E34+Пикшики!E34+Убеево!E34+Чадукасы!E34+'Я Челлы'!E34</f>
        <v>3745.2200000000003</v>
      </c>
      <c r="F34" s="4" t="e">
        <f t="shared" si="1"/>
        <v>#DIV/0!</v>
      </c>
    </row>
    <row r="35" spans="1:6" s="25" customFormat="1" ht="15">
      <c r="A35" s="51"/>
      <c r="B35" s="63"/>
      <c r="C35" s="5" t="s">
        <v>163</v>
      </c>
      <c r="D35" s="6">
        <f>D36+D37+D38</f>
        <v>432100</v>
      </c>
      <c r="E35" s="6">
        <f>E36+E37+E38</f>
        <v>321006.45999999996</v>
      </c>
      <c r="F35" s="7">
        <f t="shared" si="1"/>
        <v>74.28985420041656</v>
      </c>
    </row>
    <row r="36" spans="1:6" s="24" customFormat="1" ht="60">
      <c r="A36" s="42" t="s">
        <v>36</v>
      </c>
      <c r="B36" s="1" t="s">
        <v>6</v>
      </c>
      <c r="C36" s="2" t="s">
        <v>37</v>
      </c>
      <c r="D36" s="3">
        <f>Алманчино!D36+'Б Шатьма'!D36+Исаково!D36+Караево!D36+Красноармейское!D36+Пикшики!D36+Убеево!D36+Чадукасы!D36+'Я Челлы'!D36</f>
        <v>0</v>
      </c>
      <c r="E36" s="3">
        <f>Алманчино!E36+'Б Шатьма'!E36+Исаково!E36+Караево!E36+Красноармейское!E36+Пикшики!E36+Убеево!E36+Чадукасы!E36+'Я Челлы'!E36</f>
        <v>22190</v>
      </c>
      <c r="F36" s="4" t="e">
        <f t="shared" si="1"/>
        <v>#DIV/0!</v>
      </c>
    </row>
    <row r="37" spans="1:6" s="24" customFormat="1" ht="36">
      <c r="A37" s="42" t="s">
        <v>38</v>
      </c>
      <c r="B37" s="1" t="s">
        <v>6</v>
      </c>
      <c r="C37" s="2" t="s">
        <v>39</v>
      </c>
      <c r="D37" s="3">
        <f>Алманчино!D37+'Б Шатьма'!D37+Исаково!D37+Караево!D37+Красноармейское!D37+Пикшики!D37+Убеево!D37+Чадукасы!D37+'Я Челлы'!D37</f>
        <v>275100</v>
      </c>
      <c r="E37" s="3">
        <f>Алманчино!E37+'Б Шатьма'!E37+Исаково!E37+Караево!E37+Красноармейское!E37+Пикшики!E37+Убеево!E37+Чадукасы!E37+'Я Челлы'!E37</f>
        <v>124151.45999999999</v>
      </c>
      <c r="F37" s="4">
        <f>E37/D37*100</f>
        <v>45.129574700109046</v>
      </c>
    </row>
    <row r="38" spans="1:6" s="24" customFormat="1" ht="24">
      <c r="A38" s="66" t="s">
        <v>257</v>
      </c>
      <c r="B38" s="1">
        <v>10</v>
      </c>
      <c r="C38" s="2" t="s">
        <v>258</v>
      </c>
      <c r="D38" s="3">
        <f>Алманчино!D38+'Б Шатьма'!D38+Исаково!D38+Караево!D38+Красноармейское!D38+Пикшики!D38+Убеево!D38+Чадукасы!D38+'Я Челлы'!D38</f>
        <v>157000</v>
      </c>
      <c r="E38" s="3">
        <f>Алманчино!E38+'Б Шатьма'!E38+Исаково!E38+Караево!E38+Красноармейское!E38+Пикшики!E38+Убеево!E38+Чадукасы!E38+'Я Челлы'!E38</f>
        <v>174665</v>
      </c>
      <c r="F38" s="4"/>
    </row>
    <row r="39" spans="1:6" s="25" customFormat="1" ht="15">
      <c r="A39" s="51"/>
      <c r="B39" s="63"/>
      <c r="C39" s="5" t="s">
        <v>164</v>
      </c>
      <c r="D39" s="6">
        <f>D40+D41+D42</f>
        <v>0</v>
      </c>
      <c r="E39" s="6">
        <f>E40+E41+E42</f>
        <v>37263.58</v>
      </c>
      <c r="F39" s="7" t="e">
        <f t="shared" si="1"/>
        <v>#DIV/0!</v>
      </c>
    </row>
    <row r="40" spans="1:6" s="24" customFormat="1" ht="15">
      <c r="A40" s="42" t="s">
        <v>40</v>
      </c>
      <c r="B40" s="1" t="s">
        <v>6</v>
      </c>
      <c r="C40" s="2" t="s">
        <v>41</v>
      </c>
      <c r="D40" s="3">
        <f>Алманчино!D40+'Б Шатьма'!D40+Исаково!D40+Караево!D40+Красноармейское!D40+Пикшики!D40+Убеево!D40+Чадукасы!D40+'Я Челлы'!D40</f>
        <v>0</v>
      </c>
      <c r="E40" s="3">
        <f>Алманчино!E40+'Б Шатьма'!E40+Исаково!E40+Караево!E40+Красноармейское!E40+Пикшики!E40+Убеево!E40+Чадукасы!E40+'Я Челлы'!E40</f>
        <v>37263.58</v>
      </c>
      <c r="F40" s="4">
        <v>0</v>
      </c>
    </row>
    <row r="41" spans="1:6" s="24" customFormat="1" ht="36">
      <c r="A41" s="42" t="s">
        <v>42</v>
      </c>
      <c r="B41" s="1" t="s">
        <v>6</v>
      </c>
      <c r="C41" s="2" t="s">
        <v>43</v>
      </c>
      <c r="D41" s="3">
        <f>Алманчино!D41+'Б Шатьма'!D41+Исаково!D41+Караево!D41+Красноармейское!D41+Пикшики!D41+Убеево!D41+Чадукасы!D41+'Я Челлы'!D41</f>
        <v>0</v>
      </c>
      <c r="E41" s="3">
        <f>Алманчино!E41+'Б Шатьма'!E41+Исаково!E41+Караево!E41+Красноармейское!E41+Пикшики!E41+Убеево!E41+Чадукасы!E41+'Я Челлы'!E41</f>
        <v>0</v>
      </c>
      <c r="F41" s="4" t="e">
        <f aca="true" t="shared" si="2" ref="F41:F65">E41/D41*100</f>
        <v>#DIV/0!</v>
      </c>
    </row>
    <row r="42" spans="1:6" s="24" customFormat="1" ht="15">
      <c r="A42" s="42" t="s">
        <v>44</v>
      </c>
      <c r="B42" s="1" t="s">
        <v>6</v>
      </c>
      <c r="C42" s="2" t="s">
        <v>45</v>
      </c>
      <c r="D42" s="3">
        <f>Алманчино!D42+'Б Шатьма'!D42+Исаково!D42+Караево!D42+Красноармейское!D42+Пикшики!D42+Убеево!D42+Чадукасы!D42+'Я Челлы'!D42</f>
        <v>0</v>
      </c>
      <c r="E42" s="3">
        <f>Алманчино!E42+'Б Шатьма'!E42+Исаково!E42+Караево!E42+Красноармейское!E42+Пикшики!E42+Убеево!E42+Чадукасы!E42+'Я Челлы'!E42</f>
        <v>0</v>
      </c>
      <c r="F42" s="4" t="e">
        <f t="shared" si="2"/>
        <v>#DIV/0!</v>
      </c>
    </row>
    <row r="43" spans="1:6" s="76" customFormat="1" ht="15">
      <c r="A43" s="65" t="s">
        <v>173</v>
      </c>
      <c r="B43" s="63"/>
      <c r="C43" s="5" t="s">
        <v>70</v>
      </c>
      <c r="D43" s="6">
        <f>D44+D65</f>
        <v>41665271.6</v>
      </c>
      <c r="E43" s="6">
        <f>E44+E65</f>
        <v>29283955.6</v>
      </c>
      <c r="F43" s="7"/>
    </row>
    <row r="44" spans="1:6" s="25" customFormat="1" ht="15">
      <c r="A44" s="65" t="s">
        <v>277</v>
      </c>
      <c r="B44" s="63"/>
      <c r="C44" s="5" t="s">
        <v>165</v>
      </c>
      <c r="D44" s="6">
        <f>D45+D48+D55+D59+D63</f>
        <v>41781142.01</v>
      </c>
      <c r="E44" s="6">
        <f>E45+E48+E55+E59+E63</f>
        <v>29399826.01</v>
      </c>
      <c r="F44" s="7">
        <f t="shared" si="2"/>
        <v>70.36625758808455</v>
      </c>
    </row>
    <row r="45" spans="1:6" s="25" customFormat="1" ht="15">
      <c r="A45" s="51" t="s">
        <v>174</v>
      </c>
      <c r="B45" s="63"/>
      <c r="C45" s="5" t="s">
        <v>166</v>
      </c>
      <c r="D45" s="6">
        <f>D46+D47</f>
        <v>18134700</v>
      </c>
      <c r="E45" s="6">
        <f>E46+E47</f>
        <v>15124700</v>
      </c>
      <c r="F45" s="7">
        <f t="shared" si="2"/>
        <v>83.40198624736004</v>
      </c>
    </row>
    <row r="46" spans="1:6" s="24" customFormat="1" ht="24">
      <c r="A46" s="42" t="s">
        <v>46</v>
      </c>
      <c r="B46" s="1" t="s">
        <v>6</v>
      </c>
      <c r="C46" s="2" t="s">
        <v>47</v>
      </c>
      <c r="D46" s="3">
        <f>Алманчино!D46+'Б Шатьма'!D46+Исаково!D46+Караево!D46+Красноармейское!D46+Пикшики!D46+Убеево!D46+Чадукасы!D46+'Я Челлы'!D46</f>
        <v>16304700</v>
      </c>
      <c r="E46" s="3">
        <f>Алманчино!E46+'Б Шатьма'!E46+Исаково!E46+Караево!E46+Красноармейское!E46+Пикшики!E46+Убеево!E46+Чадукасы!E46+'Я Челлы'!E46</f>
        <v>13480700</v>
      </c>
      <c r="F46" s="4">
        <f t="shared" si="2"/>
        <v>82.67984078210577</v>
      </c>
    </row>
    <row r="47" spans="1:6" s="24" customFormat="1" ht="24">
      <c r="A47" s="66" t="s">
        <v>265</v>
      </c>
      <c r="B47" s="1"/>
      <c r="C47" s="2" t="s">
        <v>266</v>
      </c>
      <c r="D47" s="3">
        <f>Алманчино!D47+'Б Шатьма'!D47+Исаково!D47+Караево!D47+Красноармейское!D47+Пикшики!D47+Убеево!D47+Чадукасы!D47+'Я Челлы'!D47</f>
        <v>1830000</v>
      </c>
      <c r="E47" s="3">
        <f>Алманчино!E47+'Б Шатьма'!E47+Исаково!E47+Караево!E47+Красноармейское!E47+Пикшики!E47+Убеево!E47+Чадукасы!E47+'Я Челлы'!E47</f>
        <v>1644000</v>
      </c>
      <c r="F47" s="4">
        <f t="shared" si="2"/>
        <v>89.8360655737705</v>
      </c>
    </row>
    <row r="48" spans="1:6" s="25" customFormat="1" ht="15">
      <c r="A48" s="51" t="s">
        <v>175</v>
      </c>
      <c r="B48" s="63"/>
      <c r="C48" s="5" t="s">
        <v>167</v>
      </c>
      <c r="D48" s="6">
        <f>D51+D49+D50+D52+D53+D54</f>
        <v>21610604</v>
      </c>
      <c r="E48" s="6">
        <f>E51+E49+E50+E52+E53+E54</f>
        <v>12239288</v>
      </c>
      <c r="F48" s="7">
        <f t="shared" si="2"/>
        <v>56.635566502444824</v>
      </c>
    </row>
    <row r="49" spans="1:6" s="25" customFormat="1" ht="15">
      <c r="A49" s="42" t="s">
        <v>48</v>
      </c>
      <c r="B49" s="1" t="s">
        <v>6</v>
      </c>
      <c r="C49" s="2" t="s">
        <v>49</v>
      </c>
      <c r="D49" s="3">
        <f>Алманчино!D49+'Б Шатьма'!D49+Исаково!D49+Караево!D49+Красноармейское!D49+Пикшики!D49+Убеево!D49+Чадукасы!D49+'Я Челлы'!D49</f>
        <v>2843520</v>
      </c>
      <c r="E49" s="3">
        <f>Алманчино!E49+'Б Шатьма'!E49+Исаково!E49+Караево!E49+Красноармейское!E49+Пикшики!E49+Убеево!E49+Чадукасы!E49+'Я Челлы'!E49</f>
        <v>1114714</v>
      </c>
      <c r="F49" s="4">
        <f t="shared" si="2"/>
        <v>39.20190468152149</v>
      </c>
    </row>
    <row r="50" spans="1:6" s="24" customFormat="1" ht="15">
      <c r="A50" s="42" t="s">
        <v>50</v>
      </c>
      <c r="B50" s="1" t="s">
        <v>6</v>
      </c>
      <c r="C50" s="2" t="s">
        <v>51</v>
      </c>
      <c r="D50" s="3">
        <f>Алманчино!D50+'Б Шатьма'!D50+Исаково!D50+Караево!D50+Красноармейское!D50+Пикшики!D50+Убеево!D50+Чадукасы!D50+'Я Челлы'!D50</f>
        <v>1952246</v>
      </c>
      <c r="E50" s="3">
        <f>Алманчино!E50+'Б Шатьма'!E50+Исаково!E50+Караево!E50+Красноармейское!E50+Пикшики!E50+Убеево!E50+Чадукасы!E50+'Я Челлы'!E50</f>
        <v>1952246</v>
      </c>
      <c r="F50" s="4">
        <f t="shared" si="2"/>
        <v>100</v>
      </c>
    </row>
    <row r="51" spans="1:6" s="24" customFormat="1" ht="24">
      <c r="A51" s="66" t="s">
        <v>276</v>
      </c>
      <c r="B51" s="73">
        <v>10</v>
      </c>
      <c r="C51" s="74" t="s">
        <v>275</v>
      </c>
      <c r="D51" s="3">
        <f>Алманчино!D51+'Б Шатьма'!D51+Исаково!D51+Караево!D51+Красноармейское!D51+Пикшики!D51+Убеево!D51+Чадукасы!D51+'Я Челлы'!D51</f>
        <v>4361368</v>
      </c>
      <c r="E51" s="3">
        <f>Алманчино!E51+'Б Шатьма'!E51+Исаково!E51+Караево!E51+Красноармейское!E51+Пикшики!E51+Убеево!E51+Чадукасы!E51+'Я Челлы'!E51</f>
        <v>0</v>
      </c>
      <c r="F51" s="7"/>
    </row>
    <row r="52" spans="1:6" s="24" customFormat="1" ht="24">
      <c r="A52" s="42" t="s">
        <v>52</v>
      </c>
      <c r="B52" s="1" t="s">
        <v>6</v>
      </c>
      <c r="C52" s="2" t="s">
        <v>53</v>
      </c>
      <c r="D52" s="3">
        <f>Алманчино!D52+'Б Шатьма'!D52+Исаково!D52+Караево!D52+Красноармейское!D52+Пикшики!D52+Убеево!D52+Чадукасы!D52+'Я Челлы'!D52</f>
        <v>4006770</v>
      </c>
      <c r="E52" s="3">
        <f>Алманчино!E52+'Б Шатьма'!E52+Исаково!E52+Караево!E52+Красноармейское!E52+Пикшики!E52+Убеево!E52+Чадукасы!E52+'Я Челлы'!E52</f>
        <v>4006770</v>
      </c>
      <c r="F52" s="4">
        <f t="shared" si="2"/>
        <v>100</v>
      </c>
    </row>
    <row r="53" spans="1:6" s="24" customFormat="1" ht="60">
      <c r="A53" s="42" t="s">
        <v>54</v>
      </c>
      <c r="B53" s="1" t="s">
        <v>6</v>
      </c>
      <c r="C53" s="2" t="s">
        <v>55</v>
      </c>
      <c r="D53" s="3">
        <f>Алманчино!D53+'Б Шатьма'!D53+Исаково!D53+Караево!D53+Красноармейское!D53+Пикшики!D53+Убеево!D53+Чадукасы!D53+'Я Челлы'!D53</f>
        <v>1531000</v>
      </c>
      <c r="E53" s="3">
        <f>Алманчино!E53+'Б Шатьма'!E53+Исаково!E53+Караево!E53+Красноармейское!E53+Пикшики!E53+Убеево!E53+Чадукасы!E53+'Я Челлы'!E53</f>
        <v>459000</v>
      </c>
      <c r="F53" s="4">
        <f t="shared" si="2"/>
        <v>29.980404964075767</v>
      </c>
    </row>
    <row r="54" spans="1:6" s="24" customFormat="1" ht="15">
      <c r="A54" s="42" t="s">
        <v>56</v>
      </c>
      <c r="B54" s="1" t="s">
        <v>6</v>
      </c>
      <c r="C54" s="2" t="s">
        <v>57</v>
      </c>
      <c r="D54" s="3">
        <f>Алманчино!D54+'Б Шатьма'!D54+Исаково!D54+Караево!D54+Красноармейское!D54+Пикшики!D54+Убеево!D54+Чадукасы!D54+'Я Челлы'!D54</f>
        <v>6915700</v>
      </c>
      <c r="E54" s="3">
        <f>Алманчино!E54+'Б Шатьма'!E54+Исаково!E54+Караево!E54+Красноармейское!E54+Пикшики!E54+Убеево!E54+Чадукасы!E54+'Я Челлы'!E54</f>
        <v>4706558</v>
      </c>
      <c r="F54" s="4">
        <f t="shared" si="2"/>
        <v>68.05613314631924</v>
      </c>
    </row>
    <row r="55" spans="1:6" s="25" customFormat="1" ht="15">
      <c r="A55" s="51" t="s">
        <v>176</v>
      </c>
      <c r="B55" s="63"/>
      <c r="C55" s="5" t="s">
        <v>168</v>
      </c>
      <c r="D55" s="6">
        <f>D56+D57+D58</f>
        <v>1106638.01</v>
      </c>
      <c r="E55" s="6">
        <f>E56+E57+E58</f>
        <v>1106638.01</v>
      </c>
      <c r="F55" s="7">
        <f t="shared" si="2"/>
        <v>100</v>
      </c>
    </row>
    <row r="56" spans="1:6" s="24" customFormat="1" ht="36">
      <c r="A56" s="42" t="s">
        <v>58</v>
      </c>
      <c r="B56" s="1" t="s">
        <v>6</v>
      </c>
      <c r="C56" s="2" t="s">
        <v>59</v>
      </c>
      <c r="D56" s="3">
        <f>Алманчино!D56+'Б Шатьма'!D56+Исаково!D56+Караево!D56+Красноармейское!D56+Пикшики!D56+Убеево!D56+Чадукасы!D56+'Я Челлы'!D56</f>
        <v>830000</v>
      </c>
      <c r="E56" s="3">
        <f>Алманчино!E56+'Б Шатьма'!E56+Исаково!E56+Караево!E56+Красноармейское!E56+Пикшики!E56+Убеево!E56+Чадукасы!E56+'Я Челлы'!E56</f>
        <v>830000</v>
      </c>
      <c r="F56" s="4">
        <f t="shared" si="2"/>
        <v>100</v>
      </c>
    </row>
    <row r="57" spans="1:6" s="24" customFormat="1" ht="24">
      <c r="A57" s="42" t="s">
        <v>60</v>
      </c>
      <c r="B57" s="1" t="s">
        <v>6</v>
      </c>
      <c r="C57" s="2" t="s">
        <v>61</v>
      </c>
      <c r="D57" s="3">
        <f>Алманчино!D57+'Б Шатьма'!D57+Исаково!D57+Караево!D57+Красноармейское!D57+Пикшики!D57+Убеево!D57+Чадукасы!D57+'Я Челлы'!D57</f>
        <v>276638.01</v>
      </c>
      <c r="E57" s="3">
        <f>Алманчино!E57+'Б Шатьма'!E57+Исаково!E57+Караево!E57+Красноармейское!E57+Пикшики!E57+Убеево!E57+Чадукасы!E57+'Я Челлы'!E57</f>
        <v>276638.01</v>
      </c>
      <c r="F57" s="4">
        <f t="shared" si="2"/>
        <v>100</v>
      </c>
    </row>
    <row r="58" spans="1:6" s="24" customFormat="1" ht="48">
      <c r="A58" s="42" t="s">
        <v>62</v>
      </c>
      <c r="B58" s="1" t="s">
        <v>6</v>
      </c>
      <c r="C58" s="2" t="s">
        <v>63</v>
      </c>
      <c r="D58" s="3">
        <v>0</v>
      </c>
      <c r="E58" s="3">
        <v>0</v>
      </c>
      <c r="F58" s="4" t="e">
        <f t="shared" si="2"/>
        <v>#DIV/0!</v>
      </c>
    </row>
    <row r="59" spans="1:6" s="25" customFormat="1" ht="15">
      <c r="A59" s="51" t="s">
        <v>177</v>
      </c>
      <c r="B59" s="63"/>
      <c r="C59" s="5" t="s">
        <v>169</v>
      </c>
      <c r="D59" s="6">
        <f>D60+D61+D62</f>
        <v>188200</v>
      </c>
      <c r="E59" s="6">
        <f>E60+E61+E62</f>
        <v>188200</v>
      </c>
      <c r="F59" s="7">
        <f t="shared" si="2"/>
        <v>100</v>
      </c>
    </row>
    <row r="60" spans="1:6" s="24" customFormat="1" ht="24">
      <c r="A60" s="42" t="s">
        <v>64</v>
      </c>
      <c r="B60" s="1" t="s">
        <v>6</v>
      </c>
      <c r="C60" s="2" t="s">
        <v>65</v>
      </c>
      <c r="D60" s="3">
        <f>Алманчино!D60+'Б Шатьма'!D60+Исаково!D60+Караево!D60+Красноармейское!D60+Пикшики!D60+Убеево!D60+Чадукасы!D60+'Я Челлы'!D60</f>
        <v>38200</v>
      </c>
      <c r="E60" s="3">
        <f>Алманчино!E60+'Б Шатьма'!E60+Исаково!E60+Караево!E60+Красноармейское!E60+Пикшики!E60+Убеево!E60+Чадукасы!E60+'Я Челлы'!E60</f>
        <v>38200</v>
      </c>
      <c r="F60" s="4">
        <f>E60/D60*100</f>
        <v>100</v>
      </c>
    </row>
    <row r="61" spans="1:6" s="24" customFormat="1" ht="36">
      <c r="A61" s="42" t="s">
        <v>268</v>
      </c>
      <c r="B61" s="1" t="s">
        <v>6</v>
      </c>
      <c r="C61" s="2" t="s">
        <v>267</v>
      </c>
      <c r="D61" s="3">
        <f>Алманчино!D61+'Б Шатьма'!D61+Исаково!D61+Караево!D61+Красноармейское!D61+Пикшики!D61+Убеево!D61+Чадукасы!D61+'Я Челлы'!D61</f>
        <v>100000</v>
      </c>
      <c r="E61" s="3">
        <f>Алманчино!E61+'Б Шатьма'!E61+Исаково!E61+Караево!E61+Красноармейское!E61+Пикшики!E61+Убеево!E61+Чадукасы!E61+'Я Челлы'!E61</f>
        <v>100000</v>
      </c>
      <c r="F61" s="4">
        <f>E61/D61*100</f>
        <v>100</v>
      </c>
    </row>
    <row r="62" spans="1:6" s="24" customFormat="1" ht="36">
      <c r="A62" s="66" t="s">
        <v>270</v>
      </c>
      <c r="B62" s="1" t="s">
        <v>6</v>
      </c>
      <c r="C62" s="2" t="s">
        <v>269</v>
      </c>
      <c r="D62" s="3">
        <f>Алманчино!D62+'Б Шатьма'!D62+Исаково!D62+Караево!D62+Красноармейское!D62+Пикшики!D62+Убеево!D62+Чадукасы!D62+'Я Челлы'!D62</f>
        <v>50000</v>
      </c>
      <c r="E62" s="3">
        <f>Алманчино!E62+'Б Шатьма'!E62+Исаково!E62+Караево!E62+Красноармейское!E62+Пикшики!E62+Убеево!E62+Чадукасы!E62+'Я Челлы'!E62</f>
        <v>50000</v>
      </c>
      <c r="F62" s="4">
        <f>E62/D62*100</f>
        <v>100</v>
      </c>
    </row>
    <row r="63" spans="1:6" s="25" customFormat="1" ht="15">
      <c r="A63" s="51" t="s">
        <v>178</v>
      </c>
      <c r="B63" s="63"/>
      <c r="C63" s="5" t="s">
        <v>170</v>
      </c>
      <c r="D63" s="6">
        <f>D64</f>
        <v>741000</v>
      </c>
      <c r="E63" s="6">
        <f>E64</f>
        <v>741000</v>
      </c>
      <c r="F63" s="7">
        <f t="shared" si="2"/>
        <v>100</v>
      </c>
    </row>
    <row r="64" spans="1:6" s="24" customFormat="1" ht="24">
      <c r="A64" s="42" t="s">
        <v>66</v>
      </c>
      <c r="B64" s="1" t="s">
        <v>6</v>
      </c>
      <c r="C64" s="2" t="s">
        <v>67</v>
      </c>
      <c r="D64" s="3">
        <f>Алманчино!D64+'Б Шатьма'!D64+Исаково!D64+Караево!D64+Красноармейское!D64+Пикшики!D64+Убеево!D64+Чадукасы!D64+'Я Челлы'!D64</f>
        <v>741000</v>
      </c>
      <c r="E64" s="3">
        <f>Алманчино!E64+'Б Шатьма'!E64+Исаково!E64+Караево!E64+Красноармейское!E64+Пикшики!E64+Убеево!E64+Чадукасы!E64+'Я Челлы'!E64</f>
        <v>741000</v>
      </c>
      <c r="F64" s="4">
        <f t="shared" si="2"/>
        <v>100</v>
      </c>
    </row>
    <row r="65" spans="1:6" s="24" customFormat="1" ht="36">
      <c r="A65" s="66" t="s">
        <v>259</v>
      </c>
      <c r="B65" s="1" t="s">
        <v>6</v>
      </c>
      <c r="C65" s="2" t="s">
        <v>260</v>
      </c>
      <c r="D65" s="3">
        <f>Алманчино!D65+'Б Шатьма'!D65+Исаково!D65+Караево!D65+Красноармейское!D65+Пикшики!D65+Убеево!D65+Чадукасы!D65+'Я Челлы'!D65</f>
        <v>-115870.41</v>
      </c>
      <c r="E65" s="3">
        <f>Алманчино!E65+'Б Шатьма'!E65+Исаково!E65+Караево!E65+Красноармейское!E65+Пикшики!E65+Убеево!E65+Чадукасы!E65+'Я Челлы'!E65</f>
        <v>-115870.41</v>
      </c>
      <c r="F65" s="4">
        <f t="shared" si="2"/>
        <v>100</v>
      </c>
    </row>
    <row r="66" spans="1:6" s="24" customFormat="1" ht="15">
      <c r="A66" s="72"/>
      <c r="B66" s="19"/>
      <c r="C66" s="20"/>
      <c r="D66" s="21"/>
      <c r="E66" s="21"/>
      <c r="F66" s="22"/>
    </row>
    <row r="67" spans="1:6" s="24" customFormat="1" ht="15">
      <c r="A67" s="44"/>
      <c r="B67" s="19"/>
      <c r="C67" s="20"/>
      <c r="D67" s="21"/>
      <c r="E67" s="21"/>
      <c r="F67" s="22"/>
    </row>
    <row r="68" spans="1:6" s="24" customFormat="1" ht="15">
      <c r="A68" s="44"/>
      <c r="B68" s="19"/>
      <c r="C68" s="20"/>
      <c r="D68" s="21"/>
      <c r="E68" s="21"/>
      <c r="F68" s="22"/>
    </row>
    <row r="69" spans="1:6" s="24" customFormat="1" ht="15">
      <c r="A69" s="44"/>
      <c r="B69" s="19"/>
      <c r="C69" s="20"/>
      <c r="D69" s="21"/>
      <c r="E69" s="21"/>
      <c r="F69" s="22"/>
    </row>
    <row r="70" spans="1:6" s="24" customFormat="1" ht="15">
      <c r="A70" s="44"/>
      <c r="B70" s="19"/>
      <c r="C70" s="20"/>
      <c r="D70" s="21"/>
      <c r="E70" s="21"/>
      <c r="F70" s="22"/>
    </row>
    <row r="71" spans="1:6" s="24" customFormat="1" ht="15">
      <c r="A71" s="44"/>
      <c r="B71" s="19"/>
      <c r="C71" s="20"/>
      <c r="D71" s="21"/>
      <c r="E71" s="21"/>
      <c r="F71" s="22"/>
    </row>
    <row r="72" spans="1:6" s="24" customFormat="1" ht="15">
      <c r="A72" s="44"/>
      <c r="B72" s="19"/>
      <c r="C72" s="20"/>
      <c r="D72" s="21"/>
      <c r="E72" s="21"/>
      <c r="F72" s="22"/>
    </row>
    <row r="73" spans="1:6" s="24" customFormat="1" ht="15">
      <c r="A73" s="44"/>
      <c r="B73" s="19"/>
      <c r="C73" s="20"/>
      <c r="D73" s="21"/>
      <c r="E73" s="21"/>
      <c r="F73" s="22"/>
    </row>
    <row r="74" spans="1:6" s="24" customFormat="1" ht="15">
      <c r="A74" s="44"/>
      <c r="B74" s="19"/>
      <c r="C74" s="20"/>
      <c r="D74" s="21"/>
      <c r="E74" s="21"/>
      <c r="F74" s="22"/>
    </row>
    <row r="75" spans="1:6" s="24" customFormat="1" ht="15">
      <c r="A75" s="44"/>
      <c r="B75" s="19"/>
      <c r="C75" s="20"/>
      <c r="D75" s="21"/>
      <c r="E75" s="21"/>
      <c r="F75" s="22"/>
    </row>
    <row r="76" spans="1:6" s="24" customFormat="1" ht="15">
      <c r="A76" s="44"/>
      <c r="B76" s="19"/>
      <c r="C76" s="20"/>
      <c r="D76" s="21"/>
      <c r="E76" s="21"/>
      <c r="F76" s="22"/>
    </row>
    <row r="77" spans="1:6" s="24" customFormat="1" ht="15">
      <c r="A77" s="44"/>
      <c r="B77" s="19"/>
      <c r="C77" s="20"/>
      <c r="D77" s="21"/>
      <c r="E77" s="21"/>
      <c r="F77" s="22"/>
    </row>
    <row r="78" spans="1:6" s="24" customFormat="1" ht="15">
      <c r="A78" s="44"/>
      <c r="B78" s="19"/>
      <c r="C78" s="20"/>
      <c r="D78" s="21"/>
      <c r="E78" s="21"/>
      <c r="F78" s="22"/>
    </row>
    <row r="79" spans="1:6" s="24" customFormat="1" ht="15">
      <c r="A79" s="44"/>
      <c r="B79" s="19"/>
      <c r="C79" s="20"/>
      <c r="D79" s="21"/>
      <c r="E79" s="21"/>
      <c r="F79" s="22"/>
    </row>
    <row r="80" spans="1:6" s="24" customFormat="1" ht="15">
      <c r="A80" s="44"/>
      <c r="B80" s="19"/>
      <c r="C80" s="20"/>
      <c r="D80" s="21"/>
      <c r="E80" s="21"/>
      <c r="F80" s="22"/>
    </row>
    <row r="81" spans="1:6" s="24" customFormat="1" ht="15">
      <c r="A81" s="44"/>
      <c r="B81" s="19"/>
      <c r="C81" s="20"/>
      <c r="D81" s="21"/>
      <c r="E81" s="21"/>
      <c r="F81" s="22"/>
    </row>
    <row r="82" spans="1:6" s="24" customFormat="1" ht="15">
      <c r="A82" s="44"/>
      <c r="B82" s="19"/>
      <c r="C82" s="20"/>
      <c r="D82" s="21"/>
      <c r="E82" s="21"/>
      <c r="F82" s="22"/>
    </row>
    <row r="83" spans="1:6" s="24" customFormat="1" ht="15">
      <c r="A83" s="44"/>
      <c r="B83" s="19"/>
      <c r="C83" s="20"/>
      <c r="D83" s="21"/>
      <c r="E83" s="21"/>
      <c r="F83" s="22"/>
    </row>
    <row r="84" spans="1:6" s="24" customFormat="1" ht="15">
      <c r="A84" s="44"/>
      <c r="B84" s="19"/>
      <c r="C84" s="20"/>
      <c r="D84" s="21"/>
      <c r="E84" s="21"/>
      <c r="F84" s="22"/>
    </row>
    <row r="85" spans="1:6" s="24" customFormat="1" ht="15">
      <c r="A85" s="44"/>
      <c r="B85" s="19"/>
      <c r="C85" s="20"/>
      <c r="D85" s="21"/>
      <c r="E85" s="21"/>
      <c r="F85" s="22"/>
    </row>
    <row r="86" spans="1:6" s="24" customFormat="1" ht="15">
      <c r="A86" s="44"/>
      <c r="B86" s="19"/>
      <c r="C86" s="20"/>
      <c r="D86" s="21"/>
      <c r="E86" s="21"/>
      <c r="F86" s="22"/>
    </row>
    <row r="87" spans="1:6" s="24" customFormat="1" ht="15">
      <c r="A87" s="44"/>
      <c r="B87" s="19"/>
      <c r="C87" s="20"/>
      <c r="D87" s="21"/>
      <c r="E87" s="21"/>
      <c r="F87" s="22"/>
    </row>
    <row r="88" spans="1:6" s="24" customFormat="1" ht="15">
      <c r="A88" s="44"/>
      <c r="B88" s="19"/>
      <c r="C88" s="20"/>
      <c r="D88" s="21"/>
      <c r="E88" s="21"/>
      <c r="F88" s="22"/>
    </row>
    <row r="89" spans="1:6" s="24" customFormat="1" ht="15">
      <c r="A89" s="44"/>
      <c r="B89" s="19"/>
      <c r="C89" s="20"/>
      <c r="D89" s="21"/>
      <c r="E89" s="21"/>
      <c r="F89" s="22"/>
    </row>
    <row r="90" spans="1:6" s="24" customFormat="1" ht="15">
      <c r="A90" s="44"/>
      <c r="B90" s="19"/>
      <c r="C90" s="20"/>
      <c r="D90" s="21"/>
      <c r="E90" s="21"/>
      <c r="F90" s="22"/>
    </row>
    <row r="91" spans="1:6" s="24" customFormat="1" ht="15">
      <c r="A91" s="44"/>
      <c r="B91" s="19"/>
      <c r="C91" s="20"/>
      <c r="D91" s="21"/>
      <c r="E91" s="21"/>
      <c r="F91" s="22"/>
    </row>
    <row r="92" spans="1:6" s="24" customFormat="1" ht="15">
      <c r="A92" s="44"/>
      <c r="B92" s="19"/>
      <c r="C92" s="20"/>
      <c r="D92" s="21"/>
      <c r="E92" s="21"/>
      <c r="F92" s="22"/>
    </row>
    <row r="93" spans="1:6" s="24" customFormat="1" ht="15">
      <c r="A93" s="44"/>
      <c r="B93" s="19"/>
      <c r="C93" s="20"/>
      <c r="D93" s="21"/>
      <c r="E93" s="21"/>
      <c r="F93" s="22"/>
    </row>
    <row r="94" spans="1:6" s="24" customFormat="1" ht="15">
      <c r="A94" s="44"/>
      <c r="B94" s="19"/>
      <c r="C94" s="20"/>
      <c r="D94" s="21"/>
      <c r="E94" s="21"/>
      <c r="F94" s="22"/>
    </row>
    <row r="95" spans="1:6" s="24" customFormat="1" ht="15">
      <c r="A95" s="44"/>
      <c r="B95" s="19"/>
      <c r="C95" s="20"/>
      <c r="D95" s="21"/>
      <c r="E95" s="21"/>
      <c r="F95" s="22"/>
    </row>
    <row r="96" spans="1:6" s="24" customFormat="1" ht="15">
      <c r="A96" s="44"/>
      <c r="B96" s="19"/>
      <c r="C96" s="20"/>
      <c r="D96" s="21"/>
      <c r="E96" s="21"/>
      <c r="F96" s="22"/>
    </row>
    <row r="97" spans="1:6" s="24" customFormat="1" ht="15">
      <c r="A97" s="44"/>
      <c r="B97" s="19"/>
      <c r="C97" s="20"/>
      <c r="D97" s="21"/>
      <c r="E97" s="21"/>
      <c r="F97" s="22"/>
    </row>
    <row r="98" spans="1:6" s="24" customFormat="1" ht="15">
      <c r="A98" s="44"/>
      <c r="B98" s="19"/>
      <c r="C98" s="20"/>
      <c r="D98" s="21"/>
      <c r="E98" s="21"/>
      <c r="F98" s="22"/>
    </row>
    <row r="99" spans="1:6" s="24" customFormat="1" ht="15">
      <c r="A99" s="44"/>
      <c r="B99" s="19"/>
      <c r="C99" s="20"/>
      <c r="D99" s="21"/>
      <c r="E99" s="21"/>
      <c r="F99" s="22"/>
    </row>
    <row r="100" spans="1:6" s="24" customFormat="1" ht="15">
      <c r="A100" s="44"/>
      <c r="B100" s="19"/>
      <c r="C100" s="20"/>
      <c r="D100" s="21"/>
      <c r="E100" s="21"/>
      <c r="F100" s="22"/>
    </row>
    <row r="101" spans="1:6" s="24" customFormat="1" ht="15">
      <c r="A101" s="44"/>
      <c r="B101" s="19"/>
      <c r="C101" s="20"/>
      <c r="D101" s="21"/>
      <c r="E101" s="21"/>
      <c r="F101" s="22"/>
    </row>
    <row r="102" spans="1:6" s="24" customFormat="1" ht="15">
      <c r="A102" s="44"/>
      <c r="B102" s="19"/>
      <c r="C102" s="20"/>
      <c r="D102" s="21"/>
      <c r="E102" s="21"/>
      <c r="F102" s="22"/>
    </row>
    <row r="103" spans="1:6" s="24" customFormat="1" ht="15">
      <c r="A103" s="44"/>
      <c r="B103" s="19"/>
      <c r="C103" s="20"/>
      <c r="D103" s="21"/>
      <c r="E103" s="21"/>
      <c r="F103" s="22"/>
    </row>
    <row r="104" spans="1:6" s="24" customFormat="1" ht="15">
      <c r="A104" s="44"/>
      <c r="B104" s="19"/>
      <c r="C104" s="20"/>
      <c r="D104" s="21"/>
      <c r="E104" s="21"/>
      <c r="F104" s="22"/>
    </row>
    <row r="105" spans="1:6" s="24" customFormat="1" ht="15">
      <c r="A105" s="44"/>
      <c r="B105" s="19"/>
      <c r="C105" s="20"/>
      <c r="D105" s="21"/>
      <c r="E105" s="21"/>
      <c r="F105" s="22"/>
    </row>
    <row r="106" spans="1:6" s="24" customFormat="1" ht="15">
      <c r="A106" s="44"/>
      <c r="B106" s="19"/>
      <c r="C106" s="20"/>
      <c r="D106" s="21"/>
      <c r="E106" s="21"/>
      <c r="F106" s="22"/>
    </row>
    <row r="107" spans="1:6" s="24" customFormat="1" ht="15">
      <c r="A107" s="44"/>
      <c r="B107" s="19"/>
      <c r="C107" s="20"/>
      <c r="D107" s="21"/>
      <c r="E107" s="21"/>
      <c r="F107" s="22"/>
    </row>
    <row r="108" spans="1:6" s="24" customFormat="1" ht="15">
      <c r="A108" s="44"/>
      <c r="B108" s="19"/>
      <c r="C108" s="20"/>
      <c r="D108" s="21"/>
      <c r="E108" s="21"/>
      <c r="F108" s="22"/>
    </row>
    <row r="109" spans="1:6" s="24" customFormat="1" ht="15">
      <c r="A109" s="44"/>
      <c r="B109" s="19"/>
      <c r="C109" s="20"/>
      <c r="D109" s="21"/>
      <c r="E109" s="21"/>
      <c r="F109" s="22"/>
    </row>
    <row r="110" spans="1:6" s="24" customFormat="1" ht="15">
      <c r="A110" s="44"/>
      <c r="B110" s="19"/>
      <c r="C110" s="20"/>
      <c r="D110" s="21"/>
      <c r="E110" s="21"/>
      <c r="F110" s="22"/>
    </row>
    <row r="111" spans="1:6" s="24" customFormat="1" ht="15">
      <c r="A111" s="44"/>
      <c r="B111" s="19"/>
      <c r="C111" s="20"/>
      <c r="D111" s="21"/>
      <c r="E111" s="21"/>
      <c r="F111" s="22"/>
    </row>
    <row r="112" spans="1:6" s="24" customFormat="1" ht="15">
      <c r="A112" s="44"/>
      <c r="B112" s="19"/>
      <c r="C112" s="20"/>
      <c r="D112" s="21"/>
      <c r="E112" s="21"/>
      <c r="F112" s="22"/>
    </row>
    <row r="113" spans="1:6" s="24" customFormat="1" ht="15">
      <c r="A113" s="44"/>
      <c r="B113" s="19"/>
      <c r="C113" s="20"/>
      <c r="D113" s="21"/>
      <c r="E113" s="21"/>
      <c r="F113" s="22"/>
    </row>
    <row r="114" spans="1:6" s="24" customFormat="1" ht="15">
      <c r="A114" s="44"/>
      <c r="B114" s="19"/>
      <c r="C114" s="20"/>
      <c r="D114" s="21"/>
      <c r="E114" s="21"/>
      <c r="F114" s="22"/>
    </row>
    <row r="115" spans="1:6" s="24" customFormat="1" ht="15">
      <c r="A115" s="44"/>
      <c r="B115" s="19"/>
      <c r="C115" s="20"/>
      <c r="D115" s="21"/>
      <c r="E115" s="21"/>
      <c r="F115" s="22"/>
    </row>
    <row r="116" spans="1:6" s="24" customFormat="1" ht="15">
      <c r="A116" s="44"/>
      <c r="B116" s="19"/>
      <c r="C116" s="20"/>
      <c r="D116" s="21"/>
      <c r="E116" s="21"/>
      <c r="F116" s="22"/>
    </row>
    <row r="117" spans="1:6" s="24" customFormat="1" ht="15">
      <c r="A117" s="44"/>
      <c r="B117" s="19"/>
      <c r="C117" s="20"/>
      <c r="D117" s="21"/>
      <c r="E117" s="21"/>
      <c r="F117" s="22"/>
    </row>
    <row r="118" spans="1:6" s="24" customFormat="1" ht="15">
      <c r="A118" s="44"/>
      <c r="B118" s="19"/>
      <c r="C118" s="20"/>
      <c r="D118" s="21"/>
      <c r="E118" s="21"/>
      <c r="F118" s="22"/>
    </row>
    <row r="119" spans="1:6" s="24" customFormat="1" ht="15">
      <c r="A119" s="44"/>
      <c r="B119" s="19"/>
      <c r="C119" s="20"/>
      <c r="D119" s="21"/>
      <c r="E119" s="21"/>
      <c r="F119" s="22"/>
    </row>
    <row r="120" spans="1:6" s="24" customFormat="1" ht="15">
      <c r="A120" s="44"/>
      <c r="B120" s="19"/>
      <c r="C120" s="20"/>
      <c r="D120" s="21"/>
      <c r="E120" s="21"/>
      <c r="F120" s="22"/>
    </row>
    <row r="121" spans="1:6" s="24" customFormat="1" ht="15">
      <c r="A121" s="44"/>
      <c r="B121" s="19"/>
      <c r="C121" s="20"/>
      <c r="D121" s="21"/>
      <c r="E121" s="21"/>
      <c r="F121" s="22"/>
    </row>
    <row r="122" spans="1:6" s="24" customFormat="1" ht="15">
      <c r="A122" s="44"/>
      <c r="B122" s="19"/>
      <c r="C122" s="20"/>
      <c r="D122" s="21"/>
      <c r="E122" s="21"/>
      <c r="F122" s="22"/>
    </row>
    <row r="123" spans="1:6" s="24" customFormat="1" ht="15">
      <c r="A123" s="44"/>
      <c r="B123" s="19"/>
      <c r="C123" s="20"/>
      <c r="D123" s="21"/>
      <c r="E123" s="21"/>
      <c r="F123" s="22"/>
    </row>
    <row r="124" spans="1:6" s="24" customFormat="1" ht="21.75" customHeight="1">
      <c r="A124" s="44"/>
      <c r="B124" s="19"/>
      <c r="C124" s="20"/>
      <c r="D124" s="21"/>
      <c r="E124" s="21"/>
      <c r="F124" s="22"/>
    </row>
    <row r="125" spans="1:6" s="24" customFormat="1" ht="21.75" customHeight="1">
      <c r="A125" s="79" t="s">
        <v>68</v>
      </c>
      <c r="B125" s="79"/>
      <c r="C125" s="79"/>
      <c r="D125" s="79"/>
      <c r="E125" s="79"/>
      <c r="F125" s="79"/>
    </row>
    <row r="126" spans="1:6" s="24" customFormat="1" ht="17.25" customHeight="1">
      <c r="A126" s="41"/>
      <c r="B126" s="26"/>
      <c r="C126" s="26"/>
      <c r="D126" s="27"/>
      <c r="E126" s="27"/>
      <c r="F126" s="27"/>
    </row>
    <row r="127" spans="1:6" s="24" customFormat="1" ht="24">
      <c r="A127" s="53" t="s">
        <v>1</v>
      </c>
      <c r="B127" s="53" t="s">
        <v>2</v>
      </c>
      <c r="C127" s="53" t="s">
        <v>3</v>
      </c>
      <c r="D127" s="68" t="s">
        <v>279</v>
      </c>
      <c r="E127" s="68" t="s">
        <v>280</v>
      </c>
      <c r="F127" s="53" t="s">
        <v>151</v>
      </c>
    </row>
    <row r="128" spans="1:6" s="24" customFormat="1" ht="15">
      <c r="A128" s="59">
        <v>1</v>
      </c>
      <c r="B128" s="59">
        <v>2</v>
      </c>
      <c r="C128" s="59">
        <v>3</v>
      </c>
      <c r="D128" s="59">
        <v>4</v>
      </c>
      <c r="E128" s="59">
        <v>5</v>
      </c>
      <c r="F128" s="59">
        <v>6</v>
      </c>
    </row>
    <row r="129" spans="1:6" s="52" customFormat="1" ht="24">
      <c r="A129" s="51" t="s">
        <v>69</v>
      </c>
      <c r="B129" s="8" t="s">
        <v>70</v>
      </c>
      <c r="C129" s="8" t="s">
        <v>7</v>
      </c>
      <c r="D129" s="9">
        <f>D130+D151+D166+D172+D196+D198+D208+D211+D159+D210+D192</f>
        <v>63123742.01</v>
      </c>
      <c r="E129" s="9">
        <f>E130+E151+E166+E172+E196+E198+E208+E211+E159+E210+E192</f>
        <v>42230177.9</v>
      </c>
      <c r="F129" s="10">
        <f aca="true" t="shared" si="3" ref="F129:F169">E129/D129*100</f>
        <v>66.9006249555198</v>
      </c>
    </row>
    <row r="130" spans="1:6" s="52" customFormat="1" ht="15">
      <c r="A130" s="51" t="s">
        <v>179</v>
      </c>
      <c r="B130" s="8"/>
      <c r="C130" s="8" t="s">
        <v>180</v>
      </c>
      <c r="D130" s="9">
        <f>D131+D144+D146+D142</f>
        <v>9374574</v>
      </c>
      <c r="E130" s="9">
        <f>E131+E144+E146+E142</f>
        <v>6844053.62</v>
      </c>
      <c r="F130" s="10">
        <f t="shared" si="3"/>
        <v>73.00655603123938</v>
      </c>
    </row>
    <row r="131" spans="1:6" s="52" customFormat="1" ht="36">
      <c r="A131" s="51" t="s">
        <v>181</v>
      </c>
      <c r="B131" s="8"/>
      <c r="C131" s="8" t="s">
        <v>182</v>
      </c>
      <c r="D131" s="9">
        <f>SUM(D132:D141)</f>
        <v>9016574</v>
      </c>
      <c r="E131" s="9">
        <f>SUM(E132:E141)</f>
        <v>6602814.7700000005</v>
      </c>
      <c r="F131" s="10">
        <f t="shared" si="3"/>
        <v>73.2297518991138</v>
      </c>
    </row>
    <row r="132" spans="1:6" s="24" customFormat="1" ht="15">
      <c r="A132" s="42" t="s">
        <v>71</v>
      </c>
      <c r="B132" s="11" t="s">
        <v>70</v>
      </c>
      <c r="C132" s="12" t="s">
        <v>72</v>
      </c>
      <c r="D132" s="13">
        <v>5777000</v>
      </c>
      <c r="E132" s="13">
        <v>4414965.68</v>
      </c>
      <c r="F132" s="14">
        <f t="shared" si="3"/>
        <v>76.42315527090184</v>
      </c>
    </row>
    <row r="133" spans="1:6" s="24" customFormat="1" ht="15">
      <c r="A133" s="42" t="s">
        <v>73</v>
      </c>
      <c r="B133" s="11" t="s">
        <v>70</v>
      </c>
      <c r="C133" s="12" t="s">
        <v>74</v>
      </c>
      <c r="D133" s="13">
        <v>1716300</v>
      </c>
      <c r="E133" s="13">
        <v>1236599.75</v>
      </c>
      <c r="F133" s="14">
        <f t="shared" si="3"/>
        <v>72.05032628328381</v>
      </c>
    </row>
    <row r="134" spans="1:6" s="24" customFormat="1" ht="15">
      <c r="A134" s="42" t="s">
        <v>75</v>
      </c>
      <c r="B134" s="11" t="s">
        <v>70</v>
      </c>
      <c r="C134" s="12" t="s">
        <v>76</v>
      </c>
      <c r="D134" s="13">
        <v>142900</v>
      </c>
      <c r="E134" s="13">
        <v>98907.48</v>
      </c>
      <c r="F134" s="14">
        <f t="shared" si="3"/>
        <v>69.21447165850245</v>
      </c>
    </row>
    <row r="135" spans="1:6" s="24" customFormat="1" ht="15">
      <c r="A135" s="42" t="s">
        <v>77</v>
      </c>
      <c r="B135" s="11" t="s">
        <v>70</v>
      </c>
      <c r="C135" s="12" t="s">
        <v>78</v>
      </c>
      <c r="D135" s="13">
        <v>291400</v>
      </c>
      <c r="E135" s="13">
        <v>183632.5</v>
      </c>
      <c r="F135" s="14">
        <f t="shared" si="3"/>
        <v>63.01733013040495</v>
      </c>
    </row>
    <row r="136" spans="1:6" s="24" customFormat="1" ht="15">
      <c r="A136" s="42" t="s">
        <v>231</v>
      </c>
      <c r="B136" s="11" t="s">
        <v>70</v>
      </c>
      <c r="C136" s="12" t="s">
        <v>232</v>
      </c>
      <c r="D136" s="13">
        <f>Алманчино!D136+'Б Шатьма'!D136+Исаково!D134+Караево!D136+Красноармейское!D136+Пикшики!D136+Убеево!D136+Чадукасы!D136+'Я Челлы'!D136</f>
        <v>8000</v>
      </c>
      <c r="E136" s="13">
        <f>Алманчино!E136+'Б Шатьма'!E136+Исаково!E134+Караево!E136+Красноармейское!E136+Пикшики!E136+Убеево!E136+Чадукасы!E136+'Я Челлы'!E136</f>
        <v>2000.04</v>
      </c>
      <c r="F136" s="14">
        <f t="shared" si="3"/>
        <v>25.0005</v>
      </c>
    </row>
    <row r="137" spans="1:6" s="24" customFormat="1" ht="15">
      <c r="A137" s="42" t="s">
        <v>79</v>
      </c>
      <c r="B137" s="11" t="s">
        <v>70</v>
      </c>
      <c r="C137" s="12" t="s">
        <v>80</v>
      </c>
      <c r="D137" s="13">
        <f>Алманчино!D137+'Б Шатьма'!D137+Исаково!D135+Караево!D137+Красноармейское!D137+Пикшики!D137+Убеево!D137+Чадукасы!D137+'Я Челлы'!D137</f>
        <v>82679</v>
      </c>
      <c r="E137" s="13">
        <f>Алманчино!E137+'Б Шатьма'!E137+Исаково!E135+Караево!E137+Красноармейское!E137+Пикшики!E137+Убеево!E137+Чадукасы!E137+'Я Челлы'!E137</f>
        <v>50097.479999999996</v>
      </c>
      <c r="F137" s="14">
        <f t="shared" si="3"/>
        <v>60.592750275160554</v>
      </c>
    </row>
    <row r="138" spans="1:6" s="24" customFormat="1" ht="15">
      <c r="A138" s="42" t="s">
        <v>81</v>
      </c>
      <c r="B138" s="11" t="s">
        <v>70</v>
      </c>
      <c r="C138" s="12" t="s">
        <v>82</v>
      </c>
      <c r="D138" s="13">
        <v>203285</v>
      </c>
      <c r="E138" s="13">
        <v>105622.23</v>
      </c>
      <c r="F138" s="14">
        <f t="shared" si="3"/>
        <v>51.95770961949972</v>
      </c>
    </row>
    <row r="139" spans="1:6" s="24" customFormat="1" ht="15">
      <c r="A139" s="42" t="s">
        <v>83</v>
      </c>
      <c r="B139" s="11" t="s">
        <v>70</v>
      </c>
      <c r="C139" s="12" t="s">
        <v>84</v>
      </c>
      <c r="D139" s="13">
        <f>Алманчино!D139+'Б Шатьма'!D139+Исаково!D137+Караево!D139+Красноармейское!D139+Пикшики!D139+Убеево!D139+Чадукасы!D139+'Я Челлы'!D139</f>
        <v>72336</v>
      </c>
      <c r="E139" s="13">
        <v>43490</v>
      </c>
      <c r="F139" s="14">
        <f t="shared" si="3"/>
        <v>60.12220747622208</v>
      </c>
    </row>
    <row r="140" spans="1:6" s="24" customFormat="1" ht="15">
      <c r="A140" s="42" t="s">
        <v>85</v>
      </c>
      <c r="B140" s="11" t="s">
        <v>70</v>
      </c>
      <c r="C140" s="12" t="s">
        <v>86</v>
      </c>
      <c r="D140" s="13">
        <f>Алманчино!D140+'Б Шатьма'!D140+Исаково!D138+Караево!D140+Красноармейское!D140+Пикшики!D140+Убеево!D140+Чадукасы!D140+'Я Челлы'!D140</f>
        <v>446674</v>
      </c>
      <c r="E140" s="13">
        <f>Алманчино!E140+'Б Шатьма'!E140+Исаково!E138+Караево!E140+Красноармейское!E140+Пикшики!E140+Убеево!E140+Чадукасы!E140+'Я Челлы'!E140</f>
        <v>388428.26</v>
      </c>
      <c r="F140" s="14">
        <f t="shared" si="3"/>
        <v>86.96012304275602</v>
      </c>
    </row>
    <row r="141" spans="1:6" s="24" customFormat="1" ht="15">
      <c r="A141" s="42" t="s">
        <v>87</v>
      </c>
      <c r="B141" s="11" t="s">
        <v>70</v>
      </c>
      <c r="C141" s="12" t="s">
        <v>88</v>
      </c>
      <c r="D141" s="13">
        <v>276000</v>
      </c>
      <c r="E141" s="13">
        <v>79071.35</v>
      </c>
      <c r="F141" s="14">
        <f t="shared" si="3"/>
        <v>28.649039855072466</v>
      </c>
    </row>
    <row r="142" spans="1:6" s="52" customFormat="1" ht="15">
      <c r="A142" s="51" t="s">
        <v>234</v>
      </c>
      <c r="B142" s="15"/>
      <c r="C142" s="8" t="s">
        <v>233</v>
      </c>
      <c r="D142" s="9">
        <f>D143</f>
        <v>31700</v>
      </c>
      <c r="E142" s="9">
        <f>E143</f>
        <v>31700</v>
      </c>
      <c r="F142" s="14">
        <f t="shared" si="3"/>
        <v>100</v>
      </c>
    </row>
    <row r="143" spans="1:6" s="24" customFormat="1" ht="15">
      <c r="A143" s="42" t="s">
        <v>212</v>
      </c>
      <c r="B143" s="11">
        <v>200</v>
      </c>
      <c r="C143" s="12" t="s">
        <v>235</v>
      </c>
      <c r="D143" s="13">
        <v>31700</v>
      </c>
      <c r="E143" s="13">
        <v>31700</v>
      </c>
      <c r="F143" s="14">
        <f t="shared" si="3"/>
        <v>100</v>
      </c>
    </row>
    <row r="144" spans="1:6" s="52" customFormat="1" ht="15">
      <c r="A144" s="51" t="s">
        <v>183</v>
      </c>
      <c r="B144" s="15"/>
      <c r="C144" s="8" t="s">
        <v>184</v>
      </c>
      <c r="D144" s="9">
        <f>D145</f>
        <v>79000</v>
      </c>
      <c r="E144" s="9">
        <f>E145</f>
        <v>0</v>
      </c>
      <c r="F144" s="10">
        <f t="shared" si="3"/>
        <v>0</v>
      </c>
    </row>
    <row r="145" spans="1:6" s="24" customFormat="1" ht="15">
      <c r="A145" s="42" t="s">
        <v>83</v>
      </c>
      <c r="B145" s="11" t="s">
        <v>70</v>
      </c>
      <c r="C145" s="12" t="s">
        <v>89</v>
      </c>
      <c r="D145" s="13">
        <f>Алманчино!D145+'Б Шатьма'!D145+Исаково!D143+Караево!D145+Красноармейское!D145+Пикшики!D145+Убеево!D145+Чадукасы!D145+'Я Челлы'!D145</f>
        <v>79000</v>
      </c>
      <c r="E145" s="13">
        <f>Алманчино!E145+'Б Шатьма'!E145+Исаково!E143+Караево!E145+Красноармейское!E145+Пикшики!E145+Убеево!E145+Чадукасы!E145+'Я Челлы'!E145</f>
        <v>0</v>
      </c>
      <c r="F145" s="14">
        <f t="shared" si="3"/>
        <v>0</v>
      </c>
    </row>
    <row r="146" spans="1:6" s="52" customFormat="1" ht="15">
      <c r="A146" s="51" t="s">
        <v>185</v>
      </c>
      <c r="B146" s="15"/>
      <c r="C146" s="8" t="s">
        <v>186</v>
      </c>
      <c r="D146" s="9">
        <f>D147+D148+D149+D150</f>
        <v>247300</v>
      </c>
      <c r="E146" s="9">
        <f>E147+E148+E150+E149</f>
        <v>209538.85</v>
      </c>
      <c r="F146" s="10">
        <f t="shared" si="3"/>
        <v>84.730630812778</v>
      </c>
    </row>
    <row r="147" spans="1:6" s="24" customFormat="1" ht="15">
      <c r="A147" s="42" t="s">
        <v>71</v>
      </c>
      <c r="B147" s="11" t="s">
        <v>70</v>
      </c>
      <c r="C147" s="12" t="s">
        <v>90</v>
      </c>
      <c r="D147" s="13">
        <f>Алманчино!D147+'Б Шатьма'!D147+Исаково!D145+Караево!D147+Красноармейское!D147+Пикшики!D147+Убеево!D147+Чадукасы!D147+'Я Челлы'!D147</f>
        <v>161800</v>
      </c>
      <c r="E147" s="13">
        <f>Алманчино!E147+'Б Шатьма'!E147+Исаково!E145+Караево!E147+Красноармейское!E147+Пикшики!E147+Убеево!E147+Чадукасы!E147+'Я Челлы'!E147</f>
        <v>141551</v>
      </c>
      <c r="F147" s="14">
        <f t="shared" si="3"/>
        <v>87.48516687268231</v>
      </c>
    </row>
    <row r="148" spans="1:6" s="24" customFormat="1" ht="15">
      <c r="A148" s="42" t="s">
        <v>73</v>
      </c>
      <c r="B148" s="11" t="s">
        <v>70</v>
      </c>
      <c r="C148" s="12" t="s">
        <v>91</v>
      </c>
      <c r="D148" s="13">
        <f>Алманчино!D148+'Б Шатьма'!D148+Исаково!D146+Караево!D148+Красноармейское!D148+Пикшики!D148+Убеево!D148+Чадукасы!D148+'Я Челлы'!D148</f>
        <v>46500</v>
      </c>
      <c r="E148" s="13">
        <f>Алманчино!E148+'Б Шатьма'!E148+Исаково!E146+Караево!E148+Красноармейское!E148+Пикшики!E148+Убеево!E148+Чадукасы!E148+'Я Челлы'!E148</f>
        <v>38247.85</v>
      </c>
      <c r="F148" s="14">
        <f t="shared" si="3"/>
        <v>82.25344086021505</v>
      </c>
    </row>
    <row r="149" spans="1:6" s="24" customFormat="1" ht="15">
      <c r="A149" s="42" t="s">
        <v>81</v>
      </c>
      <c r="B149" s="11">
        <v>200</v>
      </c>
      <c r="C149" s="12" t="s">
        <v>271</v>
      </c>
      <c r="D149" s="13">
        <v>4000</v>
      </c>
      <c r="E149" s="13">
        <v>3740</v>
      </c>
      <c r="F149" s="14">
        <f>E149/D149*100</f>
        <v>93.5</v>
      </c>
    </row>
    <row r="150" spans="1:6" s="24" customFormat="1" ht="15">
      <c r="A150" s="42" t="s">
        <v>83</v>
      </c>
      <c r="B150" s="11" t="s">
        <v>70</v>
      </c>
      <c r="C150" s="12" t="s">
        <v>92</v>
      </c>
      <c r="D150" s="13">
        <v>35000</v>
      </c>
      <c r="E150" s="13">
        <f>Алманчино!E149+'Б Шатьма'!E149+Исаково!E147+Караево!E149+Красноармейское!E149+Пикшики!E149+Убеево!E149+Чадукасы!E149+'Я Челлы'!E150</f>
        <v>26000</v>
      </c>
      <c r="F150" s="14">
        <f t="shared" si="3"/>
        <v>74.28571428571429</v>
      </c>
    </row>
    <row r="151" spans="1:6" s="52" customFormat="1" ht="15">
      <c r="A151" s="51" t="s">
        <v>187</v>
      </c>
      <c r="B151" s="15"/>
      <c r="C151" s="8" t="s">
        <v>188</v>
      </c>
      <c r="D151" s="9">
        <f>D152+D153+D154+D155+D156+D157+D158</f>
        <v>830000</v>
      </c>
      <c r="E151" s="9">
        <f>E152+E153+E154+E155+E156+E157+E158</f>
        <v>621574.3199999998</v>
      </c>
      <c r="F151" s="10">
        <f t="shared" si="3"/>
        <v>74.88847228915661</v>
      </c>
    </row>
    <row r="152" spans="1:6" s="24" customFormat="1" ht="15">
      <c r="A152" s="42" t="s">
        <v>71</v>
      </c>
      <c r="B152" s="11" t="s">
        <v>70</v>
      </c>
      <c r="C152" s="12" t="s">
        <v>93</v>
      </c>
      <c r="D152" s="13">
        <f>Алманчино!D151+'Б Шатьма'!D151+Исаково!D149+Караево!D151+Красноармейское!D151+Пикшики!D151+Убеево!D151+Чадукасы!D151+'Я Челлы'!D152</f>
        <v>541600</v>
      </c>
      <c r="E152" s="13">
        <f>Алманчино!E151+'Б Шатьма'!E151+Исаково!E149+Караево!E151+Красноармейское!E151+Пикшики!E151+Убеево!E151+Чадукасы!E151+'Я Челлы'!E152</f>
        <v>430381.3399999999</v>
      </c>
      <c r="F152" s="14">
        <f t="shared" si="3"/>
        <v>79.46479689807975</v>
      </c>
    </row>
    <row r="153" spans="1:6" s="24" customFormat="1" ht="15">
      <c r="A153" s="42" t="s">
        <v>73</v>
      </c>
      <c r="B153" s="11" t="s">
        <v>70</v>
      </c>
      <c r="C153" s="12" t="s">
        <v>94</v>
      </c>
      <c r="D153" s="13">
        <f>Алманчино!D152+'Б Шатьма'!D152+Исаково!D150+Караево!D152+Красноармейское!D152+Пикшики!D152+Убеево!D152+Чадукасы!D152+'Я Челлы'!D153</f>
        <v>163400</v>
      </c>
      <c r="E153" s="13">
        <f>Алманчино!E152+'Б Шатьма'!E152+Исаково!E150+Караево!E152+Красноармейское!E152+Пикшики!E152+Убеево!E152+Чадукасы!E152+'Я Челлы'!E153</f>
        <v>122392.36999999998</v>
      </c>
      <c r="F153" s="14">
        <f t="shared" si="3"/>
        <v>74.90353121175029</v>
      </c>
    </row>
    <row r="154" spans="1:6" s="24" customFormat="1" ht="15">
      <c r="A154" s="42" t="s">
        <v>75</v>
      </c>
      <c r="B154" s="11" t="s">
        <v>70</v>
      </c>
      <c r="C154" s="12" t="s">
        <v>95</v>
      </c>
      <c r="D154" s="13">
        <f>Алманчино!D153+'Б Шатьма'!D153+Исаково!D151+Караево!D153+Красноармейское!D153+Пикшики!D153+Убеево!D153+Чадукасы!D153+'Я Челлы'!D154</f>
        <v>8700</v>
      </c>
      <c r="E154" s="13">
        <f>Алманчино!E153+'Б Шатьма'!E153+Исаково!E151+Караево!E153+Красноармейское!E153+Пикшики!E153+Убеево!E153+Чадукасы!E153+'Я Челлы'!E154</f>
        <v>6323.21</v>
      </c>
      <c r="F154" s="14">
        <f t="shared" si="3"/>
        <v>72.68057471264368</v>
      </c>
    </row>
    <row r="155" spans="1:6" s="24" customFormat="1" ht="15">
      <c r="A155" s="42" t="s">
        <v>96</v>
      </c>
      <c r="B155" s="11" t="s">
        <v>70</v>
      </c>
      <c r="C155" s="12" t="s">
        <v>97</v>
      </c>
      <c r="D155" s="13">
        <f>Алманчино!D154+'Б Шатьма'!D154+Исаково!D152+Караево!D154+Красноармейское!D154+Пикшики!D154+Убеево!D154+Чадукасы!D154+'Я Челлы'!D155</f>
        <v>26600</v>
      </c>
      <c r="E155" s="13">
        <f>Алманчино!E154+'Б Шатьма'!E154+Исаково!E152+Караево!E154+Красноармейское!E154+Пикшики!E154+Убеево!E154+Чадукасы!E154+'Я Челлы'!E155</f>
        <v>8973</v>
      </c>
      <c r="F155" s="14">
        <f t="shared" si="3"/>
        <v>33.733082706766915</v>
      </c>
    </row>
    <row r="156" spans="1:6" s="24" customFormat="1" ht="15">
      <c r="A156" s="42" t="s">
        <v>77</v>
      </c>
      <c r="B156" s="11" t="s">
        <v>70</v>
      </c>
      <c r="C156" s="12" t="s">
        <v>98</v>
      </c>
      <c r="D156" s="13">
        <f>Алманчино!D155+'Б Шатьма'!D155+Исаково!D153+Караево!D155+Красноармейское!D155+Пикшики!D155+Убеево!D155+Чадукасы!D155+'Я Челлы'!D156</f>
        <v>16900</v>
      </c>
      <c r="E156" s="13">
        <f>Алманчино!E155+'Б Шатьма'!E155+Исаково!E153+Караево!E155+Красноармейское!E155+Пикшики!E155+Убеево!E155+Чадукасы!E155+'Я Челлы'!E156</f>
        <v>5500</v>
      </c>
      <c r="F156" s="14">
        <f t="shared" si="3"/>
        <v>32.544378698224854</v>
      </c>
    </row>
    <row r="157" spans="1:6" s="24" customFormat="1" ht="15">
      <c r="A157" s="42" t="s">
        <v>85</v>
      </c>
      <c r="B157" s="11" t="s">
        <v>70</v>
      </c>
      <c r="C157" s="12" t="s">
        <v>99</v>
      </c>
      <c r="D157" s="13">
        <f>Алманчино!D156+'Б Шатьма'!D156+Исаково!D154+Караево!D156+Красноармейское!D156+Пикшики!D156+Убеево!D156+Чадукасы!D156+'Я Челлы'!D157</f>
        <v>7800</v>
      </c>
      <c r="E157" s="13">
        <f>Алманчино!E156+'Б Шатьма'!E156+Исаково!E154+Караево!E156+Красноармейское!E156+Пикшики!E156+Убеево!E156+Чадукасы!E156+'Я Челлы'!E157</f>
        <v>7800</v>
      </c>
      <c r="F157" s="14">
        <f t="shared" si="3"/>
        <v>100</v>
      </c>
    </row>
    <row r="158" spans="1:6" s="24" customFormat="1" ht="15">
      <c r="A158" s="42" t="s">
        <v>87</v>
      </c>
      <c r="B158" s="11" t="s">
        <v>70</v>
      </c>
      <c r="C158" s="12" t="s">
        <v>100</v>
      </c>
      <c r="D158" s="13">
        <f>Алманчино!D157+'Б Шатьма'!D157+Исаково!D155+Караево!D157+Красноармейское!D157+Пикшики!D157+Убеево!D157+Чадукасы!D157+'Я Челлы'!D158</f>
        <v>65000</v>
      </c>
      <c r="E158" s="13">
        <f>Алманчино!E157+'Б Шатьма'!E157+Исаково!E155+Караево!E157+Красноармейское!E157+Пикшики!E157+Убеево!E157+Чадукасы!E157+'Я Челлы'!E158</f>
        <v>40204.4</v>
      </c>
      <c r="F158" s="14">
        <f t="shared" si="3"/>
        <v>61.852923076923084</v>
      </c>
    </row>
    <row r="159" spans="1:6" s="52" customFormat="1" ht="15">
      <c r="A159" s="65" t="s">
        <v>219</v>
      </c>
      <c r="B159" s="15"/>
      <c r="C159" s="8" t="s">
        <v>189</v>
      </c>
      <c r="D159" s="9">
        <f>D160+D161+D162+D163+D164+D165</f>
        <v>283080</v>
      </c>
      <c r="E159" s="9">
        <f>E160+E161+E162+E163+E164+E165</f>
        <v>192117.34</v>
      </c>
      <c r="F159" s="10">
        <f t="shared" si="3"/>
        <v>67.86680090433799</v>
      </c>
    </row>
    <row r="160" spans="1:6" s="52" customFormat="1" ht="15">
      <c r="A160" s="66" t="s">
        <v>227</v>
      </c>
      <c r="B160" s="15"/>
      <c r="C160" s="12" t="s">
        <v>244</v>
      </c>
      <c r="D160" s="13">
        <f>Алманчино!D159+'Б Шатьма'!D159+Исаково!D157+Караево!D159+Красноармейское!D159+Пикшики!D159+Убеево!D159+Чадукасы!D159+'Я Челлы'!D160</f>
        <v>2500</v>
      </c>
      <c r="E160" s="13">
        <f>Алманчино!E159+'Б Шатьма'!E159+Исаково!E157+Караево!E159+Красноармейское!E159+Пикшики!E159+Убеево!E159+Чадукасы!E159+'Я Челлы'!E160</f>
        <v>0</v>
      </c>
      <c r="F160" s="14">
        <f t="shared" si="3"/>
        <v>0</v>
      </c>
    </row>
    <row r="161" spans="1:6" s="52" customFormat="1" ht="15">
      <c r="A161" s="66" t="s">
        <v>224</v>
      </c>
      <c r="B161" s="15"/>
      <c r="C161" s="12" t="s">
        <v>220</v>
      </c>
      <c r="D161" s="13">
        <f>Алманчино!D160+'Б Шатьма'!D160+Исаково!D158+Караево!D160+Красноармейское!D160+Пикшики!D160+Убеево!D160+Чадукасы!D160+'Я Челлы'!D161</f>
        <v>0</v>
      </c>
      <c r="E161" s="13">
        <f>Алманчино!E160+'Б Шатьма'!E160+Исаково!E158+Караево!E160+Красноармейское!E160+Пикшики!E160+Убеево!E160+Чадукасы!E160+'Я Челлы'!E161</f>
        <v>0</v>
      </c>
      <c r="F161" s="14" t="e">
        <f t="shared" si="3"/>
        <v>#DIV/0!</v>
      </c>
    </row>
    <row r="162" spans="1:6" s="52" customFormat="1" ht="15">
      <c r="A162" s="66" t="s">
        <v>225</v>
      </c>
      <c r="B162" s="15"/>
      <c r="C162" s="12" t="s">
        <v>221</v>
      </c>
      <c r="D162" s="13">
        <f>Алманчино!D161+'Б Шатьма'!D161+Исаково!D159+Караево!D161+Красноармейское!D161+Пикшики!D161+Убеево!D161+Чадукасы!D161+'Я Челлы'!D162</f>
        <v>143700</v>
      </c>
      <c r="E162" s="13">
        <f>Алманчино!E161+'Б Шатьма'!E161+Исаково!E159+Караево!E161+Красноармейское!E161+Пикшики!E161+Убеево!E161+Чадукасы!E161+'Я Челлы'!E162</f>
        <v>99233.34</v>
      </c>
      <c r="F162" s="14">
        <f t="shared" si="3"/>
        <v>69.05590814196242</v>
      </c>
    </row>
    <row r="163" spans="1:6" s="52" customFormat="1" ht="15">
      <c r="A163" s="66" t="s">
        <v>212</v>
      </c>
      <c r="B163" s="15"/>
      <c r="C163" s="12" t="s">
        <v>222</v>
      </c>
      <c r="D163" s="13">
        <f>Алманчино!D162+'Б Шатьма'!D162+Исаково!D160+Караево!D162+Красноармейское!D162+Пикшики!D162+Убеево!D162+Чадукасы!D162+'Я Челлы'!D163</f>
        <v>10000</v>
      </c>
      <c r="E163" s="13">
        <f>Алманчино!E162+'Б Шатьма'!E162+Исаково!E160+Караево!E162+Красноармейское!E162+Пикшики!E162+Убеево!E162+Чадукасы!E162+'Я Челлы'!E163</f>
        <v>1156</v>
      </c>
      <c r="F163" s="14">
        <f t="shared" si="3"/>
        <v>11.559999999999999</v>
      </c>
    </row>
    <row r="164" spans="1:6" s="52" customFormat="1" ht="15">
      <c r="A164" s="66" t="s">
        <v>190</v>
      </c>
      <c r="B164" s="15"/>
      <c r="C164" s="12" t="s">
        <v>101</v>
      </c>
      <c r="D164" s="13">
        <f>Алманчино!D163+'Б Шатьма'!D163+Исаково!D161+Караево!D163+Красноармейское!D163+Пикшики!D163+Убеево!D163+Чадукасы!D163+'Я Челлы'!D164</f>
        <v>45280</v>
      </c>
      <c r="E164" s="13">
        <f>Алманчино!E163+'Б Шатьма'!E163+Исаково!E161+Караево!E163+Красноармейское!E163+Пикшики!E163+Убеево!E163+Чадукасы!E163+'Я Челлы'!E164</f>
        <v>37280</v>
      </c>
      <c r="F164" s="14">
        <f t="shared" si="3"/>
        <v>82.3321554770318</v>
      </c>
    </row>
    <row r="165" spans="1:6" s="24" customFormat="1" ht="15">
      <c r="A165" s="42" t="s">
        <v>226</v>
      </c>
      <c r="B165" s="11"/>
      <c r="C165" s="12" t="s">
        <v>223</v>
      </c>
      <c r="D165" s="13">
        <f>Алманчино!D164+'Б Шатьма'!D164+Исаково!D162+Караево!D164+Красноармейское!D164+Пикшики!D164+Убеево!D164+Чадукасы!D164+'Я Челлы'!D165</f>
        <v>81600</v>
      </c>
      <c r="E165" s="13">
        <f>Алманчино!E164+'Б Шатьма'!E164+Исаково!E162+Караево!E164+Красноармейское!E164+Пикшики!E164+Убеево!E164+Чадукасы!E164+'Я Челлы'!E165</f>
        <v>54448</v>
      </c>
      <c r="F165" s="14">
        <f t="shared" si="3"/>
        <v>66.72549019607843</v>
      </c>
    </row>
    <row r="166" spans="1:6" s="52" customFormat="1" ht="15">
      <c r="A166" s="51" t="s">
        <v>191</v>
      </c>
      <c r="B166" s="15"/>
      <c r="C166" s="8" t="s">
        <v>192</v>
      </c>
      <c r="D166" s="9">
        <f>D167+D170</f>
        <v>9106686</v>
      </c>
      <c r="E166" s="9">
        <f>E167+E170</f>
        <v>5229270.260000001</v>
      </c>
      <c r="F166" s="10">
        <f t="shared" si="3"/>
        <v>57.422318722749424</v>
      </c>
    </row>
    <row r="167" spans="1:6" s="52" customFormat="1" ht="15">
      <c r="A167" s="51" t="s">
        <v>193</v>
      </c>
      <c r="B167" s="15"/>
      <c r="C167" s="8" t="s">
        <v>194</v>
      </c>
      <c r="D167" s="9">
        <f>D168+D169</f>
        <v>8479750</v>
      </c>
      <c r="E167" s="9">
        <f>E168+E169</f>
        <v>4943884.3100000005</v>
      </c>
      <c r="F167" s="10">
        <f t="shared" si="3"/>
        <v>58.30224133966214</v>
      </c>
    </row>
    <row r="168" spans="1:6" s="24" customFormat="1" ht="15">
      <c r="A168" s="42" t="s">
        <v>79</v>
      </c>
      <c r="B168" s="11" t="s">
        <v>70</v>
      </c>
      <c r="C168" s="12" t="s">
        <v>102</v>
      </c>
      <c r="D168" s="13">
        <f>Алманчино!D167+'Б Шатьма'!D167+Исаково!D165+Караево!D167+Красноармейское!D167+Пикшики!D167+Убеево!D167+Чадукасы!D167+'Я Челлы'!D168</f>
        <v>8479750</v>
      </c>
      <c r="E168" s="13">
        <f>Алманчино!E167+'Б Шатьма'!E167+Исаково!E165+Караево!E167+Красноармейское!E167+Пикшики!E167+Убеево!E167+Чадукасы!E167+'Я Челлы'!E168</f>
        <v>4943884.3100000005</v>
      </c>
      <c r="F168" s="14">
        <f t="shared" si="3"/>
        <v>58.30224133966214</v>
      </c>
    </row>
    <row r="169" spans="1:6" s="24" customFormat="1" ht="15">
      <c r="A169" s="42" t="s">
        <v>81</v>
      </c>
      <c r="B169" s="11" t="s">
        <v>70</v>
      </c>
      <c r="C169" s="12" t="s">
        <v>103</v>
      </c>
      <c r="D169" s="13">
        <f>Алманчино!D168+'Б Шатьма'!D168+Исаково!D166+Караево!D168+Красноармейское!D168+Пикшики!D168+Убеево!D168+Чадукасы!D168+'Я Челлы'!D169</f>
        <v>0</v>
      </c>
      <c r="E169" s="13">
        <f>Алманчино!E168+'Б Шатьма'!E168+Исаково!E166+Караево!E168+Красноармейское!E168+Пикшики!E168+Убеево!E168+Чадукасы!E168+'Я Челлы'!E169</f>
        <v>0</v>
      </c>
      <c r="F169" s="14" t="e">
        <f t="shared" si="3"/>
        <v>#DIV/0!</v>
      </c>
    </row>
    <row r="170" spans="1:6" s="52" customFormat="1" ht="15">
      <c r="A170" s="51" t="s">
        <v>195</v>
      </c>
      <c r="B170" s="15"/>
      <c r="C170" s="8" t="s">
        <v>196</v>
      </c>
      <c r="D170" s="9">
        <f>D171</f>
        <v>626936</v>
      </c>
      <c r="E170" s="9">
        <f>E171</f>
        <v>285385.95</v>
      </c>
      <c r="F170" s="10">
        <f aca="true" t="shared" si="4" ref="F170:F211">E170/D170*100</f>
        <v>45.52074693429633</v>
      </c>
    </row>
    <row r="171" spans="1:6" s="24" customFormat="1" ht="15">
      <c r="A171" s="42" t="s">
        <v>81</v>
      </c>
      <c r="B171" s="11" t="s">
        <v>70</v>
      </c>
      <c r="C171" s="12" t="s">
        <v>104</v>
      </c>
      <c r="D171" s="13">
        <f>Алманчино!D170+'Б Шатьма'!D170+Исаково!D168+Караево!D170+Красноармейское!D170+Пикшики!D170+Убеево!D170+Чадукасы!D170+'Я Челлы'!D171</f>
        <v>626936</v>
      </c>
      <c r="E171" s="13">
        <f>Алманчино!E170+'Б Шатьма'!E170+Исаково!E168+Караево!E170+Красноармейское!E170+Пикшики!E170+Убеево!E170+Чадукасы!E170+'Я Челлы'!E171</f>
        <v>285385.95</v>
      </c>
      <c r="F171" s="14">
        <f t="shared" si="4"/>
        <v>45.52074693429633</v>
      </c>
    </row>
    <row r="172" spans="1:6" s="52" customFormat="1" ht="15">
      <c r="A172" s="51" t="s">
        <v>197</v>
      </c>
      <c r="B172" s="15"/>
      <c r="C172" s="8" t="s">
        <v>198</v>
      </c>
      <c r="D172" s="9">
        <f>D173+D178+D182+D190</f>
        <v>13271647.01</v>
      </c>
      <c r="E172" s="9">
        <f>E173+E178+E182+E190</f>
        <v>5706217.609999999</v>
      </c>
      <c r="F172" s="10">
        <f t="shared" si="4"/>
        <v>42.99554987938154</v>
      </c>
    </row>
    <row r="173" spans="1:6" s="52" customFormat="1" ht="15">
      <c r="A173" s="51" t="s">
        <v>199</v>
      </c>
      <c r="B173" s="15"/>
      <c r="C173" s="8" t="s">
        <v>200</v>
      </c>
      <c r="D173" s="9">
        <f>D174+D175+D176+D177</f>
        <v>689138.01</v>
      </c>
      <c r="E173" s="9">
        <f>E174+E175+E176+E177</f>
        <v>293610.88</v>
      </c>
      <c r="F173" s="10">
        <f t="shared" si="4"/>
        <v>42.605526866817286</v>
      </c>
    </row>
    <row r="174" spans="1:6" s="24" customFormat="1" ht="15">
      <c r="A174" s="42" t="s">
        <v>79</v>
      </c>
      <c r="B174" s="11" t="s">
        <v>70</v>
      </c>
      <c r="C174" s="12" t="s">
        <v>105</v>
      </c>
      <c r="D174" s="13">
        <f>Алманчино!D173+'Б Шатьма'!D173+Исаково!D171+Караево!D173+Красноармейское!D173+Пикшики!D173+Убеево!D173+Чадукасы!D173+'Я Челлы'!D174</f>
        <v>252500</v>
      </c>
      <c r="E174" s="13">
        <f>Алманчино!E173+'Б Шатьма'!E173+Исаково!E171+Караево!E173+Красноармейское!E173+Пикшики!E173+Убеево!E173+Чадукасы!E173+'Я Челлы'!E174</f>
        <v>149000</v>
      </c>
      <c r="F174" s="14">
        <f t="shared" si="4"/>
        <v>59.009900990099005</v>
      </c>
    </row>
    <row r="175" spans="1:6" s="24" customFormat="1" ht="15">
      <c r="A175" s="42" t="s">
        <v>81</v>
      </c>
      <c r="B175" s="11"/>
      <c r="C175" s="12" t="s">
        <v>106</v>
      </c>
      <c r="D175" s="13">
        <f>Алманчино!D174+'Б Шатьма'!D174+Исаково!D172+Караево!D174+Красноармейское!D174+Пикшики!D174+Убеево!D174+Чадукасы!D174+'Я Челлы'!D175</f>
        <v>0</v>
      </c>
      <c r="E175" s="13">
        <f>Алманчино!E174+'Б Шатьма'!E174+Исаково!E172+Караево!E174+Красноармейское!E174+Пикшики!E174+Убеево!E174+Чадукасы!E174+'Я Челлы'!E175</f>
        <v>0</v>
      </c>
      <c r="F175" s="14" t="e">
        <f t="shared" si="4"/>
        <v>#DIV/0!</v>
      </c>
    </row>
    <row r="176" spans="1:6" s="24" customFormat="1" ht="24">
      <c r="A176" s="42" t="s">
        <v>201</v>
      </c>
      <c r="B176" s="11"/>
      <c r="C176" s="12" t="s">
        <v>107</v>
      </c>
      <c r="D176" s="13">
        <f>Алманчино!D175+'Б Шатьма'!D175+Исаково!D173+Караево!D175+Красноармейское!D175+Пикшики!D175+Убеево!D175+Чадукасы!D175+'Я Челлы'!D176</f>
        <v>160000</v>
      </c>
      <c r="E176" s="13">
        <f>Алманчино!E175+'Б Шатьма'!E175+Исаково!E173+Караево!E175+Красноармейское!E175+Пикшики!E175+Убеево!E175+Чадукасы!E175+'Я Челлы'!E176</f>
        <v>144610.88</v>
      </c>
      <c r="F176" s="14">
        <f t="shared" si="4"/>
        <v>90.3818</v>
      </c>
    </row>
    <row r="177" spans="1:6" s="24" customFormat="1" ht="15">
      <c r="A177" s="42" t="s">
        <v>190</v>
      </c>
      <c r="B177" s="11">
        <v>200</v>
      </c>
      <c r="C177" s="12" t="s">
        <v>236</v>
      </c>
      <c r="D177" s="13">
        <f>Алманчино!D176+'Б Шатьма'!D176+Исаково!D174+Караево!D176+Красноармейское!D176+Пикшики!D176+Убеево!D176+Чадукасы!D176+'Я Челлы'!D177</f>
        <v>276638.01</v>
      </c>
      <c r="E177" s="13">
        <f>Алманчино!E176+'Б Шатьма'!E176+Исаково!E174+Караево!E176+Красноармейское!E176+Пикшики!E176+Убеево!E176+Чадукасы!E176+'Я Челлы'!E177</f>
        <v>0</v>
      </c>
      <c r="F177" s="14"/>
    </row>
    <row r="178" spans="1:6" s="52" customFormat="1" ht="15">
      <c r="A178" s="51" t="s">
        <v>202</v>
      </c>
      <c r="B178" s="15"/>
      <c r="C178" s="8" t="s">
        <v>203</v>
      </c>
      <c r="D178" s="9">
        <f>D179+D180+D181</f>
        <v>5877800</v>
      </c>
      <c r="E178" s="9">
        <f>E179+E180+E181</f>
        <v>1353704.72</v>
      </c>
      <c r="F178" s="10">
        <f t="shared" si="4"/>
        <v>23.030806083908946</v>
      </c>
    </row>
    <row r="179" spans="1:6" s="24" customFormat="1" ht="15">
      <c r="A179" s="42" t="s">
        <v>81</v>
      </c>
      <c r="B179" s="11" t="s">
        <v>70</v>
      </c>
      <c r="C179" s="12" t="s">
        <v>108</v>
      </c>
      <c r="D179" s="13">
        <f>Алманчино!D178+'Б Шатьма'!D178+Исаково!D176+Караево!D178+Красноармейское!D178+Пикшики!D178+Убеево!D178+Чадукасы!D178+'Я Челлы'!D179</f>
        <v>708532</v>
      </c>
      <c r="E179" s="13">
        <f>Алманчино!E178+'Б Шатьма'!E178+Исаково!E176+Караево!E178+Красноармейское!E178+Пикшики!E178+Убеево!E178+Чадукасы!E178+'Я Челлы'!E179</f>
        <v>665992.12</v>
      </c>
      <c r="F179" s="14">
        <f t="shared" si="4"/>
        <v>93.99605381267183</v>
      </c>
    </row>
    <row r="180" spans="1:6" s="24" customFormat="1" ht="15">
      <c r="A180" s="42" t="s">
        <v>83</v>
      </c>
      <c r="B180" s="11" t="s">
        <v>70</v>
      </c>
      <c r="C180" s="12" t="s">
        <v>109</v>
      </c>
      <c r="D180" s="13">
        <f>Алманчино!D179+'Б Шатьма'!D179+Исаково!D177+Караево!D179+Красноармейское!D179+Пикшики!D179+Убеево!D179+Чадукасы!D179+'Я Челлы'!D180</f>
        <v>269700</v>
      </c>
      <c r="E180" s="13">
        <f>Алманчино!E179+'Б Шатьма'!E179+Исаково!E177+Караево!E179+Красноармейское!E179+Пикшики!E179+Убеево!E179+Чадукасы!E179+'Я Челлы'!E180</f>
        <v>197587.6</v>
      </c>
      <c r="F180" s="14">
        <f t="shared" si="4"/>
        <v>73.2619948090471</v>
      </c>
    </row>
    <row r="181" spans="1:6" s="24" customFormat="1" ht="15">
      <c r="A181" s="42" t="s">
        <v>85</v>
      </c>
      <c r="B181" s="11" t="s">
        <v>70</v>
      </c>
      <c r="C181" s="12" t="s">
        <v>110</v>
      </c>
      <c r="D181" s="13">
        <f>Алманчино!D180+'Б Шатьма'!D180+Исаково!D178+Караево!D180+Красноармейское!D180+Пикшики!D180+Убеево!D180+Чадукасы!D180+'Я Челлы'!D181</f>
        <v>4899568</v>
      </c>
      <c r="E181" s="13">
        <f>Алманчино!E180+'Б Шатьма'!E180+Исаково!E178+Караево!E180+Красноармейское!E180+Пикшики!E180+Убеево!E180+Чадукасы!E180+'Я Челлы'!E181</f>
        <v>490125</v>
      </c>
      <c r="F181" s="14">
        <f t="shared" si="4"/>
        <v>10.003432955721811</v>
      </c>
    </row>
    <row r="182" spans="1:6" s="52" customFormat="1" ht="15">
      <c r="A182" s="51" t="s">
        <v>204</v>
      </c>
      <c r="B182" s="15"/>
      <c r="C182" s="8" t="s">
        <v>205</v>
      </c>
      <c r="D182" s="9">
        <f>D184+D185+D186+D188+D189+D187+D183</f>
        <v>6566529</v>
      </c>
      <c r="E182" s="9">
        <f>E184+E185+E186+E188+E189+E187</f>
        <v>3955901.26</v>
      </c>
      <c r="F182" s="10">
        <f t="shared" si="4"/>
        <v>60.24341413858066</v>
      </c>
    </row>
    <row r="183" spans="1:6" s="52" customFormat="1" ht="15">
      <c r="A183" s="66" t="s">
        <v>282</v>
      </c>
      <c r="B183" s="11">
        <v>200</v>
      </c>
      <c r="C183" s="12" t="s">
        <v>281</v>
      </c>
      <c r="D183" s="13">
        <v>18000</v>
      </c>
      <c r="E183" s="13">
        <v>0</v>
      </c>
      <c r="F183" s="10"/>
    </row>
    <row r="184" spans="1:6" s="24" customFormat="1" ht="15">
      <c r="A184" s="42" t="s">
        <v>77</v>
      </c>
      <c r="B184" s="11" t="s">
        <v>70</v>
      </c>
      <c r="C184" s="12" t="s">
        <v>111</v>
      </c>
      <c r="D184" s="13">
        <f>Алманчино!D182+'Б Шатьма'!D182+Исаково!D180+Караево!D182+Красноармейское!D182+Пикшики!D182+Убеево!D183+Чадукасы!D182+'Я Челлы'!D183</f>
        <v>2854090</v>
      </c>
      <c r="E184" s="13">
        <f>Алманчино!E182+'Б Шатьма'!E182+Исаково!E180+Караево!E182+Красноармейское!E182+Пикшики!E182+Убеево!E183+Чадукасы!E182+'Я Челлы'!E183</f>
        <v>1913481.15</v>
      </c>
      <c r="F184" s="14">
        <f>E184/D184*100</f>
        <v>67.04347620432432</v>
      </c>
    </row>
    <row r="185" spans="1:6" s="24" customFormat="1" ht="15">
      <c r="A185" s="42" t="s">
        <v>79</v>
      </c>
      <c r="B185" s="11" t="s">
        <v>70</v>
      </c>
      <c r="C185" s="12" t="s">
        <v>112</v>
      </c>
      <c r="D185" s="13">
        <f>Алманчино!D183+'Б Шатьма'!D183+Исаково!D181+Караево!D183+Красноармейское!D183+Пикшики!D183+Убеево!D184+Чадукасы!D183+'Я Челлы'!D184</f>
        <v>1352358</v>
      </c>
      <c r="E185" s="13">
        <f>Алманчино!E183+'Б Шатьма'!E183+Исаково!E181+Караево!E183+Красноармейское!E183+Пикшики!E183+Убеево!E184+Чадукасы!E183+'Я Челлы'!E184</f>
        <v>629424.3099999999</v>
      </c>
      <c r="F185" s="14">
        <f t="shared" si="4"/>
        <v>46.542728330811805</v>
      </c>
    </row>
    <row r="186" spans="1:6" s="24" customFormat="1" ht="15">
      <c r="A186" s="42" t="s">
        <v>81</v>
      </c>
      <c r="B186" s="11" t="s">
        <v>70</v>
      </c>
      <c r="C186" s="12" t="s">
        <v>113</v>
      </c>
      <c r="D186" s="13">
        <v>1059456</v>
      </c>
      <c r="E186" s="13">
        <v>498722</v>
      </c>
      <c r="F186" s="14">
        <f t="shared" si="4"/>
        <v>47.07340370907333</v>
      </c>
    </row>
    <row r="187" spans="1:6" s="24" customFormat="1" ht="15">
      <c r="A187" s="42" t="s">
        <v>83</v>
      </c>
      <c r="B187" s="11" t="s">
        <v>255</v>
      </c>
      <c r="C187" s="12" t="s">
        <v>256</v>
      </c>
      <c r="D187" s="13">
        <f>Алманчино!D185+'Б Шатьма'!D185+Исаково!D183+Караево!D185+Красноармейское!D185+Пикшики!D185+Убеево!D186+Чадукасы!D185+'Я Челлы'!D186</f>
        <v>9000</v>
      </c>
      <c r="E187" s="13">
        <f>Алманчино!E185+'Б Шатьма'!E185+Исаково!E183+Караево!E185+Красноармейское!E185+Пикшики!E185+Убеево!E186+Чадукасы!E185+'Я Челлы'!E186</f>
        <v>7000</v>
      </c>
      <c r="F187" s="14">
        <f>E187/D187*100</f>
        <v>77.77777777777779</v>
      </c>
    </row>
    <row r="188" spans="1:6" s="24" customFormat="1" ht="15">
      <c r="A188" s="42" t="s">
        <v>85</v>
      </c>
      <c r="B188" s="11" t="s">
        <v>70</v>
      </c>
      <c r="C188" s="12" t="s">
        <v>114</v>
      </c>
      <c r="D188" s="13">
        <f>Алманчино!D186+'Б Шатьма'!D186+Исаково!D184+Караево!D186+Красноармейское!D186+Пикшики!D186+Убеево!D187+Чадукасы!D186+'Я Челлы'!D187</f>
        <v>612430</v>
      </c>
      <c r="E188" s="13">
        <f>Алманчино!E186+'Б Шатьма'!E186+Исаково!E184+Караево!E186+Красноармейское!E186+Пикшики!E186+Убеево!E187+Чадукасы!E186+'Я Челлы'!E187</f>
        <v>504520</v>
      </c>
      <c r="F188" s="14">
        <f t="shared" si="4"/>
        <v>82.38002710513854</v>
      </c>
    </row>
    <row r="189" spans="1:6" s="24" customFormat="1" ht="15">
      <c r="A189" s="42" t="s">
        <v>87</v>
      </c>
      <c r="B189" s="11" t="s">
        <v>70</v>
      </c>
      <c r="C189" s="12" t="s">
        <v>115</v>
      </c>
      <c r="D189" s="13">
        <v>661195</v>
      </c>
      <c r="E189" s="13">
        <v>402753.8</v>
      </c>
      <c r="F189" s="14">
        <f t="shared" si="4"/>
        <v>60.91301355878371</v>
      </c>
    </row>
    <row r="190" spans="1:6" s="52" customFormat="1" ht="15">
      <c r="A190" s="51" t="s">
        <v>206</v>
      </c>
      <c r="B190" s="15"/>
      <c r="C190" s="8" t="s">
        <v>207</v>
      </c>
      <c r="D190" s="9">
        <f>D191</f>
        <v>138180</v>
      </c>
      <c r="E190" s="9">
        <f>E191</f>
        <v>103000.75</v>
      </c>
      <c r="F190" s="10">
        <f t="shared" si="4"/>
        <v>74.54099724996381</v>
      </c>
    </row>
    <row r="191" spans="1:6" s="24" customFormat="1" ht="15">
      <c r="A191" s="42" t="s">
        <v>81</v>
      </c>
      <c r="B191" s="11" t="s">
        <v>70</v>
      </c>
      <c r="C191" s="12" t="s">
        <v>116</v>
      </c>
      <c r="D191" s="13">
        <f>Алманчино!D189+'Б Шатьма'!D189+Исаково!D187+Караево!D189+Красноармейское!D189+Пикшики!D189+Убеево!D190+Чадукасы!D189+'Я Челлы'!D190</f>
        <v>138180</v>
      </c>
      <c r="E191" s="13">
        <f>Алманчино!E189+'Б Шатьма'!E189+Исаково!E187+Караево!E189+Красноармейское!E189+Пикшики!E189+Убеево!E190+Чадукасы!E189+'Я Челлы'!E190</f>
        <v>103000.75</v>
      </c>
      <c r="F191" s="14">
        <f t="shared" si="4"/>
        <v>74.54099724996381</v>
      </c>
    </row>
    <row r="192" spans="1:6" s="52" customFormat="1" ht="15">
      <c r="A192" s="51" t="s">
        <v>237</v>
      </c>
      <c r="B192" s="15">
        <v>200</v>
      </c>
      <c r="C192" s="8" t="s">
        <v>238</v>
      </c>
      <c r="D192" s="9">
        <f>D193</f>
        <v>0</v>
      </c>
      <c r="E192" s="9">
        <f>E193</f>
        <v>0</v>
      </c>
      <c r="F192" s="10" t="e">
        <f t="shared" si="4"/>
        <v>#DIV/0!</v>
      </c>
    </row>
    <row r="193" spans="1:6" s="52" customFormat="1" ht="24">
      <c r="A193" s="51" t="s">
        <v>239</v>
      </c>
      <c r="B193" s="15">
        <v>200</v>
      </c>
      <c r="C193" s="8" t="s">
        <v>240</v>
      </c>
      <c r="D193" s="9">
        <f>D194+D195</f>
        <v>0</v>
      </c>
      <c r="E193" s="9">
        <f>E194+E195</f>
        <v>0</v>
      </c>
      <c r="F193" s="10" t="e">
        <f t="shared" si="4"/>
        <v>#DIV/0!</v>
      </c>
    </row>
    <row r="194" spans="1:6" s="24" customFormat="1" ht="15">
      <c r="A194" s="42" t="s">
        <v>225</v>
      </c>
      <c r="B194" s="11">
        <v>200</v>
      </c>
      <c r="C194" s="12" t="s">
        <v>241</v>
      </c>
      <c r="D194" s="13">
        <f>Алманчино!D192+'Б Шатьма'!D192+Исаково!D190+Караево!D192+Красноармейское!D192+Пикшики!D192+Убеево!D193+Чадукасы!D192+'Я Челлы'!D193</f>
        <v>0</v>
      </c>
      <c r="E194" s="13">
        <f>Алманчино!E192+'Б Шатьма'!E192+Исаково!E190+Караево!E192+Красноармейское!E192+Пикшики!E192+Убеево!E193+Чадукасы!E192+'Я Челлы'!E193</f>
        <v>0</v>
      </c>
      <c r="F194" s="14" t="e">
        <f t="shared" si="4"/>
        <v>#DIV/0!</v>
      </c>
    </row>
    <row r="195" spans="1:6" s="24" customFormat="1" ht="15">
      <c r="A195" s="42"/>
      <c r="B195" s="11">
        <v>200</v>
      </c>
      <c r="C195" s="12" t="s">
        <v>242</v>
      </c>
      <c r="D195" s="13">
        <f>Алманчино!D193+'Б Шатьма'!D193+Исаково!D191+Караево!D193+Красноармейское!D193+Пикшики!D193+Убеево!D194+Чадукасы!D193+'Я Челлы'!D194</f>
        <v>0</v>
      </c>
      <c r="E195" s="13">
        <f>Алманчино!E193+'Б Шатьма'!E193+Исаково!E191+Караево!E193+Красноармейское!E193+Пикшики!E193+Убеево!E194+Чадукасы!E193+'Я Челлы'!E194</f>
        <v>0</v>
      </c>
      <c r="F195" s="14" t="e">
        <f t="shared" si="4"/>
        <v>#DIV/0!</v>
      </c>
    </row>
    <row r="196" spans="1:6" s="52" customFormat="1" ht="15">
      <c r="A196" s="51" t="s">
        <v>208</v>
      </c>
      <c r="B196" s="15"/>
      <c r="C196" s="8" t="s">
        <v>209</v>
      </c>
      <c r="D196" s="9">
        <f>D197</f>
        <v>15000</v>
      </c>
      <c r="E196" s="9">
        <f>E197</f>
        <v>4968</v>
      </c>
      <c r="F196" s="10">
        <f t="shared" si="4"/>
        <v>33.12</v>
      </c>
    </row>
    <row r="197" spans="1:6" s="24" customFormat="1" ht="15">
      <c r="A197" s="42" t="s">
        <v>83</v>
      </c>
      <c r="B197" s="11" t="s">
        <v>70</v>
      </c>
      <c r="C197" s="12" t="s">
        <v>117</v>
      </c>
      <c r="D197" s="13">
        <f>Алманчино!D195+'Б Шатьма'!D195+Исаково!D193+Караево!D195+Красноармейское!D195+Пикшики!D195+Убеево!D196+Чадукасы!D195+'Я Челлы'!D196</f>
        <v>15000</v>
      </c>
      <c r="E197" s="13">
        <f>Алманчино!E195+'Б Шатьма'!E195+Исаково!E193+Караево!E195+Красноармейское!E195+Пикшики!E195+Убеево!E196+Чадукасы!E195+'Я Челлы'!E196</f>
        <v>4968</v>
      </c>
      <c r="F197" s="14">
        <f t="shared" si="4"/>
        <v>33.12</v>
      </c>
    </row>
    <row r="198" spans="1:6" s="52" customFormat="1" ht="15">
      <c r="A198" s="51" t="s">
        <v>210</v>
      </c>
      <c r="B198" s="15"/>
      <c r="C198" s="8" t="s">
        <v>211</v>
      </c>
      <c r="D198" s="9">
        <f>D199+D200+D201+D204+D205+D207+D202+D203+D206</f>
        <v>19639184</v>
      </c>
      <c r="E198" s="9">
        <f>E199+E200+E201+E204+E205+E207+E202+E203+E206</f>
        <v>15019758.700000001</v>
      </c>
      <c r="F198" s="10">
        <f t="shared" si="4"/>
        <v>76.47852731559519</v>
      </c>
    </row>
    <row r="199" spans="1:6" s="24" customFormat="1" ht="15">
      <c r="A199" s="42" t="s">
        <v>71</v>
      </c>
      <c r="B199" s="11" t="s">
        <v>70</v>
      </c>
      <c r="C199" s="12" t="s">
        <v>118</v>
      </c>
      <c r="D199" s="13">
        <f>Алманчино!D197+'Б Шатьма'!D197+Исаково!D195+Караево!D197+Красноармейское!D197+Пикшики!D197+Убеево!D198+Чадукасы!D197+'Я Челлы'!D198</f>
        <v>0</v>
      </c>
      <c r="E199" s="13">
        <f>Алманчино!E197+'Б Шатьма'!E197+Исаково!E195+Караево!E197+Красноармейское!E197+Пикшики!E197+Убеево!E198+Чадукасы!E197+'Я Челлы'!E198</f>
        <v>0</v>
      </c>
      <c r="F199" s="14" t="e">
        <f t="shared" si="4"/>
        <v>#DIV/0!</v>
      </c>
    </row>
    <row r="200" spans="1:6" s="24" customFormat="1" ht="15">
      <c r="A200" s="42" t="s">
        <v>73</v>
      </c>
      <c r="B200" s="11" t="s">
        <v>70</v>
      </c>
      <c r="C200" s="12" t="s">
        <v>119</v>
      </c>
      <c r="D200" s="13">
        <f>Алманчино!D198+'Б Шатьма'!D198+Исаково!D196+Караево!D198+Красноармейское!D198+Пикшики!D198+Убеево!D199+Чадукасы!D198+'Я Челлы'!D199</f>
        <v>0</v>
      </c>
      <c r="E200" s="13">
        <f>Алманчино!E198+'Б Шатьма'!E198+Исаково!E196+Караево!E198+Красноармейское!E198+Пикшики!E198+Убеево!E199+Чадукасы!E198+'Я Челлы'!E199</f>
        <v>0</v>
      </c>
      <c r="F200" s="14" t="e">
        <f t="shared" si="4"/>
        <v>#DIV/0!</v>
      </c>
    </row>
    <row r="201" spans="1:6" s="24" customFormat="1" ht="15">
      <c r="A201" s="42" t="s">
        <v>81</v>
      </c>
      <c r="B201" s="11" t="s">
        <v>70</v>
      </c>
      <c r="C201" s="12" t="s">
        <v>120</v>
      </c>
      <c r="D201" s="13">
        <f>Алманчино!D199+'Б Шатьма'!D199+Исаково!D197+Караево!D199+Красноармейское!D199+Пикшики!D199+Убеево!D200+Чадукасы!D199+'Я Челлы'!D200</f>
        <v>0</v>
      </c>
      <c r="E201" s="13">
        <f>Алманчино!E199+'Б Шатьма'!E199+Исаково!E197+Караево!E199+Красноармейское!E199+Пикшики!E199+Убеево!E200+Чадукасы!E199+'Я Челлы'!E200</f>
        <v>0</v>
      </c>
      <c r="F201" s="14" t="e">
        <f t="shared" si="4"/>
        <v>#DIV/0!</v>
      </c>
    </row>
    <row r="202" spans="1:6" s="24" customFormat="1" ht="15">
      <c r="A202" s="42" t="s">
        <v>227</v>
      </c>
      <c r="B202" s="11" t="s">
        <v>70</v>
      </c>
      <c r="C202" s="12" t="s">
        <v>229</v>
      </c>
      <c r="D202" s="13">
        <f>Алманчино!D200+'Б Шатьма'!D200+Исаково!D198+Караево!D200+Красноармейское!D200+Пикшики!D200+Убеево!D201+Чадукасы!D200+'Я Челлы'!D201</f>
        <v>0</v>
      </c>
      <c r="E202" s="13">
        <f>Алманчино!E200+'Б Шатьма'!E200+Исаково!E198+Караево!E200+Красноармейское!E200+Пикшики!E200+Убеево!E201+Чадукасы!E200+'Я Челлы'!E201</f>
        <v>0</v>
      </c>
      <c r="F202" s="14" t="e">
        <f t="shared" si="4"/>
        <v>#DIV/0!</v>
      </c>
    </row>
    <row r="203" spans="1:6" s="24" customFormat="1" ht="15">
      <c r="A203" s="42" t="s">
        <v>228</v>
      </c>
      <c r="B203" s="11" t="s">
        <v>70</v>
      </c>
      <c r="C203" s="12" t="s">
        <v>230</v>
      </c>
      <c r="D203" s="13">
        <f>Алманчино!D201+'Б Шатьма'!D201+Исаково!D199+Караево!D201+Красноармейское!D201+Пикшики!D201+Убеево!D202+Чадукасы!D201+'Я Челлы'!D202</f>
        <v>0</v>
      </c>
      <c r="E203" s="13">
        <f>Алманчино!E201+'Б Шатьма'!E201+Исаково!E199+Караево!E201+Красноармейское!E201+Пикшики!E201+Убеево!E202+Чадукасы!E201+'Я Челлы'!E202</f>
        <v>0</v>
      </c>
      <c r="F203" s="14" t="e">
        <f t="shared" si="4"/>
        <v>#DIV/0!</v>
      </c>
    </row>
    <row r="204" spans="1:6" s="24" customFormat="1" ht="24">
      <c r="A204" s="42" t="s">
        <v>121</v>
      </c>
      <c r="B204" s="11" t="s">
        <v>70</v>
      </c>
      <c r="C204" s="12" t="s">
        <v>122</v>
      </c>
      <c r="D204" s="13">
        <v>19406734</v>
      </c>
      <c r="E204" s="13">
        <v>14937352.99</v>
      </c>
      <c r="F204" s="14">
        <f t="shared" si="4"/>
        <v>76.96994759654045</v>
      </c>
    </row>
    <row r="205" spans="1:6" s="24" customFormat="1" ht="24">
      <c r="A205" s="42" t="s">
        <v>201</v>
      </c>
      <c r="B205" s="11"/>
      <c r="C205" s="12" t="s">
        <v>261</v>
      </c>
      <c r="D205" s="13">
        <f>Алманчино!D203+'Б Шатьма'!D203+Исаково!D201+Караево!D203+Красноармейское!D203+Пикшики!D203+Убеево!D204+Чадукасы!D203+'Я Челлы'!D204</f>
        <v>100000</v>
      </c>
      <c r="E205" s="13">
        <f>Алманчино!E203+'Б Шатьма'!E203+Исаково!E201+Караево!E203+Красноармейское!E203+Пикшики!E203+Убеево!E204+Чадукасы!E203+'Я Челлы'!E204</f>
        <v>0</v>
      </c>
      <c r="F205" s="14">
        <f t="shared" si="4"/>
        <v>0</v>
      </c>
    </row>
    <row r="206" spans="1:6" s="24" customFormat="1" ht="15">
      <c r="A206" s="42" t="s">
        <v>226</v>
      </c>
      <c r="B206" s="11">
        <v>200</v>
      </c>
      <c r="C206" s="12" t="s">
        <v>262</v>
      </c>
      <c r="D206" s="13">
        <f>Алманчино!D204+'Б Шатьма'!D204+Исаково!D202+Караево!D204+Красноармейское!D204+Пикшики!D204+Убеево!D205+Чадукасы!D204+'Я Челлы'!D205</f>
        <v>70095</v>
      </c>
      <c r="E206" s="13">
        <f>Алманчино!E204+'Б Шатьма'!E204+Исаково!E202+Караево!E204+Красноармейское!E204+Пикшики!E204+Убеево!E205+Чадукасы!E204+'Я Челлы'!E205</f>
        <v>70094.71</v>
      </c>
      <c r="F206" s="14">
        <f t="shared" si="4"/>
        <v>99.9995862757686</v>
      </c>
    </row>
    <row r="207" spans="1:6" s="24" customFormat="1" ht="15">
      <c r="A207" s="42" t="s">
        <v>212</v>
      </c>
      <c r="B207" s="11"/>
      <c r="C207" s="12" t="s">
        <v>123</v>
      </c>
      <c r="D207" s="13">
        <f>Алманчино!D205+'Б Шатьма'!D205+Исаково!D203+Караево!D205+Красноармейское!D205+Пикшики!D205+Убеево!D205+Чадукасы!D204+'Я Челлы'!D205</f>
        <v>62355</v>
      </c>
      <c r="E207" s="13">
        <f>Алманчино!E205+'Б Шатьма'!E205+Исаково!E203+Караево!E205+Красноармейское!E205+Пикшики!E205+Убеево!E205+Чадукасы!E204+'Я Челлы'!E205</f>
        <v>12311</v>
      </c>
      <c r="F207" s="14">
        <f t="shared" si="4"/>
        <v>19.74340469890145</v>
      </c>
    </row>
    <row r="208" spans="1:6" s="52" customFormat="1" ht="15">
      <c r="A208" s="51" t="s">
        <v>213</v>
      </c>
      <c r="B208" s="15"/>
      <c r="C208" s="8" t="s">
        <v>214</v>
      </c>
      <c r="D208" s="9">
        <f>D209</f>
        <v>10434871</v>
      </c>
      <c r="E208" s="9">
        <f>E209</f>
        <v>8498138</v>
      </c>
      <c r="F208" s="10">
        <f t="shared" si="4"/>
        <v>81.43979930370007</v>
      </c>
    </row>
    <row r="209" spans="1:6" s="24" customFormat="1" ht="15">
      <c r="A209" s="42" t="s">
        <v>124</v>
      </c>
      <c r="B209" s="11" t="s">
        <v>70</v>
      </c>
      <c r="C209" s="12" t="s">
        <v>125</v>
      </c>
      <c r="D209" s="13">
        <v>10434871</v>
      </c>
      <c r="E209" s="13">
        <v>8498138</v>
      </c>
      <c r="F209" s="14">
        <f t="shared" si="4"/>
        <v>81.43979930370007</v>
      </c>
    </row>
    <row r="210" spans="1:6" s="52" customFormat="1" ht="15.75" customHeight="1">
      <c r="A210" s="51" t="s">
        <v>215</v>
      </c>
      <c r="B210" s="15"/>
      <c r="C210" s="8" t="s">
        <v>126</v>
      </c>
      <c r="D210" s="9">
        <v>0</v>
      </c>
      <c r="E210" s="9">
        <f>Алманчино!E208+'Б Шатьма'!E208+Исаково!E206+Караево!E208+Красноармейское!E208+Пикшики!E208+Убеево!E209+Чадукасы!E208+'Я Челлы'!E209</f>
        <v>0</v>
      </c>
      <c r="F210" s="10" t="e">
        <f t="shared" si="4"/>
        <v>#DIV/0!</v>
      </c>
    </row>
    <row r="211" spans="1:6" s="52" customFormat="1" ht="15">
      <c r="A211" s="51" t="s">
        <v>216</v>
      </c>
      <c r="B211" s="15"/>
      <c r="C211" s="8" t="s">
        <v>217</v>
      </c>
      <c r="D211" s="9">
        <f>D212</f>
        <v>168700</v>
      </c>
      <c r="E211" s="9">
        <f>E212</f>
        <v>114080.05</v>
      </c>
      <c r="F211" s="10">
        <f t="shared" si="4"/>
        <v>67.62302904564315</v>
      </c>
    </row>
    <row r="212" spans="1:6" s="24" customFormat="1" ht="15" customHeight="1">
      <c r="A212" s="42" t="s">
        <v>83</v>
      </c>
      <c r="B212" s="11" t="s">
        <v>70</v>
      </c>
      <c r="C212" s="12" t="s">
        <v>127</v>
      </c>
      <c r="D212" s="13">
        <f>Алманчино!D210+'Б Шатьма'!D210+Исаково!D208+Караево!D210+Красноармейское!D210+Пикшики!D210+Убеево!D211+Чадукасы!D210+'Я Челлы'!D211</f>
        <v>168700</v>
      </c>
      <c r="E212" s="13">
        <f>Алманчино!E210+'Б Шатьма'!E210+Исаково!E208+Караево!E210+Красноармейское!E210+Пикшики!E210+Убеево!E211+Чадукасы!E210+'Я Челлы'!E211</f>
        <v>114080.05</v>
      </c>
      <c r="F212" s="14">
        <f>E212/D212*100</f>
        <v>67.62302904564315</v>
      </c>
    </row>
    <row r="213" spans="1:6" s="52" customFormat="1" ht="15">
      <c r="A213" s="51" t="s">
        <v>128</v>
      </c>
      <c r="B213" s="8" t="s">
        <v>129</v>
      </c>
      <c r="C213" s="8" t="s">
        <v>7</v>
      </c>
      <c r="D213" s="9">
        <f>D10-D129</f>
        <v>-4466350.409999996</v>
      </c>
      <c r="E213" s="9">
        <f>E10-E129</f>
        <v>2835470.3100000024</v>
      </c>
      <c r="F213" s="10">
        <f>E213/D213*100</f>
        <v>-63.48517356926333</v>
      </c>
    </row>
    <row r="214" spans="1:7" s="24" customFormat="1" ht="15">
      <c r="A214" s="41"/>
      <c r="B214" s="29"/>
      <c r="C214" s="29"/>
      <c r="D214" s="29"/>
      <c r="E214" s="29"/>
      <c r="F214" s="30"/>
      <c r="G214" s="30"/>
    </row>
    <row r="215" spans="1:7" s="24" customFormat="1" ht="15">
      <c r="A215" s="41"/>
      <c r="B215" s="29"/>
      <c r="C215" s="29"/>
      <c r="D215" s="29"/>
      <c r="E215" s="29"/>
      <c r="F215" s="30"/>
      <c r="G215" s="30"/>
    </row>
    <row r="216" spans="1:7" s="24" customFormat="1" ht="15">
      <c r="A216" s="41"/>
      <c r="B216" s="29"/>
      <c r="C216" s="29"/>
      <c r="D216" s="29"/>
      <c r="E216" s="29"/>
      <c r="F216" s="30"/>
      <c r="G216" s="30"/>
    </row>
    <row r="217" spans="1:7" s="24" customFormat="1" ht="15">
      <c r="A217" s="41"/>
      <c r="B217" s="29"/>
      <c r="C217" s="29"/>
      <c r="D217" s="29"/>
      <c r="E217" s="29"/>
      <c r="F217" s="30"/>
      <c r="G217" s="30"/>
    </row>
    <row r="218" spans="1:7" s="24" customFormat="1" ht="15">
      <c r="A218" s="41"/>
      <c r="B218" s="29"/>
      <c r="C218" s="29"/>
      <c r="D218" s="29"/>
      <c r="E218" s="29"/>
      <c r="F218" s="30"/>
      <c r="G218" s="30"/>
    </row>
    <row r="219" spans="1:7" s="24" customFormat="1" ht="15">
      <c r="A219" s="41"/>
      <c r="B219" s="29"/>
      <c r="C219" s="29"/>
      <c r="D219" s="29"/>
      <c r="E219" s="29"/>
      <c r="F219" s="30"/>
      <c r="G219" s="30"/>
    </row>
    <row r="220" spans="1:7" s="24" customFormat="1" ht="15">
      <c r="A220" s="41"/>
      <c r="B220" s="29"/>
      <c r="C220" s="29"/>
      <c r="D220" s="29"/>
      <c r="E220" s="29"/>
      <c r="F220" s="30"/>
      <c r="G220" s="30"/>
    </row>
    <row r="221" spans="1:7" s="24" customFormat="1" ht="15">
      <c r="A221" s="41"/>
      <c r="B221" s="29"/>
      <c r="C221" s="29"/>
      <c r="D221" s="29"/>
      <c r="E221" s="29"/>
      <c r="F221" s="30"/>
      <c r="G221" s="30"/>
    </row>
    <row r="222" spans="1:7" s="24" customFormat="1" ht="15">
      <c r="A222" s="41"/>
      <c r="B222" s="29"/>
      <c r="C222" s="29"/>
      <c r="D222" s="29"/>
      <c r="E222" s="29"/>
      <c r="F222" s="30"/>
      <c r="G222" s="30"/>
    </row>
    <row r="223" spans="1:7" s="24" customFormat="1" ht="15">
      <c r="A223" s="41"/>
      <c r="B223" s="29"/>
      <c r="C223" s="29"/>
      <c r="D223" s="29"/>
      <c r="E223" s="29"/>
      <c r="F223" s="30"/>
      <c r="G223" s="30"/>
    </row>
    <row r="224" spans="1:7" s="24" customFormat="1" ht="15">
      <c r="A224" s="41"/>
      <c r="B224" s="29"/>
      <c r="C224" s="29"/>
      <c r="D224" s="29"/>
      <c r="E224" s="29"/>
      <c r="F224" s="30"/>
      <c r="G224" s="30"/>
    </row>
    <row r="225" spans="1:7" s="24" customFormat="1" ht="15">
      <c r="A225" s="41"/>
      <c r="B225" s="29"/>
      <c r="C225" s="29"/>
      <c r="D225" s="29"/>
      <c r="E225" s="29"/>
      <c r="F225" s="30"/>
      <c r="G225" s="30"/>
    </row>
    <row r="226" spans="1:7" s="24" customFormat="1" ht="15">
      <c r="A226" s="41"/>
      <c r="B226" s="29"/>
      <c r="C226" s="29"/>
      <c r="D226" s="29"/>
      <c r="E226" s="29"/>
      <c r="F226" s="30"/>
      <c r="G226" s="30"/>
    </row>
    <row r="227" spans="1:7" s="24" customFormat="1" ht="15">
      <c r="A227" s="41"/>
      <c r="B227" s="29"/>
      <c r="C227" s="29"/>
      <c r="D227" s="29"/>
      <c r="E227" s="29"/>
      <c r="F227" s="30"/>
      <c r="G227" s="30"/>
    </row>
    <row r="228" spans="1:7" s="24" customFormat="1" ht="15">
      <c r="A228" s="41"/>
      <c r="B228" s="29"/>
      <c r="C228" s="29"/>
      <c r="D228" s="29"/>
      <c r="E228" s="29"/>
      <c r="F228" s="30"/>
      <c r="G228" s="30"/>
    </row>
    <row r="229" spans="1:7" s="24" customFormat="1" ht="15">
      <c r="A229" s="41"/>
      <c r="B229" s="29"/>
      <c r="C229" s="29"/>
      <c r="D229" s="29"/>
      <c r="E229" s="29"/>
      <c r="F229" s="30"/>
      <c r="G229" s="30"/>
    </row>
    <row r="230" spans="1:7" s="24" customFormat="1" ht="15">
      <c r="A230" s="41"/>
      <c r="B230" s="29"/>
      <c r="C230" s="29"/>
      <c r="D230" s="29"/>
      <c r="E230" s="29"/>
      <c r="F230" s="30"/>
      <c r="G230" s="30"/>
    </row>
    <row r="231" spans="1:7" s="24" customFormat="1" ht="15">
      <c r="A231" s="41"/>
      <c r="B231" s="29"/>
      <c r="C231" s="29"/>
      <c r="D231" s="29"/>
      <c r="E231" s="29"/>
      <c r="F231" s="30"/>
      <c r="G231" s="30"/>
    </row>
    <row r="232" spans="1:7" s="24" customFormat="1" ht="15">
      <c r="A232" s="41"/>
      <c r="B232" s="29"/>
      <c r="C232" s="29"/>
      <c r="D232" s="29"/>
      <c r="E232" s="29"/>
      <c r="F232" s="30"/>
      <c r="G232" s="30"/>
    </row>
    <row r="233" spans="1:7" s="24" customFormat="1" ht="15">
      <c r="A233" s="41"/>
      <c r="B233" s="29"/>
      <c r="C233" s="29"/>
      <c r="D233" s="29"/>
      <c r="E233" s="29"/>
      <c r="F233" s="30"/>
      <c r="G233" s="30"/>
    </row>
    <row r="234" spans="1:7" s="24" customFormat="1" ht="15">
      <c r="A234" s="41"/>
      <c r="B234" s="29"/>
      <c r="C234" s="29"/>
      <c r="D234" s="29"/>
      <c r="E234" s="29"/>
      <c r="F234" s="30"/>
      <c r="G234" s="30"/>
    </row>
    <row r="235" spans="1:7" s="24" customFormat="1" ht="15">
      <c r="A235" s="41"/>
      <c r="B235" s="29"/>
      <c r="C235" s="29"/>
      <c r="D235" s="29"/>
      <c r="E235" s="29"/>
      <c r="F235" s="30"/>
      <c r="G235" s="30"/>
    </row>
    <row r="236" spans="1:7" s="24" customFormat="1" ht="15">
      <c r="A236" s="41"/>
      <c r="B236" s="29"/>
      <c r="C236" s="29"/>
      <c r="D236" s="29"/>
      <c r="E236" s="29"/>
      <c r="F236" s="30"/>
      <c r="G236" s="30"/>
    </row>
    <row r="237" spans="1:7" s="24" customFormat="1" ht="15">
      <c r="A237" s="41"/>
      <c r="B237" s="29"/>
      <c r="C237" s="29"/>
      <c r="D237" s="29"/>
      <c r="E237" s="29"/>
      <c r="F237" s="30"/>
      <c r="G237" s="30"/>
    </row>
    <row r="238" spans="1:7" s="24" customFormat="1" ht="15">
      <c r="A238" s="41"/>
      <c r="B238" s="29"/>
      <c r="C238" s="29"/>
      <c r="D238" s="29"/>
      <c r="E238" s="29"/>
      <c r="F238" s="30"/>
      <c r="G238" s="30"/>
    </row>
    <row r="239" spans="1:7" s="24" customFormat="1" ht="15">
      <c r="A239" s="41"/>
      <c r="B239" s="29"/>
      <c r="C239" s="29"/>
      <c r="D239" s="29"/>
      <c r="E239" s="29"/>
      <c r="F239" s="30"/>
      <c r="G239" s="30"/>
    </row>
    <row r="240" spans="1:7" s="24" customFormat="1" ht="15">
      <c r="A240" s="41"/>
      <c r="B240" s="29"/>
      <c r="C240" s="29"/>
      <c r="D240" s="29"/>
      <c r="E240" s="29"/>
      <c r="F240" s="30"/>
      <c r="G240" s="30"/>
    </row>
    <row r="241" spans="1:7" s="24" customFormat="1" ht="15">
      <c r="A241" s="41"/>
      <c r="B241" s="29"/>
      <c r="C241" s="29"/>
      <c r="D241" s="29"/>
      <c r="E241" s="29"/>
      <c r="F241" s="30"/>
      <c r="G241" s="30"/>
    </row>
    <row r="242" spans="1:7" s="24" customFormat="1" ht="15">
      <c r="A242" s="41"/>
      <c r="B242" s="29"/>
      <c r="C242" s="29"/>
      <c r="D242" s="29"/>
      <c r="E242" s="29"/>
      <c r="F242" s="30"/>
      <c r="G242" s="30"/>
    </row>
    <row r="243" spans="1:7" s="24" customFormat="1" ht="15">
      <c r="A243" s="41"/>
      <c r="B243" s="29"/>
      <c r="C243" s="29"/>
      <c r="D243" s="29"/>
      <c r="E243" s="29"/>
      <c r="F243" s="30"/>
      <c r="G243" s="30"/>
    </row>
    <row r="244" spans="1:7" s="24" customFormat="1" ht="15">
      <c r="A244" s="41"/>
      <c r="B244" s="29"/>
      <c r="C244" s="29"/>
      <c r="D244" s="29"/>
      <c r="E244" s="29"/>
      <c r="F244" s="30"/>
      <c r="G244" s="30"/>
    </row>
    <row r="245" spans="1:7" s="24" customFormat="1" ht="15">
      <c r="A245" s="41"/>
      <c r="B245" s="29"/>
      <c r="C245" s="29"/>
      <c r="D245" s="29"/>
      <c r="E245" s="29"/>
      <c r="F245" s="30"/>
      <c r="G245" s="30"/>
    </row>
    <row r="246" spans="1:7" s="24" customFormat="1" ht="15">
      <c r="A246" s="41"/>
      <c r="B246" s="29"/>
      <c r="C246" s="29"/>
      <c r="D246" s="29"/>
      <c r="E246" s="29"/>
      <c r="F246" s="30"/>
      <c r="G246" s="30"/>
    </row>
    <row r="247" spans="1:7" s="24" customFormat="1" ht="15">
      <c r="A247" s="41"/>
      <c r="B247" s="29"/>
      <c r="C247" s="29"/>
      <c r="D247" s="29"/>
      <c r="E247" s="29"/>
      <c r="F247" s="30"/>
      <c r="G247" s="30"/>
    </row>
    <row r="248" spans="1:7" s="24" customFormat="1" ht="15">
      <c r="A248" s="41"/>
      <c r="B248" s="29"/>
      <c r="C248" s="29"/>
      <c r="D248" s="29"/>
      <c r="E248" s="29"/>
      <c r="F248" s="30"/>
      <c r="G248" s="30"/>
    </row>
    <row r="249" spans="1:7" s="24" customFormat="1" ht="15">
      <c r="A249" s="41"/>
      <c r="B249" s="29"/>
      <c r="C249" s="29"/>
      <c r="D249" s="29"/>
      <c r="E249" s="29"/>
      <c r="F249" s="30"/>
      <c r="G249" s="30"/>
    </row>
    <row r="250" spans="1:7" s="24" customFormat="1" ht="15">
      <c r="A250" s="41"/>
      <c r="B250" s="29"/>
      <c r="C250" s="29"/>
      <c r="D250" s="29"/>
      <c r="E250" s="29"/>
      <c r="F250" s="30"/>
      <c r="G250" s="30"/>
    </row>
    <row r="251" spans="1:7" s="24" customFormat="1" ht="15">
      <c r="A251" s="41"/>
      <c r="B251" s="29"/>
      <c r="C251" s="29"/>
      <c r="D251" s="29"/>
      <c r="E251" s="29"/>
      <c r="F251" s="30"/>
      <c r="G251" s="30"/>
    </row>
    <row r="252" spans="1:7" s="24" customFormat="1" ht="15">
      <c r="A252" s="41"/>
      <c r="B252" s="29"/>
      <c r="C252" s="29"/>
      <c r="D252" s="29"/>
      <c r="E252" s="29"/>
      <c r="F252" s="30"/>
      <c r="G252" s="30"/>
    </row>
    <row r="253" spans="1:7" s="24" customFormat="1" ht="15">
      <c r="A253" s="41"/>
      <c r="B253" s="29"/>
      <c r="C253" s="29"/>
      <c r="D253" s="29"/>
      <c r="E253" s="29"/>
      <c r="F253" s="30"/>
      <c r="G253" s="30"/>
    </row>
    <row r="254" spans="1:7" s="24" customFormat="1" ht="15">
      <c r="A254" s="41"/>
      <c r="B254" s="29"/>
      <c r="C254" s="29"/>
      <c r="D254" s="29"/>
      <c r="E254" s="29"/>
      <c r="F254" s="30"/>
      <c r="G254" s="30"/>
    </row>
    <row r="255" spans="1:7" s="24" customFormat="1" ht="15">
      <c r="A255" s="41"/>
      <c r="B255" s="29"/>
      <c r="C255" s="29"/>
      <c r="D255" s="29"/>
      <c r="E255" s="29"/>
      <c r="F255" s="30"/>
      <c r="G255" s="30"/>
    </row>
    <row r="256" spans="1:7" s="24" customFormat="1" ht="15">
      <c r="A256" s="41"/>
      <c r="B256" s="29"/>
      <c r="C256" s="29"/>
      <c r="D256" s="29"/>
      <c r="E256" s="29"/>
      <c r="F256" s="30"/>
      <c r="G256" s="30"/>
    </row>
    <row r="257" spans="1:7" s="24" customFormat="1" ht="15">
      <c r="A257" s="41"/>
      <c r="B257" s="29"/>
      <c r="C257" s="29"/>
      <c r="D257" s="29"/>
      <c r="E257" s="29"/>
      <c r="F257" s="30"/>
      <c r="G257" s="30"/>
    </row>
    <row r="258" spans="1:7" s="24" customFormat="1" ht="15">
      <c r="A258" s="41"/>
      <c r="B258" s="29"/>
      <c r="C258" s="29"/>
      <c r="D258" s="29"/>
      <c r="E258" s="29"/>
      <c r="F258" s="30"/>
      <c r="G258" s="30"/>
    </row>
    <row r="259" spans="1:7" s="24" customFormat="1" ht="15">
      <c r="A259" s="41"/>
      <c r="B259" s="29"/>
      <c r="C259" s="29"/>
      <c r="D259" s="29"/>
      <c r="E259" s="29"/>
      <c r="F259" s="30"/>
      <c r="G259" s="30"/>
    </row>
    <row r="260" spans="1:7" s="24" customFormat="1" ht="15">
      <c r="A260" s="41"/>
      <c r="B260" s="29"/>
      <c r="C260" s="29"/>
      <c r="D260" s="29"/>
      <c r="E260" s="29"/>
      <c r="F260" s="30"/>
      <c r="G260" s="30"/>
    </row>
    <row r="261" spans="1:7" s="24" customFormat="1" ht="15">
      <c r="A261" s="41"/>
      <c r="B261" s="29"/>
      <c r="C261" s="29"/>
      <c r="D261" s="29"/>
      <c r="E261" s="29"/>
      <c r="F261" s="30"/>
      <c r="G261" s="30"/>
    </row>
    <row r="262" spans="1:7" s="24" customFormat="1" ht="15">
      <c r="A262" s="41"/>
      <c r="B262" s="29"/>
      <c r="C262" s="29"/>
      <c r="D262" s="29"/>
      <c r="E262" s="29"/>
      <c r="F262" s="30"/>
      <c r="G262" s="30"/>
    </row>
    <row r="263" spans="1:7" s="24" customFormat="1" ht="15">
      <c r="A263" s="41"/>
      <c r="B263" s="29"/>
      <c r="C263" s="29"/>
      <c r="D263" s="29"/>
      <c r="E263" s="29"/>
      <c r="F263" s="30"/>
      <c r="G263" s="30"/>
    </row>
    <row r="264" spans="1:7" s="24" customFormat="1" ht="15">
      <c r="A264" s="41"/>
      <c r="B264" s="29"/>
      <c r="C264" s="29"/>
      <c r="D264" s="29"/>
      <c r="E264" s="29"/>
      <c r="F264" s="30"/>
      <c r="G264" s="30"/>
    </row>
    <row r="265" spans="1:7" s="24" customFormat="1" ht="15">
      <c r="A265" s="41"/>
      <c r="B265" s="29"/>
      <c r="C265" s="29"/>
      <c r="D265" s="29"/>
      <c r="E265" s="29"/>
      <c r="F265" s="30"/>
      <c r="G265" s="30"/>
    </row>
    <row r="266" spans="1:7" s="24" customFormat="1" ht="15">
      <c r="A266" s="41"/>
      <c r="B266" s="29"/>
      <c r="C266" s="29"/>
      <c r="D266" s="29"/>
      <c r="E266" s="29"/>
      <c r="F266" s="30"/>
      <c r="G266" s="30"/>
    </row>
    <row r="267" spans="1:7" s="24" customFormat="1" ht="15">
      <c r="A267" s="41"/>
      <c r="B267" s="29"/>
      <c r="C267" s="29"/>
      <c r="D267" s="29"/>
      <c r="E267" s="29"/>
      <c r="F267" s="30"/>
      <c r="G267" s="30"/>
    </row>
    <row r="268" spans="1:7" s="24" customFormat="1" ht="15">
      <c r="A268" s="41"/>
      <c r="B268" s="29"/>
      <c r="C268" s="29"/>
      <c r="D268" s="29"/>
      <c r="E268" s="29"/>
      <c r="F268" s="30"/>
      <c r="G268" s="30"/>
    </row>
    <row r="269" spans="1:7" s="24" customFormat="1" ht="15">
      <c r="A269" s="41"/>
      <c r="B269" s="29"/>
      <c r="C269" s="29"/>
      <c r="D269" s="29"/>
      <c r="E269" s="29"/>
      <c r="F269" s="30"/>
      <c r="G269" s="30"/>
    </row>
    <row r="270" spans="1:7" s="24" customFormat="1" ht="15">
      <c r="A270" s="41"/>
      <c r="B270" s="29"/>
      <c r="C270" s="29"/>
      <c r="D270" s="29"/>
      <c r="E270" s="29"/>
      <c r="F270" s="30"/>
      <c r="G270" s="30"/>
    </row>
    <row r="271" spans="1:7" s="24" customFormat="1" ht="15">
      <c r="A271" s="41"/>
      <c r="B271" s="29"/>
      <c r="C271" s="29"/>
      <c r="D271" s="29"/>
      <c r="E271" s="29"/>
      <c r="F271" s="30"/>
      <c r="G271" s="30"/>
    </row>
    <row r="272" spans="1:7" s="24" customFormat="1" ht="15">
      <c r="A272" s="41"/>
      <c r="B272" s="29"/>
      <c r="C272" s="29"/>
      <c r="D272" s="29"/>
      <c r="E272" s="29"/>
      <c r="F272" s="30"/>
      <c r="G272" s="30"/>
    </row>
    <row r="273" spans="1:7" s="24" customFormat="1" ht="15">
      <c r="A273" s="41"/>
      <c r="B273" s="29"/>
      <c r="C273" s="29"/>
      <c r="D273" s="29"/>
      <c r="E273" s="29"/>
      <c r="F273" s="30"/>
      <c r="G273" s="30"/>
    </row>
    <row r="274" spans="1:7" s="24" customFormat="1" ht="15">
      <c r="A274" s="41"/>
      <c r="B274" s="29"/>
      <c r="C274" s="29"/>
      <c r="D274" s="29"/>
      <c r="E274" s="29"/>
      <c r="F274" s="30"/>
      <c r="G274" s="30"/>
    </row>
    <row r="275" spans="1:7" s="24" customFormat="1" ht="15">
      <c r="A275" s="41"/>
      <c r="B275" s="29"/>
      <c r="C275" s="29"/>
      <c r="D275" s="29"/>
      <c r="E275" s="29"/>
      <c r="F275" s="30"/>
      <c r="G275" s="30"/>
    </row>
    <row r="276" spans="1:7" s="24" customFormat="1" ht="15">
      <c r="A276" s="41"/>
      <c r="B276" s="29"/>
      <c r="C276" s="29"/>
      <c r="D276" s="29"/>
      <c r="E276" s="29"/>
      <c r="F276" s="30"/>
      <c r="G276" s="30"/>
    </row>
    <row r="277" spans="1:7" s="24" customFormat="1" ht="15">
      <c r="A277" s="41"/>
      <c r="B277" s="29"/>
      <c r="C277" s="29"/>
      <c r="D277" s="29"/>
      <c r="E277" s="29"/>
      <c r="F277" s="30"/>
      <c r="G277" s="30"/>
    </row>
    <row r="278" spans="1:7" s="24" customFormat="1" ht="15">
      <c r="A278" s="41"/>
      <c r="B278" s="29"/>
      <c r="C278" s="29"/>
      <c r="D278" s="29"/>
      <c r="E278" s="29"/>
      <c r="F278" s="30"/>
      <c r="G278" s="30"/>
    </row>
    <row r="279" spans="1:7" s="24" customFormat="1" ht="15">
      <c r="A279" s="41"/>
      <c r="B279" s="29"/>
      <c r="C279" s="29"/>
      <c r="D279" s="29"/>
      <c r="E279" s="29"/>
      <c r="F279" s="30"/>
      <c r="G279" s="30"/>
    </row>
    <row r="280" spans="1:7" s="24" customFormat="1" ht="15">
      <c r="A280" s="41"/>
      <c r="B280" s="29"/>
      <c r="C280" s="29"/>
      <c r="D280" s="29"/>
      <c r="E280" s="29"/>
      <c r="F280" s="30"/>
      <c r="G280" s="30"/>
    </row>
    <row r="281" spans="1:7" s="24" customFormat="1" ht="15">
      <c r="A281" s="41"/>
      <c r="B281" s="29"/>
      <c r="C281" s="29"/>
      <c r="D281" s="29"/>
      <c r="E281" s="29"/>
      <c r="F281" s="30"/>
      <c r="G281" s="30"/>
    </row>
    <row r="282" spans="1:7" s="24" customFormat="1" ht="15">
      <c r="A282" s="41"/>
      <c r="B282" s="29"/>
      <c r="C282" s="29"/>
      <c r="D282" s="29"/>
      <c r="E282" s="29"/>
      <c r="F282" s="30"/>
      <c r="G282" s="30"/>
    </row>
    <row r="283" spans="1:7" s="24" customFormat="1" ht="15">
      <c r="A283" s="41"/>
      <c r="B283" s="29"/>
      <c r="C283" s="29"/>
      <c r="D283" s="29"/>
      <c r="E283" s="29"/>
      <c r="F283" s="30"/>
      <c r="G283" s="30"/>
    </row>
    <row r="284" spans="1:7" s="24" customFormat="1" ht="15">
      <c r="A284" s="41"/>
      <c r="B284" s="29"/>
      <c r="C284" s="29"/>
      <c r="D284" s="78" t="s">
        <v>279</v>
      </c>
      <c r="E284" s="78" t="s">
        <v>280</v>
      </c>
      <c r="F284" s="30"/>
      <c r="G284" s="30"/>
    </row>
    <row r="285" spans="1:7" s="24" customFormat="1" ht="15">
      <c r="A285" s="41"/>
      <c r="B285" s="29"/>
      <c r="C285" s="29"/>
      <c r="D285" s="29"/>
      <c r="E285" s="29"/>
      <c r="F285" s="30"/>
      <c r="G285" s="30"/>
    </row>
    <row r="286" spans="1:7" s="24" customFormat="1" ht="15.75" customHeight="1">
      <c r="A286" s="79" t="s">
        <v>130</v>
      </c>
      <c r="B286" s="79"/>
      <c r="C286" s="79"/>
      <c r="D286" s="79"/>
      <c r="E286" s="79"/>
      <c r="F286" s="79"/>
      <c r="G286" s="30"/>
    </row>
    <row r="287" spans="1:7" s="24" customFormat="1" ht="15">
      <c r="A287" s="41"/>
      <c r="B287" s="31"/>
      <c r="C287" s="31"/>
      <c r="D287" s="57"/>
      <c r="E287" s="57"/>
      <c r="F287" s="57"/>
      <c r="G287" s="30"/>
    </row>
    <row r="288" spans="1:7" s="24" customFormat="1" ht="24">
      <c r="A288" s="53" t="s">
        <v>1</v>
      </c>
      <c r="B288" s="53" t="s">
        <v>2</v>
      </c>
      <c r="C288" s="53" t="s">
        <v>3</v>
      </c>
      <c r="D288" s="68" t="s">
        <v>272</v>
      </c>
      <c r="E288" s="53" t="s">
        <v>273</v>
      </c>
      <c r="F288" s="53" t="s">
        <v>151</v>
      </c>
      <c r="G288" s="30"/>
    </row>
    <row r="289" spans="1:7" s="56" customFormat="1" ht="15">
      <c r="A289" s="54">
        <v>1</v>
      </c>
      <c r="B289" s="28">
        <v>2</v>
      </c>
      <c r="C289" s="28">
        <v>3</v>
      </c>
      <c r="D289" s="28">
        <v>4</v>
      </c>
      <c r="E289" s="28">
        <v>5</v>
      </c>
      <c r="F289" s="28">
        <v>6</v>
      </c>
      <c r="G289" s="55"/>
    </row>
    <row r="290" spans="1:7" s="52" customFormat="1" ht="15">
      <c r="A290" s="51" t="s">
        <v>131</v>
      </c>
      <c r="B290" s="8" t="s">
        <v>132</v>
      </c>
      <c r="C290" s="8" t="s">
        <v>7</v>
      </c>
      <c r="D290" s="9">
        <f>D293</f>
        <v>4466350.409999996</v>
      </c>
      <c r="E290" s="9">
        <f>E293</f>
        <v>-2835470.309999995</v>
      </c>
      <c r="F290" s="9">
        <v>0</v>
      </c>
      <c r="G290" s="67"/>
    </row>
    <row r="291" spans="1:7" s="24" customFormat="1" ht="36">
      <c r="A291" s="42" t="s">
        <v>133</v>
      </c>
      <c r="B291" s="12" t="s">
        <v>134</v>
      </c>
      <c r="C291" s="12" t="s">
        <v>7</v>
      </c>
      <c r="D291" s="13">
        <f>Алманчино!D288+'Б Шатьма'!D291+Исаково!D289+Караево!D286+Красноармейское!D286+Пикшики!D284+Убеево!D287+Чадукасы!D286+'Я Челлы'!D287</f>
        <v>0</v>
      </c>
      <c r="E291" s="13">
        <f>Алманчино!E288+'Б Шатьма'!E291+Исаково!E289+Караево!E286+Красноармейское!E286+Пикшики!E284+Убеево!E287+Чадукасы!E286+'Я Челлы'!E287</f>
        <v>0</v>
      </c>
      <c r="F291" s="13">
        <v>0</v>
      </c>
      <c r="G291" s="30"/>
    </row>
    <row r="292" spans="1:7" s="24" customFormat="1" ht="24">
      <c r="A292" s="42" t="s">
        <v>135</v>
      </c>
      <c r="B292" s="12" t="s">
        <v>136</v>
      </c>
      <c r="C292" s="12" t="s">
        <v>7</v>
      </c>
      <c r="D292" s="13" t="e">
        <f>Алманчино!D289+'Б Шатьма'!D292+Исаково!D290+Караево!D287+Красноармейское!D287+Пикшики!D285+Убеево!D288+Чадукасы!D287+'Я Челлы'!D288</f>
        <v>#VALUE!</v>
      </c>
      <c r="E292" s="13">
        <f>Алманчино!E289+'Б Шатьма'!E292+Исаково!E290+Караево!E287+Красноармейское!E287+Пикшики!E285+Убеево!E288+Чадукасы!E287+'Я Челлы'!E288</f>
        <v>0</v>
      </c>
      <c r="F292" s="13">
        <v>0</v>
      </c>
      <c r="G292" s="30"/>
    </row>
    <row r="293" spans="1:7" s="52" customFormat="1" ht="15">
      <c r="A293" s="51" t="s">
        <v>137</v>
      </c>
      <c r="B293" s="8" t="s">
        <v>138</v>
      </c>
      <c r="C293" s="8"/>
      <c r="D293" s="9">
        <f>D296+D297</f>
        <v>4466350.409999996</v>
      </c>
      <c r="E293" s="9">
        <f>E296+E297</f>
        <v>-2835470.309999995</v>
      </c>
      <c r="F293" s="9">
        <v>0</v>
      </c>
      <c r="G293" s="67"/>
    </row>
    <row r="294" spans="1:7" s="52" customFormat="1" ht="15">
      <c r="A294" s="51" t="s">
        <v>139</v>
      </c>
      <c r="B294" s="8" t="s">
        <v>140</v>
      </c>
      <c r="C294" s="8"/>
      <c r="D294" s="9">
        <f>D295+D296</f>
        <v>-58657391.6</v>
      </c>
      <c r="E294" s="9">
        <f>E295+E296</f>
        <v>-47232624.41</v>
      </c>
      <c r="F294" s="9">
        <v>0</v>
      </c>
      <c r="G294" s="67"/>
    </row>
    <row r="295" spans="1:7" s="24" customFormat="1" ht="24">
      <c r="A295" s="42" t="s">
        <v>141</v>
      </c>
      <c r="B295" s="11" t="s">
        <v>140</v>
      </c>
      <c r="C295" s="12" t="s">
        <v>142</v>
      </c>
      <c r="D295" s="13">
        <f>Алманчино!D292+'Б Шатьма'!D295+Исаково!D293+Караево!D290+Красноармейское!D290+Пикшики!D288+Убеево!D291+Чадукасы!D290+'Я Челлы'!D291</f>
        <v>0</v>
      </c>
      <c r="E295" s="13">
        <f>Алманчино!E292+'Б Шатьма'!E295+Исаково!E293+Караево!E290+Красноармейское!E290+Пикшики!E288+Убеево!E291+Чадукасы!E290+'Я Челлы'!E291</f>
        <v>0</v>
      </c>
      <c r="F295" s="13">
        <v>0</v>
      </c>
      <c r="G295" s="30"/>
    </row>
    <row r="296" spans="1:6" s="24" customFormat="1" ht="15">
      <c r="A296" s="42" t="s">
        <v>143</v>
      </c>
      <c r="B296" s="11" t="s">
        <v>140</v>
      </c>
      <c r="C296" s="12" t="s">
        <v>144</v>
      </c>
      <c r="D296" s="13">
        <v>-58657391.6</v>
      </c>
      <c r="E296" s="13">
        <v>-47232624.41</v>
      </c>
      <c r="F296" s="13">
        <v>0</v>
      </c>
    </row>
    <row r="297" spans="1:6" s="52" customFormat="1" ht="15">
      <c r="A297" s="51" t="s">
        <v>145</v>
      </c>
      <c r="B297" s="8" t="s">
        <v>146</v>
      </c>
      <c r="C297" s="8"/>
      <c r="D297" s="9">
        <f>D298+D299</f>
        <v>63123742.01</v>
      </c>
      <c r="E297" s="9">
        <f>E298+E299</f>
        <v>44397154.1</v>
      </c>
      <c r="F297" s="9">
        <v>0</v>
      </c>
    </row>
    <row r="298" spans="1:6" s="24" customFormat="1" ht="24">
      <c r="A298" s="42" t="s">
        <v>147</v>
      </c>
      <c r="B298" s="11" t="s">
        <v>146</v>
      </c>
      <c r="C298" s="12" t="s">
        <v>148</v>
      </c>
      <c r="D298" s="13">
        <f>Алманчино!D295+'Б Шатьма'!D298+Исаково!D296+Караево!D293+Красноармейское!D293+Пикшики!D291+Убеево!D294+Чадукасы!D293+'Я Челлы'!D294</f>
        <v>0</v>
      </c>
      <c r="E298" s="13">
        <f>Алманчино!E295+'Б Шатьма'!E298+Исаково!E296+Караево!E293+Красноармейское!E293+Пикшики!E291+Убеево!E294+Чадукасы!E293+'Я Челлы'!E294</f>
        <v>0</v>
      </c>
      <c r="F298" s="13">
        <v>0</v>
      </c>
    </row>
    <row r="299" spans="1:6" s="24" customFormat="1" ht="15">
      <c r="A299" s="42" t="s">
        <v>149</v>
      </c>
      <c r="B299" s="11" t="s">
        <v>146</v>
      </c>
      <c r="C299" s="12" t="s">
        <v>150</v>
      </c>
      <c r="D299" s="13">
        <v>63123742.01</v>
      </c>
      <c r="E299" s="13">
        <v>44397154.1</v>
      </c>
      <c r="F299" s="13">
        <v>0</v>
      </c>
    </row>
  </sheetData>
  <sheetProtection/>
  <mergeCells count="5">
    <mergeCell ref="A286:F286"/>
    <mergeCell ref="A125:F125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 alignWithMargins="0">
    <oddFooter>&amp;L&amp;D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5"/>
  <sheetViews>
    <sheetView showGridLines="0" tabSelected="1" view="pageBreakPreview" zoomScaleSheetLayoutView="100" workbookViewId="0" topLeftCell="A275">
      <selection activeCell="E299" sqref="E299"/>
    </sheetView>
  </sheetViews>
  <sheetFormatPr defaultColWidth="9.140625" defaultRowHeight="15"/>
  <cols>
    <col min="1" max="1" width="55.421875" style="41" customWidth="1"/>
    <col min="2" max="2" width="9.8515625" style="38" customWidth="1"/>
    <col min="3" max="3" width="28.00390625" style="38" customWidth="1"/>
    <col min="4" max="5" width="12.8515625" style="38" bestFit="1" customWidth="1"/>
    <col min="6" max="6" width="11.421875" style="38" customWidth="1"/>
  </cols>
  <sheetData>
    <row r="1" spans="2:6" ht="15" customHeight="1">
      <c r="B1" s="32"/>
      <c r="C1" s="33"/>
      <c r="D1" s="34"/>
      <c r="E1" s="35"/>
      <c r="F1" s="35"/>
    </row>
    <row r="2" spans="1:6" ht="24.75" customHeight="1">
      <c r="A2" s="81" t="s">
        <v>252</v>
      </c>
      <c r="B2" s="81"/>
      <c r="C2" s="81"/>
      <c r="D2" s="81"/>
      <c r="E2" s="81"/>
      <c r="F2" s="81"/>
    </row>
    <row r="3" spans="1:6" ht="15" customHeight="1">
      <c r="A3" s="44"/>
      <c r="B3" s="45"/>
      <c r="C3" s="45"/>
      <c r="D3" s="45"/>
      <c r="E3" s="46"/>
      <c r="F3" s="47"/>
    </row>
    <row r="4" spans="1:6" ht="15" customHeight="1">
      <c r="A4" s="82" t="s">
        <v>278</v>
      </c>
      <c r="B4" s="82"/>
      <c r="C4" s="82"/>
      <c r="D4" s="82"/>
      <c r="E4" s="82"/>
      <c r="F4" s="82"/>
    </row>
    <row r="5" spans="1:6" ht="15" customHeight="1">
      <c r="A5" s="44"/>
      <c r="B5" s="50"/>
      <c r="C5" s="50"/>
      <c r="D5" s="50"/>
      <c r="E5" s="48"/>
      <c r="F5" s="49"/>
    </row>
    <row r="6" spans="1:6" ht="15" customHeight="1">
      <c r="A6" s="80" t="s">
        <v>0</v>
      </c>
      <c r="B6" s="80"/>
      <c r="C6" s="80"/>
      <c r="D6" s="80"/>
      <c r="E6" s="80"/>
      <c r="F6" s="80"/>
    </row>
    <row r="7" spans="2:6" ht="15" customHeight="1">
      <c r="B7" s="36"/>
      <c r="C7" s="36"/>
      <c r="D7" s="36"/>
      <c r="E7" s="37"/>
      <c r="F7" s="37"/>
    </row>
    <row r="8" spans="1:6" ht="27" customHeight="1">
      <c r="A8" s="58" t="s">
        <v>1</v>
      </c>
      <c r="B8" s="58" t="s">
        <v>2</v>
      </c>
      <c r="C8" s="58" t="s">
        <v>3</v>
      </c>
      <c r="D8" s="68" t="s">
        <v>279</v>
      </c>
      <c r="E8" s="68" t="s">
        <v>280</v>
      </c>
      <c r="F8" s="58" t="s">
        <v>151</v>
      </c>
    </row>
    <row r="9" spans="1:6" s="56" customFormat="1" ht="15">
      <c r="A9" s="5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6" s="52" customFormat="1" ht="24">
      <c r="A10" s="51" t="s">
        <v>5</v>
      </c>
      <c r="B10" s="62" t="s">
        <v>6</v>
      </c>
      <c r="C10" s="62" t="s">
        <v>7</v>
      </c>
      <c r="D10" s="7">
        <f>D11+D43</f>
        <v>3761726</v>
      </c>
      <c r="E10" s="7">
        <f>E11+E43</f>
        <v>3167813.75</v>
      </c>
      <c r="F10" s="7">
        <f aca="true" t="shared" si="0" ref="F10:F30">E10/D10*100</f>
        <v>84.21170893361186</v>
      </c>
    </row>
    <row r="11" spans="1:6" s="52" customFormat="1" ht="15">
      <c r="A11" s="51" t="s">
        <v>153</v>
      </c>
      <c r="B11" s="62"/>
      <c r="C11" s="62"/>
      <c r="D11" s="7">
        <f>D12+D28</f>
        <v>857000</v>
      </c>
      <c r="E11" s="7">
        <f>E12+E28</f>
        <v>685307.75</v>
      </c>
      <c r="F11" s="7">
        <f t="shared" si="0"/>
        <v>79.96589848308051</v>
      </c>
    </row>
    <row r="12" spans="1:6" s="52" customFormat="1" ht="15">
      <c r="A12" s="51" t="s">
        <v>154</v>
      </c>
      <c r="B12" s="62"/>
      <c r="C12" s="62"/>
      <c r="D12" s="7">
        <f>D13+D17+D20+D24+D26</f>
        <v>583000</v>
      </c>
      <c r="E12" s="7">
        <f>E13+E17+E20+E24+E26</f>
        <v>519362.07000000007</v>
      </c>
      <c r="F12" s="7">
        <f t="shared" si="0"/>
        <v>89.08440308747856</v>
      </c>
    </row>
    <row r="13" spans="1:6" s="52" customFormat="1" ht="15">
      <c r="A13" s="51" t="s">
        <v>155</v>
      </c>
      <c r="B13" s="62"/>
      <c r="C13" s="62" t="s">
        <v>156</v>
      </c>
      <c r="D13" s="7">
        <f>SUM(D14:D16)</f>
        <v>166600</v>
      </c>
      <c r="E13" s="7">
        <f>SUM(E14:E16)</f>
        <v>123213</v>
      </c>
      <c r="F13" s="7">
        <f t="shared" si="0"/>
        <v>73.95738295318127</v>
      </c>
    </row>
    <row r="14" spans="1:6" s="24" customFormat="1" ht="48">
      <c r="A14" s="42" t="s">
        <v>8</v>
      </c>
      <c r="B14" s="1" t="s">
        <v>6</v>
      </c>
      <c r="C14" s="2" t="s">
        <v>9</v>
      </c>
      <c r="D14" s="3">
        <v>138900</v>
      </c>
      <c r="E14" s="3">
        <v>122469</v>
      </c>
      <c r="F14" s="4">
        <f t="shared" si="0"/>
        <v>88.17062634989202</v>
      </c>
    </row>
    <row r="15" spans="1:6" s="24" customFormat="1" ht="72">
      <c r="A15" s="42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4" customFormat="1" ht="36">
      <c r="A16" s="42" t="s">
        <v>12</v>
      </c>
      <c r="B16" s="1" t="s">
        <v>6</v>
      </c>
      <c r="C16" s="2" t="s">
        <v>13</v>
      </c>
      <c r="D16" s="3">
        <v>27700</v>
      </c>
      <c r="E16" s="3">
        <v>744</v>
      </c>
      <c r="F16" s="4">
        <f t="shared" si="0"/>
        <v>2.6859205776173285</v>
      </c>
    </row>
    <row r="17" spans="1:6" s="52" customFormat="1" ht="15">
      <c r="A17" s="51"/>
      <c r="B17" s="63"/>
      <c r="C17" s="5" t="s">
        <v>157</v>
      </c>
      <c r="D17" s="6">
        <f>SUM(D18:D19)</f>
        <v>16300</v>
      </c>
      <c r="E17" s="6">
        <f>SUM(E18:E19)</f>
        <v>14924.130000000001</v>
      </c>
      <c r="F17" s="7">
        <f t="shared" si="0"/>
        <v>91.55907975460124</v>
      </c>
    </row>
    <row r="18" spans="1:6" s="24" customFormat="1" ht="15">
      <c r="A18" s="42" t="s">
        <v>14</v>
      </c>
      <c r="B18" s="1" t="s">
        <v>6</v>
      </c>
      <c r="C18" s="2" t="s">
        <v>15</v>
      </c>
      <c r="D18" s="3">
        <v>16300</v>
      </c>
      <c r="E18" s="3">
        <v>14053.92</v>
      </c>
      <c r="F18" s="4">
        <f t="shared" si="0"/>
        <v>86.22036809815951</v>
      </c>
    </row>
    <row r="19" spans="1:6" s="24" customFormat="1" ht="24">
      <c r="A19" s="42" t="s">
        <v>16</v>
      </c>
      <c r="B19" s="1" t="s">
        <v>6</v>
      </c>
      <c r="C19" s="2" t="s">
        <v>17</v>
      </c>
      <c r="D19" s="3"/>
      <c r="E19" s="3">
        <v>870.21</v>
      </c>
      <c r="F19" s="4" t="e">
        <f t="shared" si="0"/>
        <v>#DIV/0!</v>
      </c>
    </row>
    <row r="20" spans="1:6" s="52" customFormat="1" ht="15">
      <c r="A20" s="51"/>
      <c r="B20" s="63"/>
      <c r="C20" s="5" t="s">
        <v>158</v>
      </c>
      <c r="D20" s="6">
        <f>SUM(D21:D23)</f>
        <v>391000</v>
      </c>
      <c r="E20" s="6">
        <f>SUM(E21:E23)</f>
        <v>368724.94000000006</v>
      </c>
      <c r="F20" s="7">
        <f t="shared" si="0"/>
        <v>94.3030537084399</v>
      </c>
    </row>
    <row r="21" spans="1:6" s="24" customFormat="1" ht="36">
      <c r="A21" s="42" t="s">
        <v>18</v>
      </c>
      <c r="B21" s="1" t="s">
        <v>6</v>
      </c>
      <c r="C21" s="2" t="s">
        <v>19</v>
      </c>
      <c r="D21" s="3">
        <v>42500</v>
      </c>
      <c r="E21" s="3">
        <v>27431.27</v>
      </c>
      <c r="F21" s="4">
        <f t="shared" si="0"/>
        <v>64.54416470588235</v>
      </c>
    </row>
    <row r="22" spans="1:6" s="24" customFormat="1" ht="48">
      <c r="A22" s="42" t="s">
        <v>20</v>
      </c>
      <c r="B22" s="1" t="s">
        <v>6</v>
      </c>
      <c r="C22" s="2" t="s">
        <v>21</v>
      </c>
      <c r="D22" s="3">
        <v>323500</v>
      </c>
      <c r="E22" s="3">
        <v>308250.7</v>
      </c>
      <c r="F22" s="4">
        <f t="shared" si="0"/>
        <v>95.28615146831531</v>
      </c>
    </row>
    <row r="23" spans="1:6" s="24" customFormat="1" ht="48">
      <c r="A23" s="42" t="s">
        <v>22</v>
      </c>
      <c r="B23" s="1" t="s">
        <v>6</v>
      </c>
      <c r="C23" s="2" t="s">
        <v>23</v>
      </c>
      <c r="D23" s="3">
        <v>25000</v>
      </c>
      <c r="E23" s="3">
        <v>33042.97</v>
      </c>
      <c r="F23" s="4">
        <f t="shared" si="0"/>
        <v>132.17188</v>
      </c>
    </row>
    <row r="24" spans="1:6" s="52" customFormat="1" ht="15">
      <c r="A24" s="51"/>
      <c r="B24" s="63"/>
      <c r="C24" s="5" t="s">
        <v>159</v>
      </c>
      <c r="D24" s="6">
        <f>D25</f>
        <v>9100</v>
      </c>
      <c r="E24" s="6">
        <f>E25</f>
        <v>12500</v>
      </c>
      <c r="F24" s="7">
        <f t="shared" si="0"/>
        <v>137.36263736263737</v>
      </c>
    </row>
    <row r="25" spans="1:6" s="24" customFormat="1" ht="48">
      <c r="A25" s="42" t="s">
        <v>24</v>
      </c>
      <c r="B25" s="1" t="s">
        <v>6</v>
      </c>
      <c r="C25" s="2" t="s">
        <v>25</v>
      </c>
      <c r="D25" s="3">
        <v>9100</v>
      </c>
      <c r="E25" s="3">
        <v>12500</v>
      </c>
      <c r="F25" s="4">
        <f t="shared" si="0"/>
        <v>137.36263736263737</v>
      </c>
    </row>
    <row r="26" spans="1:6" s="52" customFormat="1" ht="15">
      <c r="A26" s="51"/>
      <c r="B26" s="63"/>
      <c r="C26" s="5" t="s">
        <v>160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4" customFormat="1" ht="24">
      <c r="A27" s="42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52" customFormat="1" ht="15">
      <c r="A28" s="51" t="s">
        <v>171</v>
      </c>
      <c r="B28" s="63"/>
      <c r="C28" s="5" t="s">
        <v>4</v>
      </c>
      <c r="D28" s="6">
        <f>D29+D33+D35+D39</f>
        <v>274000</v>
      </c>
      <c r="E28" s="6">
        <f>E29+E33+E35+E39</f>
        <v>165945.68</v>
      </c>
      <c r="F28" s="7">
        <f t="shared" si="0"/>
        <v>60.564116788321165</v>
      </c>
    </row>
    <row r="29" spans="1:6" s="52" customFormat="1" ht="24">
      <c r="A29" s="51" t="s">
        <v>172</v>
      </c>
      <c r="B29" s="63"/>
      <c r="C29" s="5" t="s">
        <v>161</v>
      </c>
      <c r="D29" s="6">
        <f>SUM(D30:D32)</f>
        <v>115000</v>
      </c>
      <c r="E29" s="6">
        <f>SUM(E30:E32)</f>
        <v>44822.52</v>
      </c>
      <c r="F29" s="7">
        <f t="shared" si="0"/>
        <v>38.97610434782609</v>
      </c>
    </row>
    <row r="30" spans="1:6" s="24" customFormat="1" ht="48">
      <c r="A30" s="42" t="s">
        <v>28</v>
      </c>
      <c r="B30" s="1" t="s">
        <v>6</v>
      </c>
      <c r="C30" s="2" t="s">
        <v>29</v>
      </c>
      <c r="D30" s="3">
        <v>108900</v>
      </c>
      <c r="E30" s="3">
        <v>38742.42</v>
      </c>
      <c r="F30" s="4">
        <f t="shared" si="0"/>
        <v>35.5761432506887</v>
      </c>
    </row>
    <row r="31" spans="1:6" s="24" customFormat="1" ht="48">
      <c r="A31" s="42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4" customFormat="1" ht="48">
      <c r="A32" s="42" t="s">
        <v>32</v>
      </c>
      <c r="B32" s="1" t="s">
        <v>6</v>
      </c>
      <c r="C32" s="2" t="s">
        <v>33</v>
      </c>
      <c r="D32" s="3">
        <v>6100</v>
      </c>
      <c r="E32" s="3">
        <v>6080.1</v>
      </c>
      <c r="F32" s="4">
        <f aca="true" t="shared" si="1" ref="F32:F39">E32/D32*100</f>
        <v>99.67377049180328</v>
      </c>
    </row>
    <row r="33" spans="1:6" s="52" customFormat="1" ht="15">
      <c r="A33" s="51"/>
      <c r="B33" s="63"/>
      <c r="C33" s="5" t="s">
        <v>162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4" customFormat="1" ht="24">
      <c r="A34" s="42" t="s">
        <v>34</v>
      </c>
      <c r="B34" s="1" t="s">
        <v>6</v>
      </c>
      <c r="C34" s="2" t="s">
        <v>35</v>
      </c>
      <c r="D34" s="3"/>
      <c r="E34" s="3"/>
      <c r="F34" s="4" t="e">
        <f t="shared" si="1"/>
        <v>#DIV/0!</v>
      </c>
    </row>
    <row r="35" spans="1:6" s="52" customFormat="1" ht="15">
      <c r="A35" s="51"/>
      <c r="B35" s="63"/>
      <c r="C35" s="5" t="s">
        <v>163</v>
      </c>
      <c r="D35" s="6">
        <f>D36+D37+D38</f>
        <v>159000</v>
      </c>
      <c r="E35" s="6">
        <f>E36+E37+E38</f>
        <v>171123.16</v>
      </c>
      <c r="F35" s="7">
        <f t="shared" si="1"/>
        <v>107.62462893081761</v>
      </c>
    </row>
    <row r="36" spans="1:6" s="24" customFormat="1" ht="60">
      <c r="A36" s="42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4" customFormat="1" ht="36">
      <c r="A37" s="66" t="s">
        <v>38</v>
      </c>
      <c r="B37" s="1" t="s">
        <v>6</v>
      </c>
      <c r="C37" s="2" t="s">
        <v>39</v>
      </c>
      <c r="D37" s="3">
        <v>2000</v>
      </c>
      <c r="E37" s="3">
        <v>14333.16</v>
      </c>
      <c r="F37" s="4">
        <f>E37/D37*100</f>
        <v>716.658</v>
      </c>
    </row>
    <row r="38" spans="1:6" s="24" customFormat="1" ht="24">
      <c r="A38" s="66" t="s">
        <v>257</v>
      </c>
      <c r="B38" s="1">
        <v>10</v>
      </c>
      <c r="C38" s="2" t="s">
        <v>258</v>
      </c>
      <c r="D38" s="3">
        <v>157000</v>
      </c>
      <c r="E38" s="3">
        <v>156790</v>
      </c>
      <c r="F38" s="4"/>
    </row>
    <row r="39" spans="1:6" s="52" customFormat="1" ht="15">
      <c r="A39" s="51"/>
      <c r="B39" s="63"/>
      <c r="C39" s="5" t="s">
        <v>164</v>
      </c>
      <c r="D39" s="6">
        <f>SUM(D40:D42)</f>
        <v>0</v>
      </c>
      <c r="E39" s="6">
        <f>SUM(E40:E42)</f>
        <v>-50000</v>
      </c>
      <c r="F39" s="7" t="e">
        <f t="shared" si="1"/>
        <v>#DIV/0!</v>
      </c>
    </row>
    <row r="40" spans="1:6" s="24" customFormat="1" ht="15">
      <c r="A40" s="42" t="s">
        <v>40</v>
      </c>
      <c r="B40" s="1" t="s">
        <v>6</v>
      </c>
      <c r="C40" s="2" t="s">
        <v>41</v>
      </c>
      <c r="D40" s="3">
        <v>0</v>
      </c>
      <c r="E40" s="3">
        <v>-50000</v>
      </c>
      <c r="F40" s="4">
        <v>0</v>
      </c>
    </row>
    <row r="41" spans="1:6" s="24" customFormat="1" ht="36">
      <c r="A41" s="42" t="s">
        <v>42</v>
      </c>
      <c r="B41" s="1" t="s">
        <v>6</v>
      </c>
      <c r="C41" s="2" t="s">
        <v>43</v>
      </c>
      <c r="D41" s="3"/>
      <c r="E41" s="3">
        <v>0</v>
      </c>
      <c r="F41" s="4" t="e">
        <f aca="true" t="shared" si="2" ref="F41:F64">E41/D41*100</f>
        <v>#DIV/0!</v>
      </c>
    </row>
    <row r="42" spans="1:6" s="24" customFormat="1" ht="15">
      <c r="A42" s="42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76" customFormat="1" ht="15">
      <c r="A43" s="65" t="s">
        <v>173</v>
      </c>
      <c r="B43" s="63"/>
      <c r="C43" s="5" t="s">
        <v>70</v>
      </c>
      <c r="D43" s="6">
        <f>D44+D65</f>
        <v>2904726</v>
      </c>
      <c r="E43" s="6">
        <f>E44+E65</f>
        <v>2482506</v>
      </c>
      <c r="F43" s="7"/>
    </row>
    <row r="44" spans="1:6" s="52" customFormat="1" ht="15">
      <c r="A44" s="51" t="s">
        <v>277</v>
      </c>
      <c r="B44" s="63"/>
      <c r="C44" s="5" t="s">
        <v>165</v>
      </c>
      <c r="D44" s="6">
        <f>D45+D48+D55+D59+D64</f>
        <v>2904787</v>
      </c>
      <c r="E44" s="6">
        <f>E45+E48+E55+E59+E63</f>
        <v>2482567</v>
      </c>
      <c r="F44" s="7">
        <f t="shared" si="2"/>
        <v>85.46468295265711</v>
      </c>
    </row>
    <row r="45" spans="1:6" s="52" customFormat="1" ht="15">
      <c r="A45" s="51" t="s">
        <v>174</v>
      </c>
      <c r="B45" s="63"/>
      <c r="C45" s="5" t="s">
        <v>166</v>
      </c>
      <c r="D45" s="6">
        <f>D46+D47</f>
        <v>2150400</v>
      </c>
      <c r="E45" s="6">
        <f>E46+E47</f>
        <v>1777400</v>
      </c>
      <c r="F45" s="7">
        <f t="shared" si="2"/>
        <v>82.65438988095238</v>
      </c>
    </row>
    <row r="46" spans="1:6" s="24" customFormat="1" ht="24">
      <c r="A46" s="42" t="s">
        <v>46</v>
      </c>
      <c r="B46" s="1" t="s">
        <v>6</v>
      </c>
      <c r="C46" s="2" t="s">
        <v>47</v>
      </c>
      <c r="D46" s="3">
        <v>2097300</v>
      </c>
      <c r="E46" s="3">
        <v>1734100</v>
      </c>
      <c r="F46" s="4">
        <f t="shared" si="2"/>
        <v>82.68249654317455</v>
      </c>
    </row>
    <row r="47" spans="1:6" s="24" customFormat="1" ht="24">
      <c r="A47" s="42" t="s">
        <v>265</v>
      </c>
      <c r="B47" s="1"/>
      <c r="C47" s="2" t="s">
        <v>266</v>
      </c>
      <c r="D47" s="3">
        <v>53100</v>
      </c>
      <c r="E47" s="3">
        <v>43300</v>
      </c>
      <c r="F47" s="4">
        <f t="shared" si="2"/>
        <v>81.54425612052731</v>
      </c>
    </row>
    <row r="48" spans="1:6" s="52" customFormat="1" ht="15">
      <c r="A48" s="51" t="s">
        <v>175</v>
      </c>
      <c r="B48" s="63"/>
      <c r="C48" s="5" t="s">
        <v>167</v>
      </c>
      <c r="D48" s="6">
        <f>SUM(D49:D54)</f>
        <v>691087</v>
      </c>
      <c r="E48" s="6">
        <f>SUM(E49:E54)</f>
        <v>641867</v>
      </c>
      <c r="F48" s="7">
        <f t="shared" si="2"/>
        <v>92.87788657578568</v>
      </c>
    </row>
    <row r="49" spans="1:6" s="52" customFormat="1" ht="15">
      <c r="A49" s="42" t="s">
        <v>48</v>
      </c>
      <c r="B49" s="1" t="s">
        <v>6</v>
      </c>
      <c r="C49" s="2" t="s">
        <v>49</v>
      </c>
      <c r="D49" s="3">
        <f>325644-175587</f>
        <v>150057</v>
      </c>
      <c r="E49" s="3">
        <v>150057</v>
      </c>
      <c r="F49" s="4">
        <f t="shared" si="2"/>
        <v>100</v>
      </c>
    </row>
    <row r="50" spans="1:6" s="24" customFormat="1" ht="15">
      <c r="A50" s="42" t="s">
        <v>50</v>
      </c>
      <c r="B50" s="1" t="s">
        <v>6</v>
      </c>
      <c r="C50" s="2" t="s">
        <v>51</v>
      </c>
      <c r="D50" s="3">
        <v>129730</v>
      </c>
      <c r="E50" s="3">
        <v>129730</v>
      </c>
      <c r="F50" s="4">
        <f t="shared" si="2"/>
        <v>100</v>
      </c>
    </row>
    <row r="51" spans="1:6" s="24" customFormat="1" ht="24">
      <c r="A51" s="66" t="s">
        <v>276</v>
      </c>
      <c r="B51" s="73">
        <v>10</v>
      </c>
      <c r="C51" s="74" t="s">
        <v>275</v>
      </c>
      <c r="D51" s="6"/>
      <c r="E51" s="6"/>
      <c r="F51" s="7"/>
    </row>
    <row r="52" spans="1:6" s="24" customFormat="1" ht="24">
      <c r="A52" s="42" t="s">
        <v>52</v>
      </c>
      <c r="B52" s="1" t="s">
        <v>6</v>
      </c>
      <c r="C52" s="2" t="s">
        <v>53</v>
      </c>
      <c r="D52" s="3"/>
      <c r="E52" s="3"/>
      <c r="F52" s="4" t="e">
        <f t="shared" si="2"/>
        <v>#DIV/0!</v>
      </c>
    </row>
    <row r="53" spans="1:6" s="24" customFormat="1" ht="60">
      <c r="A53" s="42" t="s">
        <v>54</v>
      </c>
      <c r="B53" s="1" t="s">
        <v>6</v>
      </c>
      <c r="C53" s="2" t="s">
        <v>55</v>
      </c>
      <c r="D53" s="3">
        <v>0</v>
      </c>
      <c r="E53" s="3">
        <v>0</v>
      </c>
      <c r="F53" s="4" t="e">
        <f t="shared" si="2"/>
        <v>#DIV/0!</v>
      </c>
    </row>
    <row r="54" spans="1:6" s="24" customFormat="1" ht="15">
      <c r="A54" s="42" t="s">
        <v>56</v>
      </c>
      <c r="B54" s="1" t="s">
        <v>6</v>
      </c>
      <c r="C54" s="2" t="s">
        <v>57</v>
      </c>
      <c r="D54" s="3">
        <v>411300</v>
      </c>
      <c r="E54" s="3">
        <v>362080</v>
      </c>
      <c r="F54" s="4">
        <f t="shared" si="2"/>
        <v>88.03306588864575</v>
      </c>
    </row>
    <row r="55" spans="1:6" s="52" customFormat="1" ht="15">
      <c r="A55" s="51" t="s">
        <v>176</v>
      </c>
      <c r="B55" s="63"/>
      <c r="C55" s="5" t="s">
        <v>168</v>
      </c>
      <c r="D55" s="6">
        <f>SUM(D56:D58)</f>
        <v>58300</v>
      </c>
      <c r="E55" s="6">
        <f>SUM(E56:E58)</f>
        <v>58300</v>
      </c>
      <c r="F55" s="7">
        <f t="shared" si="2"/>
        <v>100</v>
      </c>
    </row>
    <row r="56" spans="1:6" s="24" customFormat="1" ht="36">
      <c r="A56" s="42" t="s">
        <v>58</v>
      </c>
      <c r="B56" s="1" t="s">
        <v>6</v>
      </c>
      <c r="C56" s="2" t="s">
        <v>59</v>
      </c>
      <c r="D56" s="3">
        <v>58300</v>
      </c>
      <c r="E56" s="3">
        <v>58300</v>
      </c>
      <c r="F56" s="4">
        <f t="shared" si="2"/>
        <v>100</v>
      </c>
    </row>
    <row r="57" spans="1:6" s="24" customFormat="1" ht="24">
      <c r="A57" s="42" t="s">
        <v>60</v>
      </c>
      <c r="B57" s="1" t="s">
        <v>6</v>
      </c>
      <c r="C57" s="2" t="s">
        <v>61</v>
      </c>
      <c r="D57" s="3">
        <v>0</v>
      </c>
      <c r="E57" s="3">
        <v>0</v>
      </c>
      <c r="F57" s="4" t="e">
        <f t="shared" si="2"/>
        <v>#DIV/0!</v>
      </c>
    </row>
    <row r="58" spans="1:6" s="24" customFormat="1" ht="48">
      <c r="A58" s="42" t="s">
        <v>62</v>
      </c>
      <c r="B58" s="1" t="s">
        <v>6</v>
      </c>
      <c r="C58" s="2" t="s">
        <v>63</v>
      </c>
      <c r="D58" s="3">
        <v>0</v>
      </c>
      <c r="E58" s="3">
        <v>0</v>
      </c>
      <c r="F58" s="4" t="e">
        <f t="shared" si="2"/>
        <v>#DIV/0!</v>
      </c>
    </row>
    <row r="59" spans="1:6" s="52" customFormat="1" ht="15">
      <c r="A59" s="51" t="s">
        <v>177</v>
      </c>
      <c r="B59" s="63"/>
      <c r="C59" s="5" t="s">
        <v>169</v>
      </c>
      <c r="D59" s="6">
        <f>D60</f>
        <v>0</v>
      </c>
      <c r="E59" s="6">
        <f>E60</f>
        <v>0</v>
      </c>
      <c r="F59" s="7" t="e">
        <f t="shared" si="2"/>
        <v>#DIV/0!</v>
      </c>
    </row>
    <row r="60" spans="1:6" s="24" customFormat="1" ht="24">
      <c r="A60" s="42" t="s">
        <v>64</v>
      </c>
      <c r="B60" s="1" t="s">
        <v>6</v>
      </c>
      <c r="C60" s="2" t="s">
        <v>65</v>
      </c>
      <c r="D60" s="3">
        <v>0</v>
      </c>
      <c r="E60" s="3">
        <v>0</v>
      </c>
      <c r="F60" s="4" t="e">
        <f t="shared" si="2"/>
        <v>#DIV/0!</v>
      </c>
    </row>
    <row r="61" spans="1:6" s="24" customFormat="1" ht="36">
      <c r="A61" s="42" t="s">
        <v>268</v>
      </c>
      <c r="B61" s="1" t="s">
        <v>6</v>
      </c>
      <c r="C61" s="2" t="s">
        <v>267</v>
      </c>
      <c r="D61" s="3"/>
      <c r="E61" s="3"/>
      <c r="F61" s="4"/>
    </row>
    <row r="62" spans="1:6" s="24" customFormat="1" ht="36">
      <c r="A62" s="66" t="s">
        <v>270</v>
      </c>
      <c r="B62" s="1" t="s">
        <v>6</v>
      </c>
      <c r="C62" s="2" t="s">
        <v>269</v>
      </c>
      <c r="D62" s="3"/>
      <c r="E62" s="3"/>
      <c r="F62" s="4"/>
    </row>
    <row r="63" spans="1:6" s="52" customFormat="1" ht="15">
      <c r="A63" s="51" t="s">
        <v>178</v>
      </c>
      <c r="B63" s="63"/>
      <c r="C63" s="5" t="s">
        <v>170</v>
      </c>
      <c r="D63" s="6">
        <f>D64</f>
        <v>5000</v>
      </c>
      <c r="E63" s="6">
        <f>E64</f>
        <v>5000</v>
      </c>
      <c r="F63" s="7">
        <f t="shared" si="2"/>
        <v>100</v>
      </c>
    </row>
    <row r="64" spans="1:6" s="24" customFormat="1" ht="24">
      <c r="A64" s="42" t="s">
        <v>66</v>
      </c>
      <c r="B64" s="1" t="s">
        <v>6</v>
      </c>
      <c r="C64" s="2" t="s">
        <v>67</v>
      </c>
      <c r="D64" s="3">
        <v>5000</v>
      </c>
      <c r="E64" s="3">
        <v>5000</v>
      </c>
      <c r="F64" s="4">
        <f t="shared" si="2"/>
        <v>100</v>
      </c>
    </row>
    <row r="65" spans="1:6" s="24" customFormat="1" ht="36">
      <c r="A65" s="66" t="s">
        <v>259</v>
      </c>
      <c r="B65" s="1">
        <v>10</v>
      </c>
      <c r="C65" s="2" t="s">
        <v>260</v>
      </c>
      <c r="D65" s="3">
        <v>-61</v>
      </c>
      <c r="E65" s="3">
        <v>-61</v>
      </c>
      <c r="F65" s="4"/>
    </row>
    <row r="66" spans="1:6" s="24" customFormat="1" ht="15">
      <c r="A66" s="44"/>
      <c r="B66" s="19"/>
      <c r="C66" s="20"/>
      <c r="D66" s="21"/>
      <c r="E66" s="21"/>
      <c r="F66" s="22"/>
    </row>
    <row r="67" spans="1:6" s="24" customFormat="1" ht="15">
      <c r="A67" s="44"/>
      <c r="B67" s="19"/>
      <c r="C67" s="20"/>
      <c r="D67" s="21"/>
      <c r="E67" s="21"/>
      <c r="F67" s="22"/>
    </row>
    <row r="68" spans="1:6" s="24" customFormat="1" ht="15">
      <c r="A68" s="44"/>
      <c r="B68" s="19"/>
      <c r="C68" s="20"/>
      <c r="D68" s="21"/>
      <c r="E68" s="21"/>
      <c r="F68" s="22"/>
    </row>
    <row r="69" spans="1:6" s="24" customFormat="1" ht="15">
      <c r="A69" s="44"/>
      <c r="B69" s="19"/>
      <c r="C69" s="20"/>
      <c r="D69" s="21"/>
      <c r="E69" s="21"/>
      <c r="F69" s="22"/>
    </row>
    <row r="70" spans="1:6" s="24" customFormat="1" ht="15">
      <c r="A70" s="44"/>
      <c r="B70" s="19"/>
      <c r="C70" s="20"/>
      <c r="D70" s="21"/>
      <c r="E70" s="21"/>
      <c r="F70" s="22"/>
    </row>
    <row r="71" spans="1:6" s="24" customFormat="1" ht="15">
      <c r="A71" s="44"/>
      <c r="B71" s="19"/>
      <c r="C71" s="20"/>
      <c r="D71" s="21"/>
      <c r="E71" s="21"/>
      <c r="F71" s="22"/>
    </row>
    <row r="72" spans="1:6" s="24" customFormat="1" ht="15">
      <c r="A72" s="44"/>
      <c r="B72" s="19"/>
      <c r="C72" s="20"/>
      <c r="D72" s="21"/>
      <c r="E72" s="21"/>
      <c r="F72" s="22"/>
    </row>
    <row r="73" spans="1:6" s="24" customFormat="1" ht="15">
      <c r="A73" s="44"/>
      <c r="B73" s="19"/>
      <c r="C73" s="20"/>
      <c r="D73" s="21"/>
      <c r="E73" s="21"/>
      <c r="F73" s="22"/>
    </row>
    <row r="74" spans="1:6" s="24" customFormat="1" ht="15">
      <c r="A74" s="44"/>
      <c r="B74" s="19"/>
      <c r="C74" s="20"/>
      <c r="D74" s="21"/>
      <c r="E74" s="21"/>
      <c r="F74" s="22"/>
    </row>
    <row r="75" spans="1:6" s="24" customFormat="1" ht="15">
      <c r="A75" s="44"/>
      <c r="B75" s="19"/>
      <c r="C75" s="20"/>
      <c r="D75" s="21"/>
      <c r="E75" s="21"/>
      <c r="F75" s="22"/>
    </row>
    <row r="76" spans="1:6" s="24" customFormat="1" ht="15">
      <c r="A76" s="44"/>
      <c r="B76" s="19"/>
      <c r="C76" s="20"/>
      <c r="D76" s="21"/>
      <c r="E76" s="21"/>
      <c r="F76" s="22"/>
    </row>
    <row r="77" spans="1:6" s="24" customFormat="1" ht="15">
      <c r="A77" s="44"/>
      <c r="B77" s="19"/>
      <c r="C77" s="20"/>
      <c r="D77" s="21"/>
      <c r="E77" s="21"/>
      <c r="F77" s="22"/>
    </row>
    <row r="78" spans="1:6" s="24" customFormat="1" ht="15">
      <c r="A78" s="44"/>
      <c r="B78" s="19"/>
      <c r="C78" s="20"/>
      <c r="D78" s="21"/>
      <c r="E78" s="21"/>
      <c r="F78" s="22"/>
    </row>
    <row r="79" spans="1:6" s="24" customFormat="1" ht="15">
      <c r="A79" s="44"/>
      <c r="B79" s="19"/>
      <c r="C79" s="20"/>
      <c r="D79" s="21"/>
      <c r="E79" s="21"/>
      <c r="F79" s="22"/>
    </row>
    <row r="80" spans="1:6" s="24" customFormat="1" ht="15">
      <c r="A80" s="44"/>
      <c r="B80" s="19"/>
      <c r="C80" s="20"/>
      <c r="D80" s="21"/>
      <c r="E80" s="21"/>
      <c r="F80" s="22"/>
    </row>
    <row r="81" spans="1:6" s="24" customFormat="1" ht="15">
      <c r="A81" s="44"/>
      <c r="B81" s="19"/>
      <c r="C81" s="20"/>
      <c r="D81" s="21"/>
      <c r="E81" s="21"/>
      <c r="F81" s="22"/>
    </row>
    <row r="82" spans="1:6" s="24" customFormat="1" ht="15">
      <c r="A82" s="44"/>
      <c r="B82" s="19"/>
      <c r="C82" s="20"/>
      <c r="D82" s="21"/>
      <c r="E82" s="21"/>
      <c r="F82" s="22"/>
    </row>
    <row r="83" spans="1:6" s="24" customFormat="1" ht="15">
      <c r="A83" s="44"/>
      <c r="B83" s="19"/>
      <c r="C83" s="20"/>
      <c r="D83" s="21"/>
      <c r="E83" s="21"/>
      <c r="F83" s="22"/>
    </row>
    <row r="84" spans="1:6" s="24" customFormat="1" ht="15">
      <c r="A84" s="44"/>
      <c r="B84" s="19"/>
      <c r="C84" s="20"/>
      <c r="D84" s="21"/>
      <c r="E84" s="21"/>
      <c r="F84" s="22"/>
    </row>
    <row r="85" spans="1:6" s="24" customFormat="1" ht="15">
      <c r="A85" s="44"/>
      <c r="B85" s="19"/>
      <c r="C85" s="20"/>
      <c r="D85" s="21"/>
      <c r="E85" s="21"/>
      <c r="F85" s="22"/>
    </row>
    <row r="86" spans="1:6" s="24" customFormat="1" ht="15">
      <c r="A86" s="44"/>
      <c r="B86" s="19"/>
      <c r="C86" s="20"/>
      <c r="D86" s="21"/>
      <c r="E86" s="21"/>
      <c r="F86" s="22"/>
    </row>
    <row r="87" spans="1:6" s="24" customFormat="1" ht="15">
      <c r="A87" s="44"/>
      <c r="B87" s="19"/>
      <c r="C87" s="20"/>
      <c r="D87" s="21"/>
      <c r="E87" s="21"/>
      <c r="F87" s="22"/>
    </row>
    <row r="88" spans="1:6" s="24" customFormat="1" ht="15">
      <c r="A88" s="44"/>
      <c r="B88" s="19"/>
      <c r="C88" s="20"/>
      <c r="D88" s="21"/>
      <c r="E88" s="21"/>
      <c r="F88" s="22"/>
    </row>
    <row r="89" spans="1:6" s="24" customFormat="1" ht="15">
      <c r="A89" s="44"/>
      <c r="B89" s="19"/>
      <c r="C89" s="20"/>
      <c r="D89" s="21"/>
      <c r="E89" s="21"/>
      <c r="F89" s="22"/>
    </row>
    <row r="90" spans="1:6" s="24" customFormat="1" ht="15">
      <c r="A90" s="44"/>
      <c r="B90" s="19"/>
      <c r="C90" s="20"/>
      <c r="D90" s="21"/>
      <c r="E90" s="21"/>
      <c r="F90" s="22"/>
    </row>
    <row r="91" spans="1:6" s="24" customFormat="1" ht="15">
      <c r="A91" s="44"/>
      <c r="B91" s="19"/>
      <c r="C91" s="20"/>
      <c r="D91" s="21"/>
      <c r="E91" s="21"/>
      <c r="F91" s="22"/>
    </row>
    <row r="92" spans="1:6" s="24" customFormat="1" ht="15">
      <c r="A92" s="44"/>
      <c r="B92" s="19"/>
      <c r="C92" s="20"/>
      <c r="D92" s="21"/>
      <c r="E92" s="21"/>
      <c r="F92" s="22"/>
    </row>
    <row r="93" spans="1:6" s="24" customFormat="1" ht="15">
      <c r="A93" s="44"/>
      <c r="B93" s="19"/>
      <c r="C93" s="20"/>
      <c r="D93" s="21"/>
      <c r="E93" s="21"/>
      <c r="F93" s="22"/>
    </row>
    <row r="94" spans="1:6" s="24" customFormat="1" ht="15">
      <c r="A94" s="44"/>
      <c r="B94" s="19"/>
      <c r="C94" s="20"/>
      <c r="D94" s="21"/>
      <c r="E94" s="21"/>
      <c r="F94" s="22"/>
    </row>
    <row r="95" spans="1:6" s="24" customFormat="1" ht="15">
      <c r="A95" s="44"/>
      <c r="B95" s="19"/>
      <c r="C95" s="20"/>
      <c r="D95" s="21"/>
      <c r="E95" s="21"/>
      <c r="F95" s="22"/>
    </row>
    <row r="96" spans="1:6" s="24" customFormat="1" ht="15">
      <c r="A96" s="44"/>
      <c r="B96" s="19"/>
      <c r="C96" s="20"/>
      <c r="D96" s="21"/>
      <c r="E96" s="21"/>
      <c r="F96" s="22"/>
    </row>
    <row r="97" spans="1:6" s="24" customFormat="1" ht="15">
      <c r="A97" s="44"/>
      <c r="B97" s="19"/>
      <c r="C97" s="20"/>
      <c r="D97" s="21"/>
      <c r="E97" s="21"/>
      <c r="F97" s="22"/>
    </row>
    <row r="98" spans="1:6" s="24" customFormat="1" ht="15">
      <c r="A98" s="44"/>
      <c r="B98" s="19"/>
      <c r="C98" s="20"/>
      <c r="D98" s="21"/>
      <c r="E98" s="21"/>
      <c r="F98" s="22"/>
    </row>
    <row r="99" spans="1:6" s="24" customFormat="1" ht="15">
      <c r="A99" s="44"/>
      <c r="B99" s="19"/>
      <c r="C99" s="20"/>
      <c r="D99" s="21"/>
      <c r="E99" s="21"/>
      <c r="F99" s="22"/>
    </row>
    <row r="100" spans="1:6" s="24" customFormat="1" ht="15">
      <c r="A100" s="44"/>
      <c r="B100" s="19"/>
      <c r="C100" s="20"/>
      <c r="D100" s="21"/>
      <c r="E100" s="21"/>
      <c r="F100" s="22"/>
    </row>
    <row r="101" spans="1:6" s="24" customFormat="1" ht="15">
      <c r="A101" s="44"/>
      <c r="B101" s="19"/>
      <c r="C101" s="20"/>
      <c r="D101" s="21"/>
      <c r="E101" s="21"/>
      <c r="F101" s="22"/>
    </row>
    <row r="102" spans="1:6" s="24" customFormat="1" ht="15">
      <c r="A102" s="44"/>
      <c r="B102" s="19"/>
      <c r="C102" s="20"/>
      <c r="D102" s="21"/>
      <c r="E102" s="21"/>
      <c r="F102" s="22"/>
    </row>
    <row r="103" spans="1:6" s="24" customFormat="1" ht="15">
      <c r="A103" s="44"/>
      <c r="B103" s="19"/>
      <c r="C103" s="20"/>
      <c r="D103" s="21"/>
      <c r="E103" s="21"/>
      <c r="F103" s="22"/>
    </row>
    <row r="104" spans="1:6" s="24" customFormat="1" ht="15">
      <c r="A104" s="44"/>
      <c r="B104" s="19"/>
      <c r="C104" s="20"/>
      <c r="D104" s="21"/>
      <c r="E104" s="21"/>
      <c r="F104" s="22"/>
    </row>
    <row r="105" spans="1:6" s="24" customFormat="1" ht="15">
      <c r="A105" s="44"/>
      <c r="B105" s="19"/>
      <c r="C105" s="20"/>
      <c r="D105" s="21"/>
      <c r="E105" s="21"/>
      <c r="F105" s="22"/>
    </row>
    <row r="106" spans="1:6" s="24" customFormat="1" ht="15">
      <c r="A106" s="44"/>
      <c r="B106" s="19"/>
      <c r="C106" s="20"/>
      <c r="D106" s="21"/>
      <c r="E106" s="21"/>
      <c r="F106" s="22"/>
    </row>
    <row r="107" spans="1:6" s="24" customFormat="1" ht="15">
      <c r="A107" s="44"/>
      <c r="B107" s="19"/>
      <c r="C107" s="20"/>
      <c r="D107" s="21"/>
      <c r="E107" s="21"/>
      <c r="F107" s="22"/>
    </row>
    <row r="108" spans="1:6" s="24" customFormat="1" ht="15">
      <c r="A108" s="44"/>
      <c r="B108" s="19"/>
      <c r="C108" s="20"/>
      <c r="D108" s="21"/>
      <c r="E108" s="21"/>
      <c r="F108" s="22"/>
    </row>
    <row r="109" spans="1:6" s="24" customFormat="1" ht="15">
      <c r="A109" s="44"/>
      <c r="B109" s="19"/>
      <c r="C109" s="20"/>
      <c r="D109" s="21"/>
      <c r="E109" s="21"/>
      <c r="F109" s="22"/>
    </row>
    <row r="110" spans="1:6" s="24" customFormat="1" ht="15">
      <c r="A110" s="44"/>
      <c r="B110" s="19"/>
      <c r="C110" s="20"/>
      <c r="D110" s="21"/>
      <c r="E110" s="21"/>
      <c r="F110" s="22"/>
    </row>
    <row r="111" spans="1:6" s="24" customFormat="1" ht="15">
      <c r="A111" s="44"/>
      <c r="B111" s="19"/>
      <c r="C111" s="20"/>
      <c r="D111" s="21"/>
      <c r="E111" s="21"/>
      <c r="F111" s="22"/>
    </row>
    <row r="112" spans="1:6" s="24" customFormat="1" ht="15">
      <c r="A112" s="44"/>
      <c r="B112" s="19"/>
      <c r="C112" s="20"/>
      <c r="D112" s="21"/>
      <c r="E112" s="21"/>
      <c r="F112" s="22"/>
    </row>
    <row r="113" spans="1:6" s="24" customFormat="1" ht="15">
      <c r="A113" s="44"/>
      <c r="B113" s="19"/>
      <c r="C113" s="20"/>
      <c r="D113" s="21"/>
      <c r="E113" s="21"/>
      <c r="F113" s="22"/>
    </row>
    <row r="114" spans="1:6" s="24" customFormat="1" ht="15">
      <c r="A114" s="44"/>
      <c r="B114" s="19"/>
      <c r="C114" s="20"/>
      <c r="D114" s="21"/>
      <c r="E114" s="21"/>
      <c r="F114" s="22"/>
    </row>
    <row r="115" spans="1:6" s="24" customFormat="1" ht="15">
      <c r="A115" s="44"/>
      <c r="B115" s="19"/>
      <c r="C115" s="20"/>
      <c r="D115" s="21"/>
      <c r="E115" s="21"/>
      <c r="F115" s="22"/>
    </row>
    <row r="116" spans="1:6" s="24" customFormat="1" ht="15">
      <c r="A116" s="44"/>
      <c r="B116" s="19"/>
      <c r="C116" s="20"/>
      <c r="D116" s="21"/>
      <c r="E116" s="21"/>
      <c r="F116" s="22"/>
    </row>
    <row r="117" spans="1:6" s="24" customFormat="1" ht="15">
      <c r="A117" s="44"/>
      <c r="B117" s="19"/>
      <c r="C117" s="20"/>
      <c r="D117" s="21"/>
      <c r="E117" s="21"/>
      <c r="F117" s="22"/>
    </row>
    <row r="118" spans="1:6" s="24" customFormat="1" ht="15">
      <c r="A118" s="44"/>
      <c r="B118" s="19"/>
      <c r="C118" s="20"/>
      <c r="D118" s="21"/>
      <c r="E118" s="21"/>
      <c r="F118" s="22"/>
    </row>
    <row r="119" spans="1:6" s="24" customFormat="1" ht="15">
      <c r="A119" s="44"/>
      <c r="B119" s="19"/>
      <c r="C119" s="20"/>
      <c r="D119" s="21"/>
      <c r="E119" s="21"/>
      <c r="F119" s="22"/>
    </row>
    <row r="120" spans="1:6" s="24" customFormat="1" ht="15">
      <c r="A120" s="44"/>
      <c r="B120" s="19"/>
      <c r="C120" s="20"/>
      <c r="D120" s="21"/>
      <c r="E120" s="21"/>
      <c r="F120" s="22"/>
    </row>
    <row r="121" spans="1:6" s="24" customFormat="1" ht="15">
      <c r="A121" s="44"/>
      <c r="B121" s="19"/>
      <c r="C121" s="20"/>
      <c r="D121" s="21"/>
      <c r="E121" s="21"/>
      <c r="F121" s="22"/>
    </row>
    <row r="122" spans="1:6" s="24" customFormat="1" ht="15">
      <c r="A122" s="44"/>
      <c r="B122" s="19"/>
      <c r="C122" s="20"/>
      <c r="D122" s="21"/>
      <c r="E122" s="21"/>
      <c r="F122" s="22"/>
    </row>
    <row r="123" spans="1:6" s="24" customFormat="1" ht="0.75" customHeight="1">
      <c r="A123" s="44"/>
      <c r="B123" s="19"/>
      <c r="C123" s="20"/>
      <c r="D123" s="21"/>
      <c r="E123" s="21"/>
      <c r="F123" s="22"/>
    </row>
    <row r="124" spans="1:6" s="24" customFormat="1" ht="15" hidden="1">
      <c r="A124" s="44"/>
      <c r="B124" s="19"/>
      <c r="C124" s="20"/>
      <c r="D124" s="21"/>
      <c r="E124" s="21"/>
      <c r="F124" s="22"/>
    </row>
    <row r="125" spans="1:6" s="24" customFormat="1" ht="15.75" customHeight="1">
      <c r="A125" s="83" t="s">
        <v>68</v>
      </c>
      <c r="B125" s="83"/>
      <c r="C125" s="83"/>
      <c r="D125" s="83"/>
      <c r="E125" s="83"/>
      <c r="F125" s="83"/>
    </row>
    <row r="126" spans="1:6" s="24" customFormat="1" ht="22.5" customHeight="1">
      <c r="A126" s="41"/>
      <c r="B126" s="26"/>
      <c r="C126" s="26"/>
      <c r="D126" s="27"/>
      <c r="E126" s="27"/>
      <c r="F126" s="27"/>
    </row>
    <row r="127" spans="1:6" s="24" customFormat="1" ht="24">
      <c r="A127" s="58" t="s">
        <v>1</v>
      </c>
      <c r="B127" s="58" t="s">
        <v>2</v>
      </c>
      <c r="C127" s="58" t="s">
        <v>3</v>
      </c>
      <c r="D127" s="68" t="s">
        <v>279</v>
      </c>
      <c r="E127" s="68" t="s">
        <v>280</v>
      </c>
      <c r="F127" s="58" t="s">
        <v>151</v>
      </c>
    </row>
    <row r="128" spans="1:6" s="24" customFormat="1" ht="15">
      <c r="A128" s="59">
        <v>1</v>
      </c>
      <c r="B128" s="59">
        <v>2</v>
      </c>
      <c r="C128" s="59">
        <v>3</v>
      </c>
      <c r="D128" s="59">
        <v>4</v>
      </c>
      <c r="E128" s="59">
        <v>5</v>
      </c>
      <c r="F128" s="59">
        <v>6</v>
      </c>
    </row>
    <row r="129" spans="1:6" s="52" customFormat="1" ht="24">
      <c r="A129" s="64" t="s">
        <v>69</v>
      </c>
      <c r="B129" s="8" t="s">
        <v>70</v>
      </c>
      <c r="C129" s="8" t="s">
        <v>7</v>
      </c>
      <c r="D129" s="9">
        <f>D130+D151+D166+D172+D195+D197+D206+D210+D159+D209+D191</f>
        <v>3893587</v>
      </c>
      <c r="E129" s="9">
        <f>E130+E151+E166+E172+E195+E197+E206+E210+E159+E209+E191</f>
        <v>3082612.6100000003</v>
      </c>
      <c r="F129" s="10">
        <f aca="true" t="shared" si="3" ref="F129:F169">E129/D129*100</f>
        <v>79.17153539910629</v>
      </c>
    </row>
    <row r="130" spans="1:6" s="52" customFormat="1" ht="15">
      <c r="A130" s="64" t="s">
        <v>179</v>
      </c>
      <c r="B130" s="8"/>
      <c r="C130" s="8" t="s">
        <v>180</v>
      </c>
      <c r="D130" s="9">
        <f>D131+D144+D146+D142</f>
        <v>995574</v>
      </c>
      <c r="E130" s="9">
        <f>E131+E144+E146+E142</f>
        <v>753708.3500000001</v>
      </c>
      <c r="F130" s="10">
        <f t="shared" si="3"/>
        <v>75.70590935480436</v>
      </c>
    </row>
    <row r="131" spans="1:6" s="52" customFormat="1" ht="36">
      <c r="A131" s="64" t="s">
        <v>181</v>
      </c>
      <c r="B131" s="8"/>
      <c r="C131" s="8" t="s">
        <v>182</v>
      </c>
      <c r="D131" s="9">
        <f>SUM(D132:D141)</f>
        <v>971374</v>
      </c>
      <c r="E131" s="9">
        <f>SUM(E132:E141)</f>
        <v>739768.3500000001</v>
      </c>
      <c r="F131" s="10">
        <f t="shared" si="3"/>
        <v>76.15690249069876</v>
      </c>
    </row>
    <row r="132" spans="1:6" s="24" customFormat="1" ht="15">
      <c r="A132" s="43" t="s">
        <v>71</v>
      </c>
      <c r="B132" s="11" t="s">
        <v>70</v>
      </c>
      <c r="C132" s="12" t="s">
        <v>72</v>
      </c>
      <c r="D132" s="13">
        <v>628700</v>
      </c>
      <c r="E132" s="13">
        <v>476929.89</v>
      </c>
      <c r="F132" s="14">
        <f t="shared" si="3"/>
        <v>75.85969301733736</v>
      </c>
    </row>
    <row r="133" spans="1:6" s="24" customFormat="1" ht="15">
      <c r="A133" s="43" t="s">
        <v>73</v>
      </c>
      <c r="B133" s="11" t="s">
        <v>70</v>
      </c>
      <c r="C133" s="12" t="s">
        <v>74</v>
      </c>
      <c r="D133" s="13">
        <v>189900</v>
      </c>
      <c r="E133" s="13">
        <v>136390.15</v>
      </c>
      <c r="F133" s="14">
        <f t="shared" si="3"/>
        <v>71.8220905739863</v>
      </c>
    </row>
    <row r="134" spans="1:6" s="24" customFormat="1" ht="15">
      <c r="A134" s="43" t="s">
        <v>75</v>
      </c>
      <c r="B134" s="11" t="s">
        <v>70</v>
      </c>
      <c r="C134" s="12" t="s">
        <v>76</v>
      </c>
      <c r="D134" s="13">
        <v>17600</v>
      </c>
      <c r="E134" s="13">
        <v>14320.72</v>
      </c>
      <c r="F134" s="14">
        <f t="shared" si="3"/>
        <v>81.36772727272727</v>
      </c>
    </row>
    <row r="135" spans="1:6" s="24" customFormat="1" ht="15">
      <c r="A135" s="43" t="s">
        <v>77</v>
      </c>
      <c r="B135" s="11" t="s">
        <v>70</v>
      </c>
      <c r="C135" s="12" t="s">
        <v>78</v>
      </c>
      <c r="D135" s="13">
        <v>59700</v>
      </c>
      <c r="E135" s="13">
        <v>45982.93</v>
      </c>
      <c r="F135" s="14">
        <f t="shared" si="3"/>
        <v>77.02333333333333</v>
      </c>
    </row>
    <row r="136" spans="1:6" s="24" customFormat="1" ht="15">
      <c r="A136" s="43" t="s">
        <v>231</v>
      </c>
      <c r="B136" s="11" t="s">
        <v>70</v>
      </c>
      <c r="C136" s="12" t="s">
        <v>232</v>
      </c>
      <c r="D136" s="13">
        <v>0</v>
      </c>
      <c r="E136" s="13"/>
      <c r="F136" s="14" t="e">
        <f t="shared" si="3"/>
        <v>#DIV/0!</v>
      </c>
    </row>
    <row r="137" spans="1:6" s="24" customFormat="1" ht="15">
      <c r="A137" s="43" t="s">
        <v>79</v>
      </c>
      <c r="B137" s="11" t="s">
        <v>70</v>
      </c>
      <c r="C137" s="12" t="s">
        <v>80</v>
      </c>
      <c r="D137" s="13">
        <v>18900</v>
      </c>
      <c r="E137" s="13">
        <v>15922</v>
      </c>
      <c r="F137" s="14">
        <f t="shared" si="3"/>
        <v>84.24338624338624</v>
      </c>
    </row>
    <row r="138" spans="1:6" s="24" customFormat="1" ht="15">
      <c r="A138" s="43" t="s">
        <v>81</v>
      </c>
      <c r="B138" s="11" t="s">
        <v>70</v>
      </c>
      <c r="C138" s="12" t="s">
        <v>82</v>
      </c>
      <c r="D138" s="13">
        <v>10400</v>
      </c>
      <c r="E138" s="13">
        <v>8223.4</v>
      </c>
      <c r="F138" s="14">
        <f t="shared" si="3"/>
        <v>79.07115384615383</v>
      </c>
    </row>
    <row r="139" spans="1:6" s="24" customFormat="1" ht="15">
      <c r="A139" s="43" t="s">
        <v>83</v>
      </c>
      <c r="B139" s="11" t="s">
        <v>70</v>
      </c>
      <c r="C139" s="12" t="s">
        <v>84</v>
      </c>
      <c r="D139" s="13">
        <v>1000</v>
      </c>
      <c r="E139" s="13">
        <v>0</v>
      </c>
      <c r="F139" s="14">
        <f t="shared" si="3"/>
        <v>0</v>
      </c>
    </row>
    <row r="140" spans="1:6" s="24" customFormat="1" ht="15">
      <c r="A140" s="43" t="s">
        <v>85</v>
      </c>
      <c r="B140" s="11" t="s">
        <v>70</v>
      </c>
      <c r="C140" s="12" t="s">
        <v>86</v>
      </c>
      <c r="D140" s="13">
        <v>35074</v>
      </c>
      <c r="E140" s="13">
        <v>34999.26</v>
      </c>
      <c r="F140" s="14">
        <f t="shared" si="3"/>
        <v>99.78690768090324</v>
      </c>
    </row>
    <row r="141" spans="1:6" s="24" customFormat="1" ht="15">
      <c r="A141" s="43" t="s">
        <v>87</v>
      </c>
      <c r="B141" s="11" t="s">
        <v>70</v>
      </c>
      <c r="C141" s="12" t="s">
        <v>88</v>
      </c>
      <c r="D141" s="13">
        <v>10100</v>
      </c>
      <c r="E141" s="13">
        <v>7000</v>
      </c>
      <c r="F141" s="14">
        <f t="shared" si="3"/>
        <v>69.3069306930693</v>
      </c>
    </row>
    <row r="142" spans="1:6" s="52" customFormat="1" ht="15">
      <c r="A142" s="65" t="s">
        <v>234</v>
      </c>
      <c r="B142" s="15"/>
      <c r="C142" s="8" t="s">
        <v>233</v>
      </c>
      <c r="D142" s="9">
        <f>D143</f>
        <v>10200</v>
      </c>
      <c r="E142" s="9">
        <f>E143</f>
        <v>10200</v>
      </c>
      <c r="F142" s="10">
        <f t="shared" si="3"/>
        <v>100</v>
      </c>
    </row>
    <row r="143" spans="1:6" s="24" customFormat="1" ht="15">
      <c r="A143" s="43" t="s">
        <v>212</v>
      </c>
      <c r="B143" s="11">
        <v>200</v>
      </c>
      <c r="C143" s="12" t="s">
        <v>235</v>
      </c>
      <c r="D143" s="13">
        <v>10200</v>
      </c>
      <c r="E143" s="13">
        <v>10200</v>
      </c>
      <c r="F143" s="14">
        <f t="shared" si="3"/>
        <v>100</v>
      </c>
    </row>
    <row r="144" spans="1:6" s="52" customFormat="1" ht="15">
      <c r="A144" s="64" t="s">
        <v>183</v>
      </c>
      <c r="B144" s="15"/>
      <c r="C144" s="8" t="s">
        <v>184</v>
      </c>
      <c r="D144" s="9">
        <f>D145</f>
        <v>10000</v>
      </c>
      <c r="E144" s="9">
        <f>E145</f>
        <v>0</v>
      </c>
      <c r="F144" s="10">
        <f t="shared" si="3"/>
        <v>0</v>
      </c>
    </row>
    <row r="145" spans="1:6" s="24" customFormat="1" ht="15">
      <c r="A145" s="43" t="s">
        <v>83</v>
      </c>
      <c r="B145" s="11" t="s">
        <v>70</v>
      </c>
      <c r="C145" s="12" t="s">
        <v>89</v>
      </c>
      <c r="D145" s="13">
        <v>10000</v>
      </c>
      <c r="E145" s="13">
        <v>0</v>
      </c>
      <c r="F145" s="14">
        <f t="shared" si="3"/>
        <v>0</v>
      </c>
    </row>
    <row r="146" spans="1:6" s="52" customFormat="1" ht="15">
      <c r="A146" s="64" t="s">
        <v>185</v>
      </c>
      <c r="B146" s="15"/>
      <c r="C146" s="8" t="s">
        <v>186</v>
      </c>
      <c r="D146" s="9">
        <f>D147+D148+D150+D149</f>
        <v>4000</v>
      </c>
      <c r="E146" s="9">
        <f>E147+E148+E150+E149</f>
        <v>3740</v>
      </c>
      <c r="F146" s="10">
        <f t="shared" si="3"/>
        <v>93.5</v>
      </c>
    </row>
    <row r="147" spans="1:6" s="24" customFormat="1" ht="15">
      <c r="A147" s="43" t="s">
        <v>71</v>
      </c>
      <c r="B147" s="11" t="s">
        <v>70</v>
      </c>
      <c r="C147" s="12" t="s">
        <v>90</v>
      </c>
      <c r="D147" s="13">
        <v>0</v>
      </c>
      <c r="E147" s="13">
        <v>0</v>
      </c>
      <c r="F147" s="14" t="e">
        <f t="shared" si="3"/>
        <v>#DIV/0!</v>
      </c>
    </row>
    <row r="148" spans="1:6" s="24" customFormat="1" ht="15">
      <c r="A148" s="43" t="s">
        <v>73</v>
      </c>
      <c r="B148" s="11" t="s">
        <v>70</v>
      </c>
      <c r="C148" s="12" t="s">
        <v>91</v>
      </c>
      <c r="D148" s="13">
        <v>0</v>
      </c>
      <c r="E148" s="13">
        <v>0</v>
      </c>
      <c r="F148" s="14" t="e">
        <f t="shared" si="3"/>
        <v>#DIV/0!</v>
      </c>
    </row>
    <row r="149" spans="1:6" s="24" customFormat="1" ht="15">
      <c r="A149" s="43" t="s">
        <v>81</v>
      </c>
      <c r="B149" s="11" t="s">
        <v>70</v>
      </c>
      <c r="C149" s="12" t="s">
        <v>82</v>
      </c>
      <c r="D149" s="13">
        <v>4000</v>
      </c>
      <c r="E149" s="13">
        <v>3740</v>
      </c>
      <c r="F149" s="14">
        <f t="shared" si="3"/>
        <v>93.5</v>
      </c>
    </row>
    <row r="150" spans="1:6" s="24" customFormat="1" ht="15">
      <c r="A150" s="43" t="s">
        <v>83</v>
      </c>
      <c r="B150" s="11" t="s">
        <v>70</v>
      </c>
      <c r="C150" s="12" t="s">
        <v>92</v>
      </c>
      <c r="D150" s="13"/>
      <c r="E150" s="13"/>
      <c r="F150" s="14" t="e">
        <f t="shared" si="3"/>
        <v>#DIV/0!</v>
      </c>
    </row>
    <row r="151" spans="1:6" s="52" customFormat="1" ht="15">
      <c r="A151" s="64" t="s">
        <v>218</v>
      </c>
      <c r="B151" s="15"/>
      <c r="C151" s="8" t="s">
        <v>188</v>
      </c>
      <c r="D151" s="9">
        <f>SUM(D152:D158)</f>
        <v>58300</v>
      </c>
      <c r="E151" s="9">
        <f>SUM(E152:E158)</f>
        <v>40812.15</v>
      </c>
      <c r="F151" s="10">
        <f t="shared" si="3"/>
        <v>70.00368782161235</v>
      </c>
    </row>
    <row r="152" spans="1:6" s="24" customFormat="1" ht="15">
      <c r="A152" s="43" t="s">
        <v>71</v>
      </c>
      <c r="B152" s="11" t="s">
        <v>70</v>
      </c>
      <c r="C152" s="12" t="s">
        <v>93</v>
      </c>
      <c r="D152" s="13">
        <v>37200</v>
      </c>
      <c r="E152" s="13">
        <v>29492.79</v>
      </c>
      <c r="F152" s="14">
        <f t="shared" si="3"/>
        <v>79.2816935483871</v>
      </c>
    </row>
    <row r="153" spans="1:6" s="24" customFormat="1" ht="15">
      <c r="A153" s="43" t="s">
        <v>73</v>
      </c>
      <c r="B153" s="11" t="s">
        <v>70</v>
      </c>
      <c r="C153" s="12" t="s">
        <v>94</v>
      </c>
      <c r="D153" s="13">
        <v>13300</v>
      </c>
      <c r="E153" s="13">
        <v>8519.36</v>
      </c>
      <c r="F153" s="14">
        <f t="shared" si="3"/>
        <v>64.05533834586467</v>
      </c>
    </row>
    <row r="154" spans="1:6" s="24" customFormat="1" ht="15">
      <c r="A154" s="43" t="s">
        <v>75</v>
      </c>
      <c r="B154" s="11" t="s">
        <v>70</v>
      </c>
      <c r="C154" s="12" t="s">
        <v>95</v>
      </c>
      <c r="D154" s="13"/>
      <c r="E154" s="13"/>
      <c r="F154" s="14" t="e">
        <f t="shared" si="3"/>
        <v>#DIV/0!</v>
      </c>
    </row>
    <row r="155" spans="1:6" s="24" customFormat="1" ht="15">
      <c r="A155" s="43" t="s">
        <v>96</v>
      </c>
      <c r="B155" s="11" t="s">
        <v>70</v>
      </c>
      <c r="C155" s="12" t="s">
        <v>97</v>
      </c>
      <c r="D155" s="13">
        <v>2600</v>
      </c>
      <c r="E155" s="13"/>
      <c r="F155" s="14">
        <f t="shared" si="3"/>
        <v>0</v>
      </c>
    </row>
    <row r="156" spans="1:6" s="24" customFormat="1" ht="15">
      <c r="A156" s="43" t="s">
        <v>77</v>
      </c>
      <c r="B156" s="11" t="s">
        <v>70</v>
      </c>
      <c r="C156" s="12" t="s">
        <v>98</v>
      </c>
      <c r="D156" s="13"/>
      <c r="E156" s="13"/>
      <c r="F156" s="14" t="e">
        <f t="shared" si="3"/>
        <v>#DIV/0!</v>
      </c>
    </row>
    <row r="157" spans="1:6" s="24" customFormat="1" ht="15">
      <c r="A157" s="43" t="s">
        <v>85</v>
      </c>
      <c r="B157" s="11" t="s">
        <v>70</v>
      </c>
      <c r="C157" s="12" t="s">
        <v>99</v>
      </c>
      <c r="D157" s="13"/>
      <c r="E157" s="13"/>
      <c r="F157" s="14" t="e">
        <f t="shared" si="3"/>
        <v>#DIV/0!</v>
      </c>
    </row>
    <row r="158" spans="1:6" s="24" customFormat="1" ht="15">
      <c r="A158" s="43" t="s">
        <v>87</v>
      </c>
      <c r="B158" s="11" t="s">
        <v>70</v>
      </c>
      <c r="C158" s="12" t="s">
        <v>100</v>
      </c>
      <c r="D158" s="13">
        <v>5200</v>
      </c>
      <c r="E158" s="13">
        <v>2800</v>
      </c>
      <c r="F158" s="14">
        <f t="shared" si="3"/>
        <v>53.84615384615385</v>
      </c>
    </row>
    <row r="159" spans="1:6" s="52" customFormat="1" ht="15">
      <c r="A159" s="65" t="s">
        <v>219</v>
      </c>
      <c r="B159" s="15"/>
      <c r="C159" s="8" t="s">
        <v>189</v>
      </c>
      <c r="D159" s="9">
        <f>D165+D161+D162+D163+D164+D160</f>
        <v>0</v>
      </c>
      <c r="E159" s="9">
        <f>E165+E161+E162+E163+E164+E160</f>
        <v>0</v>
      </c>
      <c r="F159" s="10" t="e">
        <f t="shared" si="3"/>
        <v>#DIV/0!</v>
      </c>
    </row>
    <row r="160" spans="1:6" s="52" customFormat="1" ht="15">
      <c r="A160" s="66" t="s">
        <v>227</v>
      </c>
      <c r="B160" s="15"/>
      <c r="C160" s="12" t="s">
        <v>244</v>
      </c>
      <c r="D160" s="13">
        <v>0</v>
      </c>
      <c r="E160" s="13">
        <v>0</v>
      </c>
      <c r="F160" s="14" t="e">
        <f t="shared" si="3"/>
        <v>#DIV/0!</v>
      </c>
    </row>
    <row r="161" spans="1:6" s="52" customFormat="1" ht="15">
      <c r="A161" s="66" t="s">
        <v>224</v>
      </c>
      <c r="B161" s="15"/>
      <c r="C161" s="12" t="s">
        <v>220</v>
      </c>
      <c r="D161" s="13">
        <v>0</v>
      </c>
      <c r="E161" s="13">
        <v>0</v>
      </c>
      <c r="F161" s="14" t="e">
        <f t="shared" si="3"/>
        <v>#DIV/0!</v>
      </c>
    </row>
    <row r="162" spans="1:6" s="52" customFormat="1" ht="15">
      <c r="A162" s="66" t="s">
        <v>225</v>
      </c>
      <c r="B162" s="15"/>
      <c r="C162" s="12" t="s">
        <v>221</v>
      </c>
      <c r="D162" s="13"/>
      <c r="E162" s="13"/>
      <c r="F162" s="14" t="e">
        <f t="shared" si="3"/>
        <v>#DIV/0!</v>
      </c>
    </row>
    <row r="163" spans="1:6" s="52" customFormat="1" ht="15">
      <c r="A163" s="66" t="s">
        <v>212</v>
      </c>
      <c r="B163" s="15"/>
      <c r="C163" s="12" t="s">
        <v>222</v>
      </c>
      <c r="D163" s="13">
        <v>0</v>
      </c>
      <c r="E163" s="13">
        <v>0</v>
      </c>
      <c r="F163" s="14" t="e">
        <f t="shared" si="3"/>
        <v>#DIV/0!</v>
      </c>
    </row>
    <row r="164" spans="1:6" s="52" customFormat="1" ht="15">
      <c r="A164" s="66" t="s">
        <v>190</v>
      </c>
      <c r="B164" s="15"/>
      <c r="C164" s="12" t="s">
        <v>101</v>
      </c>
      <c r="D164" s="13">
        <v>0</v>
      </c>
      <c r="E164" s="13">
        <v>0</v>
      </c>
      <c r="F164" s="14" t="e">
        <f t="shared" si="3"/>
        <v>#DIV/0!</v>
      </c>
    </row>
    <row r="165" spans="1:6" s="24" customFormat="1" ht="15">
      <c r="A165" s="43" t="s">
        <v>226</v>
      </c>
      <c r="B165" s="11"/>
      <c r="C165" s="12" t="s">
        <v>223</v>
      </c>
      <c r="D165" s="13"/>
      <c r="E165" s="13">
        <v>0</v>
      </c>
      <c r="F165" s="14" t="e">
        <f t="shared" si="3"/>
        <v>#DIV/0!</v>
      </c>
    </row>
    <row r="166" spans="1:6" s="52" customFormat="1" ht="15">
      <c r="A166" s="64" t="s">
        <v>191</v>
      </c>
      <c r="B166" s="15"/>
      <c r="C166" s="8" t="s">
        <v>192</v>
      </c>
      <c r="D166" s="9">
        <f>D167+D170</f>
        <v>657000</v>
      </c>
      <c r="E166" s="9">
        <f>E167+E170</f>
        <v>514687.2</v>
      </c>
      <c r="F166" s="10">
        <f t="shared" si="3"/>
        <v>78.33899543378996</v>
      </c>
    </row>
    <row r="167" spans="1:6" s="52" customFormat="1" ht="15">
      <c r="A167" s="64" t="s">
        <v>193</v>
      </c>
      <c r="B167" s="15"/>
      <c r="C167" s="8" t="s">
        <v>194</v>
      </c>
      <c r="D167" s="9">
        <f>D168+D169</f>
        <v>555300</v>
      </c>
      <c r="E167" s="9">
        <f>E168+E169</f>
        <v>489500</v>
      </c>
      <c r="F167" s="10">
        <f t="shared" si="3"/>
        <v>88.15054925265622</v>
      </c>
    </row>
    <row r="168" spans="1:6" s="24" customFormat="1" ht="15">
      <c r="A168" s="43" t="s">
        <v>79</v>
      </c>
      <c r="B168" s="11" t="s">
        <v>70</v>
      </c>
      <c r="C168" s="12" t="s">
        <v>102</v>
      </c>
      <c r="D168" s="13">
        <v>555300</v>
      </c>
      <c r="E168" s="13">
        <v>489500</v>
      </c>
      <c r="F168" s="14">
        <f t="shared" si="3"/>
        <v>88.15054925265622</v>
      </c>
    </row>
    <row r="169" spans="1:6" s="24" customFormat="1" ht="15">
      <c r="A169" s="43" t="s">
        <v>81</v>
      </c>
      <c r="B169" s="11" t="s">
        <v>70</v>
      </c>
      <c r="C169" s="12" t="s">
        <v>103</v>
      </c>
      <c r="D169" s="13">
        <v>0</v>
      </c>
      <c r="E169" s="13">
        <v>0</v>
      </c>
      <c r="F169" s="14" t="e">
        <f t="shared" si="3"/>
        <v>#DIV/0!</v>
      </c>
    </row>
    <row r="170" spans="1:6" s="52" customFormat="1" ht="15">
      <c r="A170" s="64" t="s">
        <v>195</v>
      </c>
      <c r="B170" s="15"/>
      <c r="C170" s="8" t="s">
        <v>196</v>
      </c>
      <c r="D170" s="9">
        <f>D171</f>
        <v>101700</v>
      </c>
      <c r="E170" s="9">
        <f>E171</f>
        <v>25187.2</v>
      </c>
      <c r="F170" s="10">
        <f aca="true" t="shared" si="4" ref="F170:F210">E170/D170*100</f>
        <v>24.766175024582104</v>
      </c>
    </row>
    <row r="171" spans="1:6" s="24" customFormat="1" ht="15">
      <c r="A171" s="43" t="s">
        <v>81</v>
      </c>
      <c r="B171" s="11" t="s">
        <v>70</v>
      </c>
      <c r="C171" s="12" t="s">
        <v>104</v>
      </c>
      <c r="D171" s="13">
        <v>101700</v>
      </c>
      <c r="E171" s="13">
        <v>25187.2</v>
      </c>
      <c r="F171" s="14">
        <f t="shared" si="4"/>
        <v>24.766175024582104</v>
      </c>
    </row>
    <row r="172" spans="1:6" s="52" customFormat="1" ht="15">
      <c r="A172" s="64" t="s">
        <v>197</v>
      </c>
      <c r="B172" s="15"/>
      <c r="C172" s="8" t="s">
        <v>198</v>
      </c>
      <c r="D172" s="9">
        <f>D173+D178+D182+D189</f>
        <v>456613</v>
      </c>
      <c r="E172" s="9">
        <f>E173+E178+E182+E189</f>
        <v>398744.91</v>
      </c>
      <c r="F172" s="10">
        <f t="shared" si="4"/>
        <v>87.32666612645718</v>
      </c>
    </row>
    <row r="173" spans="1:6" s="52" customFormat="1" ht="15">
      <c r="A173" s="64" t="s">
        <v>199</v>
      </c>
      <c r="B173" s="15"/>
      <c r="C173" s="8" t="s">
        <v>200</v>
      </c>
      <c r="D173" s="9">
        <f>SUM(D174:D177)</f>
        <v>0</v>
      </c>
      <c r="E173" s="9">
        <f>SUM(E174:E177)</f>
        <v>0</v>
      </c>
      <c r="F173" s="10" t="e">
        <f t="shared" si="4"/>
        <v>#DIV/0!</v>
      </c>
    </row>
    <row r="174" spans="1:6" s="24" customFormat="1" ht="15">
      <c r="A174" s="43" t="s">
        <v>79</v>
      </c>
      <c r="B174" s="11" t="s">
        <v>70</v>
      </c>
      <c r="C174" s="12" t="s">
        <v>105</v>
      </c>
      <c r="D174" s="13">
        <v>0</v>
      </c>
      <c r="E174" s="13">
        <v>0</v>
      </c>
      <c r="F174" s="14" t="e">
        <f t="shared" si="4"/>
        <v>#DIV/0!</v>
      </c>
    </row>
    <row r="175" spans="1:6" s="24" customFormat="1" ht="15">
      <c r="A175" s="43" t="s">
        <v>81</v>
      </c>
      <c r="B175" s="11"/>
      <c r="C175" s="12" t="s">
        <v>106</v>
      </c>
      <c r="D175" s="13">
        <v>0</v>
      </c>
      <c r="E175" s="13">
        <v>0</v>
      </c>
      <c r="F175" s="14" t="e">
        <f t="shared" si="4"/>
        <v>#DIV/0!</v>
      </c>
    </row>
    <row r="176" spans="1:6" s="24" customFormat="1" ht="24">
      <c r="A176" s="43" t="s">
        <v>201</v>
      </c>
      <c r="B176" s="11"/>
      <c r="C176" s="12" t="s">
        <v>107</v>
      </c>
      <c r="D176" s="13">
        <v>0</v>
      </c>
      <c r="E176" s="13">
        <v>0</v>
      </c>
      <c r="F176" s="14" t="e">
        <f t="shared" si="4"/>
        <v>#DIV/0!</v>
      </c>
    </row>
    <row r="177" spans="1:6" s="24" customFormat="1" ht="15">
      <c r="A177" s="43" t="s">
        <v>190</v>
      </c>
      <c r="B177" s="11">
        <v>200</v>
      </c>
      <c r="C177" s="12" t="s">
        <v>236</v>
      </c>
      <c r="D177" s="13"/>
      <c r="E177" s="13"/>
      <c r="F177" s="14"/>
    </row>
    <row r="178" spans="1:6" s="52" customFormat="1" ht="15">
      <c r="A178" s="64" t="s">
        <v>202</v>
      </c>
      <c r="B178" s="15"/>
      <c r="C178" s="8" t="s">
        <v>203</v>
      </c>
      <c r="D178" s="9">
        <f>SUM(D179:D181)</f>
        <v>150700</v>
      </c>
      <c r="E178" s="9">
        <f>SUM(E179:E181)</f>
        <v>150700</v>
      </c>
      <c r="F178" s="10">
        <f t="shared" si="4"/>
        <v>100</v>
      </c>
    </row>
    <row r="179" spans="1:6" s="24" customFormat="1" ht="15">
      <c r="A179" s="43" t="s">
        <v>81</v>
      </c>
      <c r="B179" s="11" t="s">
        <v>70</v>
      </c>
      <c r="C179" s="12" t="s">
        <v>108</v>
      </c>
      <c r="D179" s="13"/>
      <c r="E179" s="13">
        <v>0</v>
      </c>
      <c r="F179" s="14" t="e">
        <f t="shared" si="4"/>
        <v>#DIV/0!</v>
      </c>
    </row>
    <row r="180" spans="1:6" s="24" customFormat="1" ht="15">
      <c r="A180" s="43" t="s">
        <v>83</v>
      </c>
      <c r="B180" s="11" t="s">
        <v>70</v>
      </c>
      <c r="C180" s="12" t="s">
        <v>109</v>
      </c>
      <c r="D180" s="13">
        <v>150700</v>
      </c>
      <c r="E180" s="13">
        <v>150700</v>
      </c>
      <c r="F180" s="14">
        <f t="shared" si="4"/>
        <v>100</v>
      </c>
    </row>
    <row r="181" spans="1:6" s="24" customFormat="1" ht="15">
      <c r="A181" s="43" t="s">
        <v>85</v>
      </c>
      <c r="B181" s="11" t="s">
        <v>70</v>
      </c>
      <c r="C181" s="12" t="s">
        <v>110</v>
      </c>
      <c r="D181" s="13">
        <v>0</v>
      </c>
      <c r="E181" s="13">
        <v>0</v>
      </c>
      <c r="F181" s="14" t="e">
        <f t="shared" si="4"/>
        <v>#DIV/0!</v>
      </c>
    </row>
    <row r="182" spans="1:6" s="52" customFormat="1" ht="15">
      <c r="A182" s="64" t="s">
        <v>204</v>
      </c>
      <c r="B182" s="15"/>
      <c r="C182" s="8" t="s">
        <v>205</v>
      </c>
      <c r="D182" s="9">
        <f>D183+D184+D185+D187+D188+D186</f>
        <v>305913</v>
      </c>
      <c r="E182" s="9">
        <f>E183+E184+E185+E187+E188+E186</f>
        <v>248044.90999999997</v>
      </c>
      <c r="F182" s="10">
        <f t="shared" si="4"/>
        <v>81.0834812512054</v>
      </c>
    </row>
    <row r="183" spans="1:6" s="24" customFormat="1" ht="15">
      <c r="A183" s="43" t="s">
        <v>77</v>
      </c>
      <c r="B183" s="11" t="s">
        <v>70</v>
      </c>
      <c r="C183" s="12" t="s">
        <v>111</v>
      </c>
      <c r="D183" s="13">
        <v>227300</v>
      </c>
      <c r="E183" s="13">
        <v>195051.83</v>
      </c>
      <c r="F183" s="14">
        <f t="shared" si="4"/>
        <v>85.81250769907611</v>
      </c>
    </row>
    <row r="184" spans="1:6" s="24" customFormat="1" ht="15">
      <c r="A184" s="43" t="s">
        <v>79</v>
      </c>
      <c r="B184" s="11" t="s">
        <v>70</v>
      </c>
      <c r="C184" s="12" t="s">
        <v>112</v>
      </c>
      <c r="D184" s="13">
        <v>30000</v>
      </c>
      <c r="E184" s="13">
        <v>19373.08</v>
      </c>
      <c r="F184" s="14">
        <f t="shared" si="4"/>
        <v>64.57693333333334</v>
      </c>
    </row>
    <row r="185" spans="1:6" s="24" customFormat="1" ht="15">
      <c r="A185" s="43" t="s">
        <v>81</v>
      </c>
      <c r="B185" s="11" t="s">
        <v>70</v>
      </c>
      <c r="C185" s="12" t="s">
        <v>113</v>
      </c>
      <c r="D185" s="13"/>
      <c r="E185" s="13"/>
      <c r="F185" s="14" t="e">
        <f t="shared" si="4"/>
        <v>#DIV/0!</v>
      </c>
    </row>
    <row r="186" spans="1:6" s="24" customFormat="1" ht="15">
      <c r="A186" s="66" t="s">
        <v>83</v>
      </c>
      <c r="B186" s="11" t="s">
        <v>255</v>
      </c>
      <c r="C186" s="12" t="s">
        <v>256</v>
      </c>
      <c r="D186" s="13">
        <v>2000</v>
      </c>
      <c r="E186" s="13"/>
      <c r="F186" s="14"/>
    </row>
    <row r="187" spans="1:6" s="24" customFormat="1" ht="15">
      <c r="A187" s="43" t="s">
        <v>85</v>
      </c>
      <c r="B187" s="11" t="s">
        <v>70</v>
      </c>
      <c r="C187" s="12" t="s">
        <v>114</v>
      </c>
      <c r="D187" s="13"/>
      <c r="E187" s="13"/>
      <c r="F187" s="14" t="e">
        <f t="shared" si="4"/>
        <v>#DIV/0!</v>
      </c>
    </row>
    <row r="188" spans="1:6" s="24" customFormat="1" ht="15">
      <c r="A188" s="43" t="s">
        <v>87</v>
      </c>
      <c r="B188" s="11" t="s">
        <v>70</v>
      </c>
      <c r="C188" s="12" t="s">
        <v>115</v>
      </c>
      <c r="D188" s="13">
        <v>46613</v>
      </c>
      <c r="E188" s="13">
        <v>33620</v>
      </c>
      <c r="F188" s="14">
        <f t="shared" si="4"/>
        <v>72.12580181494432</v>
      </c>
    </row>
    <row r="189" spans="1:6" s="52" customFormat="1" ht="15">
      <c r="A189" s="64" t="s">
        <v>206</v>
      </c>
      <c r="B189" s="15"/>
      <c r="C189" s="8" t="s">
        <v>207</v>
      </c>
      <c r="D189" s="9">
        <f>D190</f>
        <v>0</v>
      </c>
      <c r="E189" s="9">
        <f>E190</f>
        <v>0</v>
      </c>
      <c r="F189" s="10" t="e">
        <f t="shared" si="4"/>
        <v>#DIV/0!</v>
      </c>
    </row>
    <row r="190" spans="1:6" s="24" customFormat="1" ht="15">
      <c r="A190" s="43" t="s">
        <v>81</v>
      </c>
      <c r="B190" s="11" t="s">
        <v>70</v>
      </c>
      <c r="C190" s="12" t="s">
        <v>116</v>
      </c>
      <c r="D190" s="13"/>
      <c r="E190" s="13"/>
      <c r="F190" s="14" t="e">
        <f t="shared" si="4"/>
        <v>#DIV/0!</v>
      </c>
    </row>
    <row r="191" spans="1:6" s="52" customFormat="1" ht="15">
      <c r="A191" s="65" t="s">
        <v>237</v>
      </c>
      <c r="B191" s="15">
        <v>200</v>
      </c>
      <c r="C191" s="8" t="s">
        <v>238</v>
      </c>
      <c r="D191" s="9">
        <f>D192</f>
        <v>0</v>
      </c>
      <c r="E191" s="9">
        <f>E192</f>
        <v>0</v>
      </c>
      <c r="F191" s="14" t="e">
        <f t="shared" si="4"/>
        <v>#DIV/0!</v>
      </c>
    </row>
    <row r="192" spans="1:6" s="52" customFormat="1" ht="24">
      <c r="A192" s="65" t="s">
        <v>239</v>
      </c>
      <c r="B192" s="15">
        <v>200</v>
      </c>
      <c r="C192" s="8" t="s">
        <v>240</v>
      </c>
      <c r="D192" s="9">
        <f>D193+D194</f>
        <v>0</v>
      </c>
      <c r="E192" s="9">
        <f>E193+E194</f>
        <v>0</v>
      </c>
      <c r="F192" s="14" t="e">
        <f t="shared" si="4"/>
        <v>#DIV/0!</v>
      </c>
    </row>
    <row r="193" spans="1:6" s="24" customFormat="1" ht="15">
      <c r="A193" s="43" t="s">
        <v>225</v>
      </c>
      <c r="B193" s="11">
        <v>200</v>
      </c>
      <c r="C193" s="12" t="s">
        <v>241</v>
      </c>
      <c r="D193" s="13"/>
      <c r="E193" s="13"/>
      <c r="F193" s="14" t="e">
        <f t="shared" si="4"/>
        <v>#DIV/0!</v>
      </c>
    </row>
    <row r="194" spans="1:6" s="24" customFormat="1" ht="15">
      <c r="A194" s="43"/>
      <c r="B194" s="11">
        <v>200</v>
      </c>
      <c r="C194" s="12" t="s">
        <v>242</v>
      </c>
      <c r="D194" s="13"/>
      <c r="E194" s="13"/>
      <c r="F194" s="14" t="e">
        <f t="shared" si="4"/>
        <v>#DIV/0!</v>
      </c>
    </row>
    <row r="195" spans="1:6" s="52" customFormat="1" ht="15">
      <c r="A195" s="64" t="s">
        <v>208</v>
      </c>
      <c r="B195" s="15"/>
      <c r="C195" s="8" t="s">
        <v>209</v>
      </c>
      <c r="D195" s="9">
        <f>D196</f>
        <v>0</v>
      </c>
      <c r="E195" s="9">
        <f>E196</f>
        <v>0</v>
      </c>
      <c r="F195" s="10" t="e">
        <f t="shared" si="4"/>
        <v>#DIV/0!</v>
      </c>
    </row>
    <row r="196" spans="1:6" s="24" customFormat="1" ht="15">
      <c r="A196" s="43" t="s">
        <v>83</v>
      </c>
      <c r="B196" s="11" t="s">
        <v>70</v>
      </c>
      <c r="C196" s="12" t="s">
        <v>117</v>
      </c>
      <c r="D196" s="13">
        <v>0</v>
      </c>
      <c r="E196" s="13">
        <v>0</v>
      </c>
      <c r="F196" s="14" t="e">
        <f t="shared" si="4"/>
        <v>#DIV/0!</v>
      </c>
    </row>
    <row r="197" spans="1:6" s="52" customFormat="1" ht="15">
      <c r="A197" s="64" t="s">
        <v>210</v>
      </c>
      <c r="B197" s="15"/>
      <c r="C197" s="8" t="s">
        <v>211</v>
      </c>
      <c r="D197" s="9">
        <f>D198+D199+D200+D203+D204+D205+D201+D202</f>
        <v>1392200</v>
      </c>
      <c r="E197" s="9">
        <f>E198+E199+E200+E203+E204+E205+E201+E202</f>
        <v>1049900</v>
      </c>
      <c r="F197" s="10">
        <f t="shared" si="4"/>
        <v>75.41301537135469</v>
      </c>
    </row>
    <row r="198" spans="1:6" s="24" customFormat="1" ht="15">
      <c r="A198" s="43" t="s">
        <v>71</v>
      </c>
      <c r="B198" s="11" t="s">
        <v>70</v>
      </c>
      <c r="C198" s="12" t="s">
        <v>118</v>
      </c>
      <c r="D198" s="13"/>
      <c r="E198" s="13"/>
      <c r="F198" s="14" t="e">
        <f t="shared" si="4"/>
        <v>#DIV/0!</v>
      </c>
    </row>
    <row r="199" spans="1:6" s="24" customFormat="1" ht="15">
      <c r="A199" s="43" t="s">
        <v>73</v>
      </c>
      <c r="B199" s="11" t="s">
        <v>70</v>
      </c>
      <c r="C199" s="12" t="s">
        <v>119</v>
      </c>
      <c r="D199" s="13">
        <v>0</v>
      </c>
      <c r="E199" s="13">
        <v>0</v>
      </c>
      <c r="F199" s="14" t="e">
        <f t="shared" si="4"/>
        <v>#DIV/0!</v>
      </c>
    </row>
    <row r="200" spans="1:6" s="24" customFormat="1" ht="15">
      <c r="A200" s="43" t="s">
        <v>81</v>
      </c>
      <c r="B200" s="11" t="s">
        <v>70</v>
      </c>
      <c r="C200" s="12" t="s">
        <v>120</v>
      </c>
      <c r="D200" s="13"/>
      <c r="E200" s="13"/>
      <c r="F200" s="14" t="e">
        <f t="shared" si="4"/>
        <v>#DIV/0!</v>
      </c>
    </row>
    <row r="201" spans="1:6" s="24" customFormat="1" ht="15">
      <c r="A201" s="43" t="s">
        <v>227</v>
      </c>
      <c r="B201" s="11" t="s">
        <v>70</v>
      </c>
      <c r="C201" s="12" t="s">
        <v>229</v>
      </c>
      <c r="D201" s="13"/>
      <c r="E201" s="13"/>
      <c r="F201" s="14"/>
    </row>
    <row r="202" spans="1:6" s="24" customFormat="1" ht="15">
      <c r="A202" s="43" t="s">
        <v>228</v>
      </c>
      <c r="B202" s="11" t="s">
        <v>70</v>
      </c>
      <c r="C202" s="12" t="s">
        <v>230</v>
      </c>
      <c r="D202" s="13"/>
      <c r="E202" s="13"/>
      <c r="F202" s="14"/>
    </row>
    <row r="203" spans="1:6" s="24" customFormat="1" ht="24">
      <c r="A203" s="43" t="s">
        <v>121</v>
      </c>
      <c r="B203" s="11" t="s">
        <v>70</v>
      </c>
      <c r="C203" s="12" t="s">
        <v>122</v>
      </c>
      <c r="D203" s="13">
        <v>1392200</v>
      </c>
      <c r="E203" s="13">
        <v>1049900</v>
      </c>
      <c r="F203" s="14">
        <f t="shared" si="4"/>
        <v>75.41301537135469</v>
      </c>
    </row>
    <row r="204" spans="1:6" s="24" customFormat="1" ht="24">
      <c r="A204" s="43" t="s">
        <v>201</v>
      </c>
      <c r="B204" s="11"/>
      <c r="C204" s="12" t="s">
        <v>261</v>
      </c>
      <c r="D204" s="13"/>
      <c r="E204" s="13"/>
      <c r="F204" s="14" t="e">
        <f t="shared" si="4"/>
        <v>#DIV/0!</v>
      </c>
    </row>
    <row r="205" spans="1:6" s="24" customFormat="1" ht="15">
      <c r="A205" s="43" t="s">
        <v>212</v>
      </c>
      <c r="B205" s="11"/>
      <c r="C205" s="12" t="s">
        <v>123</v>
      </c>
      <c r="D205" s="13">
        <v>0</v>
      </c>
      <c r="E205" s="13">
        <v>0</v>
      </c>
      <c r="F205" s="14" t="e">
        <f t="shared" si="4"/>
        <v>#DIV/0!</v>
      </c>
    </row>
    <row r="206" spans="1:6" s="52" customFormat="1" ht="15">
      <c r="A206" s="64" t="s">
        <v>213</v>
      </c>
      <c r="B206" s="15"/>
      <c r="C206" s="8" t="s">
        <v>214</v>
      </c>
      <c r="D206" s="9">
        <f>D208</f>
        <v>323400</v>
      </c>
      <c r="E206" s="9">
        <f>E208</f>
        <v>323400</v>
      </c>
      <c r="F206" s="10">
        <f t="shared" si="4"/>
        <v>100</v>
      </c>
    </row>
    <row r="207" spans="1:6" s="52" customFormat="1" ht="15">
      <c r="A207" s="66" t="s">
        <v>212</v>
      </c>
      <c r="B207" s="15">
        <v>200</v>
      </c>
      <c r="C207" s="8" t="s">
        <v>262</v>
      </c>
      <c r="D207" s="9"/>
      <c r="E207" s="9"/>
      <c r="F207" s="10" t="e">
        <f t="shared" si="4"/>
        <v>#DIV/0!</v>
      </c>
    </row>
    <row r="208" spans="1:6" s="24" customFormat="1" ht="15.75" customHeight="1">
      <c r="A208" s="43" t="s">
        <v>124</v>
      </c>
      <c r="B208" s="11" t="s">
        <v>70</v>
      </c>
      <c r="C208" s="12" t="s">
        <v>125</v>
      </c>
      <c r="D208" s="13">
        <v>323400</v>
      </c>
      <c r="E208" s="13">
        <v>323400</v>
      </c>
      <c r="F208" s="10">
        <f t="shared" si="4"/>
        <v>100</v>
      </c>
    </row>
    <row r="209" spans="1:6" s="52" customFormat="1" ht="15">
      <c r="A209" s="64" t="s">
        <v>215</v>
      </c>
      <c r="B209" s="15"/>
      <c r="C209" s="8" t="s">
        <v>126</v>
      </c>
      <c r="D209" s="9">
        <v>0</v>
      </c>
      <c r="E209" s="9">
        <v>0</v>
      </c>
      <c r="F209" s="10" t="e">
        <f t="shared" si="4"/>
        <v>#DIV/0!</v>
      </c>
    </row>
    <row r="210" spans="1:6" s="52" customFormat="1" ht="15" customHeight="1">
      <c r="A210" s="64" t="s">
        <v>216</v>
      </c>
      <c r="B210" s="15"/>
      <c r="C210" s="8" t="s">
        <v>217</v>
      </c>
      <c r="D210" s="9">
        <f>D211</f>
        <v>10500</v>
      </c>
      <c r="E210" s="9">
        <f>E211</f>
        <v>1360</v>
      </c>
      <c r="F210" s="10">
        <f t="shared" si="4"/>
        <v>12.95238095238095</v>
      </c>
    </row>
    <row r="211" spans="1:6" s="24" customFormat="1" ht="15">
      <c r="A211" s="43" t="s">
        <v>83</v>
      </c>
      <c r="B211" s="11" t="s">
        <v>70</v>
      </c>
      <c r="C211" s="12" t="s">
        <v>127</v>
      </c>
      <c r="D211" s="13">
        <v>10500</v>
      </c>
      <c r="E211" s="13">
        <v>1360</v>
      </c>
      <c r="F211" s="14">
        <f>E211/D211*100</f>
        <v>12.95238095238095</v>
      </c>
    </row>
    <row r="212" spans="1:6" s="24" customFormat="1" ht="15">
      <c r="A212" s="43" t="s">
        <v>128</v>
      </c>
      <c r="B212" s="12" t="s">
        <v>129</v>
      </c>
      <c r="C212" s="12" t="s">
        <v>7</v>
      </c>
      <c r="D212" s="13">
        <f>D10-D129</f>
        <v>-131861</v>
      </c>
      <c r="E212" s="13">
        <f>E10-E129</f>
        <v>85201.13999999966</v>
      </c>
      <c r="F212" s="14">
        <f>E212/D212*100</f>
        <v>-64.6143590599189</v>
      </c>
    </row>
    <row r="213" spans="1:6" s="24" customFormat="1" ht="15">
      <c r="A213" s="41"/>
      <c r="B213" s="29"/>
      <c r="C213" s="29"/>
      <c r="D213" s="29"/>
      <c r="E213" s="29"/>
      <c r="F213" s="30"/>
    </row>
    <row r="214" spans="1:6" s="24" customFormat="1" ht="15">
      <c r="A214" s="41"/>
      <c r="B214" s="29"/>
      <c r="C214" s="29"/>
      <c r="D214" s="29"/>
      <c r="E214" s="29"/>
      <c r="F214" s="30"/>
    </row>
    <row r="215" spans="1:6" s="24" customFormat="1" ht="15">
      <c r="A215" s="41"/>
      <c r="B215" s="29"/>
      <c r="C215" s="29"/>
      <c r="D215" s="29"/>
      <c r="E215" s="29"/>
      <c r="F215" s="30"/>
    </row>
    <row r="216" spans="1:6" s="24" customFormat="1" ht="15">
      <c r="A216" s="41"/>
      <c r="B216" s="29"/>
      <c r="C216" s="29"/>
      <c r="D216" s="29"/>
      <c r="E216" s="29"/>
      <c r="F216" s="30"/>
    </row>
    <row r="217" spans="1:14" s="24" customFormat="1" ht="15">
      <c r="A217" s="41"/>
      <c r="B217" s="29"/>
      <c r="C217" s="2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</row>
    <row r="218" spans="1:14" s="24" customFormat="1" ht="15">
      <c r="A218" s="41"/>
      <c r="B218" s="29"/>
      <c r="C218" s="2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</row>
    <row r="219" spans="1:6" s="24" customFormat="1" ht="15">
      <c r="A219" s="41"/>
      <c r="B219" s="29"/>
      <c r="C219" s="29"/>
      <c r="D219" s="29"/>
      <c r="E219" s="29"/>
      <c r="F219" s="30"/>
    </row>
    <row r="220" spans="1:6" s="24" customFormat="1" ht="15">
      <c r="A220" s="41"/>
      <c r="B220" s="29"/>
      <c r="C220" s="29"/>
      <c r="D220" s="29"/>
      <c r="E220" s="29"/>
      <c r="F220" s="30"/>
    </row>
    <row r="221" spans="1:6" s="24" customFormat="1" ht="15">
      <c r="A221" s="41"/>
      <c r="B221" s="29"/>
      <c r="C221" s="29"/>
      <c r="D221" s="29"/>
      <c r="E221" s="29"/>
      <c r="F221" s="30"/>
    </row>
    <row r="222" spans="1:6" s="24" customFormat="1" ht="15">
      <c r="A222" s="41"/>
      <c r="B222" s="29"/>
      <c r="C222" s="29"/>
      <c r="D222" s="29"/>
      <c r="E222" s="29"/>
      <c r="F222" s="30"/>
    </row>
    <row r="223" spans="1:6" s="24" customFormat="1" ht="15">
      <c r="A223" s="41"/>
      <c r="B223" s="29"/>
      <c r="C223" s="29"/>
      <c r="D223" s="29"/>
      <c r="E223" s="29"/>
      <c r="F223" s="30"/>
    </row>
    <row r="224" spans="1:6" s="24" customFormat="1" ht="15">
      <c r="A224" s="41"/>
      <c r="B224" s="29"/>
      <c r="C224" s="29"/>
      <c r="D224" s="29"/>
      <c r="E224" s="29"/>
      <c r="F224" s="30"/>
    </row>
    <row r="225" spans="1:6" s="24" customFormat="1" ht="15">
      <c r="A225" s="41"/>
      <c r="B225" s="29"/>
      <c r="C225" s="29"/>
      <c r="D225" s="29"/>
      <c r="E225" s="29"/>
      <c r="F225" s="30"/>
    </row>
    <row r="226" spans="1:6" s="24" customFormat="1" ht="15">
      <c r="A226" s="41"/>
      <c r="B226" s="29"/>
      <c r="C226" s="29"/>
      <c r="D226" s="29"/>
      <c r="E226" s="29"/>
      <c r="F226" s="30"/>
    </row>
    <row r="227" spans="1:6" s="24" customFormat="1" ht="15">
      <c r="A227" s="41"/>
      <c r="B227" s="29"/>
      <c r="C227" s="29"/>
      <c r="D227" s="29"/>
      <c r="E227" s="29"/>
      <c r="F227" s="30"/>
    </row>
    <row r="228" spans="1:6" s="24" customFormat="1" ht="15">
      <c r="A228" s="41"/>
      <c r="B228" s="29"/>
      <c r="C228" s="29"/>
      <c r="D228" s="29"/>
      <c r="E228" s="29"/>
      <c r="F228" s="30"/>
    </row>
    <row r="229" spans="1:6" s="24" customFormat="1" ht="15">
      <c r="A229" s="41"/>
      <c r="B229" s="29"/>
      <c r="C229" s="29"/>
      <c r="D229" s="29"/>
      <c r="E229" s="29"/>
      <c r="F229" s="30"/>
    </row>
    <row r="230" spans="1:6" s="24" customFormat="1" ht="15">
      <c r="A230" s="41"/>
      <c r="B230" s="29"/>
      <c r="C230" s="29"/>
      <c r="D230" s="29"/>
      <c r="E230" s="29"/>
      <c r="F230" s="30"/>
    </row>
    <row r="231" spans="1:6" s="24" customFormat="1" ht="15">
      <c r="A231" s="41"/>
      <c r="B231" s="29"/>
      <c r="C231" s="29"/>
      <c r="D231" s="29"/>
      <c r="E231" s="29"/>
      <c r="F231" s="30"/>
    </row>
    <row r="232" spans="1:6" s="24" customFormat="1" ht="15">
      <c r="A232" s="41"/>
      <c r="B232" s="29"/>
      <c r="C232" s="29"/>
      <c r="D232" s="29"/>
      <c r="E232" s="29"/>
      <c r="F232" s="30"/>
    </row>
    <row r="233" spans="1:6" s="24" customFormat="1" ht="15">
      <c r="A233" s="41"/>
      <c r="B233" s="29"/>
      <c r="C233" s="29"/>
      <c r="D233" s="29"/>
      <c r="E233" s="29"/>
      <c r="F233" s="30"/>
    </row>
    <row r="234" spans="1:6" s="24" customFormat="1" ht="15">
      <c r="A234" s="41"/>
      <c r="B234" s="29"/>
      <c r="C234" s="29"/>
      <c r="D234" s="29"/>
      <c r="E234" s="29"/>
      <c r="F234" s="30"/>
    </row>
    <row r="235" spans="1:6" s="24" customFormat="1" ht="15">
      <c r="A235" s="41"/>
      <c r="B235" s="29"/>
      <c r="C235" s="29"/>
      <c r="D235" s="29"/>
      <c r="E235" s="29"/>
      <c r="F235" s="30"/>
    </row>
    <row r="236" spans="1:6" s="24" customFormat="1" ht="15">
      <c r="A236" s="41"/>
      <c r="B236" s="29"/>
      <c r="C236" s="29"/>
      <c r="D236" s="29"/>
      <c r="E236" s="29"/>
      <c r="F236" s="30"/>
    </row>
    <row r="237" spans="1:6" s="24" customFormat="1" ht="15">
      <c r="A237" s="41"/>
      <c r="B237" s="29"/>
      <c r="C237" s="29"/>
      <c r="D237" s="29"/>
      <c r="E237" s="29"/>
      <c r="F237" s="30"/>
    </row>
    <row r="238" spans="1:6" s="24" customFormat="1" ht="15">
      <c r="A238" s="41"/>
      <c r="B238" s="29"/>
      <c r="C238" s="29"/>
      <c r="D238" s="29"/>
      <c r="E238" s="29"/>
      <c r="F238" s="30"/>
    </row>
    <row r="239" spans="1:6" s="24" customFormat="1" ht="15">
      <c r="A239" s="41"/>
      <c r="B239" s="29"/>
      <c r="C239" s="29"/>
      <c r="D239" s="29"/>
      <c r="E239" s="29"/>
      <c r="F239" s="30"/>
    </row>
    <row r="240" spans="1:6" s="24" customFormat="1" ht="15">
      <c r="A240" s="41"/>
      <c r="B240" s="29"/>
      <c r="C240" s="29"/>
      <c r="D240" s="29"/>
      <c r="E240" s="29"/>
      <c r="F240" s="30"/>
    </row>
    <row r="241" spans="1:6" s="24" customFormat="1" ht="15">
      <c r="A241" s="41"/>
      <c r="B241" s="29"/>
      <c r="C241" s="29"/>
      <c r="D241" s="29"/>
      <c r="E241" s="29"/>
      <c r="F241" s="30"/>
    </row>
    <row r="242" spans="1:6" s="24" customFormat="1" ht="15">
      <c r="A242" s="41"/>
      <c r="B242" s="29"/>
      <c r="C242" s="29"/>
      <c r="D242" s="29"/>
      <c r="E242" s="29"/>
      <c r="F242" s="30"/>
    </row>
    <row r="243" spans="1:6" s="24" customFormat="1" ht="15">
      <c r="A243" s="41"/>
      <c r="B243" s="29"/>
      <c r="C243" s="29"/>
      <c r="D243" s="29"/>
      <c r="E243" s="29"/>
      <c r="F243" s="30"/>
    </row>
    <row r="244" spans="1:6" s="24" customFormat="1" ht="15">
      <c r="A244" s="41"/>
      <c r="B244" s="29"/>
      <c r="C244" s="29"/>
      <c r="D244" s="29"/>
      <c r="E244" s="29"/>
      <c r="F244" s="30"/>
    </row>
    <row r="245" spans="1:6" s="24" customFormat="1" ht="15">
      <c r="A245" s="41"/>
      <c r="B245" s="29"/>
      <c r="C245" s="29"/>
      <c r="D245" s="29"/>
      <c r="E245" s="29"/>
      <c r="F245" s="30"/>
    </row>
    <row r="246" spans="1:6" s="24" customFormat="1" ht="15">
      <c r="A246" s="41"/>
      <c r="B246" s="29"/>
      <c r="C246" s="29"/>
      <c r="D246" s="29"/>
      <c r="E246" s="29"/>
      <c r="F246" s="30"/>
    </row>
    <row r="247" spans="1:6" s="24" customFormat="1" ht="15">
      <c r="A247" s="41"/>
      <c r="B247" s="29"/>
      <c r="C247" s="29"/>
      <c r="D247" s="29"/>
      <c r="E247" s="29"/>
      <c r="F247" s="30"/>
    </row>
    <row r="248" spans="1:6" s="24" customFormat="1" ht="15">
      <c r="A248" s="41"/>
      <c r="B248" s="29"/>
      <c r="C248" s="29"/>
      <c r="D248" s="29"/>
      <c r="E248" s="29"/>
      <c r="F248" s="30"/>
    </row>
    <row r="249" spans="1:6" s="24" customFormat="1" ht="15">
      <c r="A249" s="41"/>
      <c r="B249" s="29"/>
      <c r="C249" s="29"/>
      <c r="D249" s="29"/>
      <c r="E249" s="29"/>
      <c r="F249" s="30"/>
    </row>
    <row r="250" spans="1:6" s="24" customFormat="1" ht="15">
      <c r="A250" s="41"/>
      <c r="B250" s="29"/>
      <c r="C250" s="29"/>
      <c r="D250" s="29"/>
      <c r="E250" s="29"/>
      <c r="F250" s="30"/>
    </row>
    <row r="251" spans="1:6" s="24" customFormat="1" ht="15">
      <c r="A251" s="41"/>
      <c r="B251" s="29"/>
      <c r="C251" s="29"/>
      <c r="D251" s="29"/>
      <c r="E251" s="29"/>
      <c r="F251" s="30"/>
    </row>
    <row r="252" spans="1:6" s="24" customFormat="1" ht="15">
      <c r="A252" s="41"/>
      <c r="B252" s="29"/>
      <c r="C252" s="29"/>
      <c r="D252" s="29"/>
      <c r="E252" s="29"/>
      <c r="F252" s="30"/>
    </row>
    <row r="253" spans="1:6" s="24" customFormat="1" ht="15">
      <c r="A253" s="41"/>
      <c r="B253" s="29"/>
      <c r="C253" s="29"/>
      <c r="D253" s="29"/>
      <c r="E253" s="29"/>
      <c r="F253" s="30"/>
    </row>
    <row r="254" spans="1:6" s="24" customFormat="1" ht="15">
      <c r="A254" s="41"/>
      <c r="B254" s="29"/>
      <c r="C254" s="29"/>
      <c r="D254" s="29"/>
      <c r="E254" s="29"/>
      <c r="F254" s="30"/>
    </row>
    <row r="255" spans="1:6" s="24" customFormat="1" ht="15">
      <c r="A255" s="41"/>
      <c r="B255" s="29"/>
      <c r="C255" s="29"/>
      <c r="D255" s="29"/>
      <c r="E255" s="29"/>
      <c r="F255" s="30"/>
    </row>
    <row r="256" spans="1:6" s="24" customFormat="1" ht="15">
      <c r="A256" s="41"/>
      <c r="B256" s="29"/>
      <c r="C256" s="29"/>
      <c r="D256" s="29"/>
      <c r="E256" s="29"/>
      <c r="F256" s="30"/>
    </row>
    <row r="257" spans="1:6" s="24" customFormat="1" ht="15">
      <c r="A257" s="41"/>
      <c r="B257" s="29"/>
      <c r="C257" s="29"/>
      <c r="D257" s="29"/>
      <c r="E257" s="29"/>
      <c r="F257" s="30"/>
    </row>
    <row r="258" spans="1:6" s="24" customFormat="1" ht="15">
      <c r="A258" s="41"/>
      <c r="B258" s="29"/>
      <c r="C258" s="29"/>
      <c r="D258" s="29"/>
      <c r="E258" s="29"/>
      <c r="F258" s="30"/>
    </row>
    <row r="259" spans="1:6" s="24" customFormat="1" ht="15">
      <c r="A259" s="41"/>
      <c r="B259" s="29"/>
      <c r="C259" s="29"/>
      <c r="D259" s="29"/>
      <c r="E259" s="29"/>
      <c r="F259" s="30"/>
    </row>
    <row r="260" spans="1:6" s="24" customFormat="1" ht="15">
      <c r="A260" s="41"/>
      <c r="B260" s="29"/>
      <c r="C260" s="29"/>
      <c r="D260" s="29"/>
      <c r="E260" s="29"/>
      <c r="F260" s="30"/>
    </row>
    <row r="261" spans="1:6" s="24" customFormat="1" ht="15">
      <c r="A261" s="41"/>
      <c r="B261" s="29"/>
      <c r="C261" s="29"/>
      <c r="D261" s="29"/>
      <c r="E261" s="29"/>
      <c r="F261" s="30"/>
    </row>
    <row r="262" spans="1:6" s="24" customFormat="1" ht="15">
      <c r="A262" s="41"/>
      <c r="B262" s="29"/>
      <c r="C262" s="29"/>
      <c r="D262" s="29"/>
      <c r="E262" s="29"/>
      <c r="F262" s="30"/>
    </row>
    <row r="263" spans="1:6" s="24" customFormat="1" ht="15">
      <c r="A263" s="41"/>
      <c r="B263" s="29"/>
      <c r="C263" s="29"/>
      <c r="D263" s="29"/>
      <c r="E263" s="29"/>
      <c r="F263" s="30"/>
    </row>
    <row r="264" spans="1:6" s="24" customFormat="1" ht="15">
      <c r="A264" s="41"/>
      <c r="B264" s="29"/>
      <c r="C264" s="29"/>
      <c r="D264" s="29"/>
      <c r="E264" s="29"/>
      <c r="F264" s="30"/>
    </row>
    <row r="265" spans="1:6" s="24" customFormat="1" ht="15">
      <c r="A265" s="41"/>
      <c r="B265" s="29"/>
      <c r="C265" s="29"/>
      <c r="D265" s="29"/>
      <c r="E265" s="29"/>
      <c r="F265" s="30"/>
    </row>
    <row r="266" spans="1:6" s="24" customFormat="1" ht="15">
      <c r="A266" s="41"/>
      <c r="B266" s="29"/>
      <c r="C266" s="29"/>
      <c r="D266" s="29"/>
      <c r="E266" s="29"/>
      <c r="F266" s="30"/>
    </row>
    <row r="267" spans="1:6" s="24" customFormat="1" ht="15">
      <c r="A267" s="41"/>
      <c r="B267" s="29"/>
      <c r="C267" s="29"/>
      <c r="D267" s="29"/>
      <c r="E267" s="29"/>
      <c r="F267" s="30"/>
    </row>
    <row r="268" spans="1:6" s="24" customFormat="1" ht="15">
      <c r="A268" s="41"/>
      <c r="B268" s="29"/>
      <c r="C268" s="29"/>
      <c r="D268" s="29"/>
      <c r="E268" s="29"/>
      <c r="F268" s="30"/>
    </row>
    <row r="269" spans="1:6" s="24" customFormat="1" ht="15">
      <c r="A269" s="41"/>
      <c r="B269" s="29"/>
      <c r="C269" s="29"/>
      <c r="D269" s="29"/>
      <c r="E269" s="29"/>
      <c r="F269" s="30"/>
    </row>
    <row r="270" spans="1:6" s="24" customFormat="1" ht="15">
      <c r="A270" s="41"/>
      <c r="B270" s="29"/>
      <c r="C270" s="29"/>
      <c r="D270" s="29"/>
      <c r="E270" s="29"/>
      <c r="F270" s="30"/>
    </row>
    <row r="271" spans="1:6" s="24" customFormat="1" ht="15">
      <c r="A271" s="41"/>
      <c r="B271" s="29"/>
      <c r="C271" s="29"/>
      <c r="D271" s="29"/>
      <c r="E271" s="29"/>
      <c r="F271" s="30"/>
    </row>
    <row r="272" spans="1:6" s="24" customFormat="1" ht="15">
      <c r="A272" s="41"/>
      <c r="B272" s="29"/>
      <c r="C272" s="29"/>
      <c r="D272" s="29"/>
      <c r="E272" s="29"/>
      <c r="F272" s="30"/>
    </row>
    <row r="273" spans="1:6" s="24" customFormat="1" ht="15">
      <c r="A273" s="41"/>
      <c r="B273" s="29"/>
      <c r="C273" s="29"/>
      <c r="D273" s="29"/>
      <c r="E273" s="29"/>
      <c r="F273" s="30"/>
    </row>
    <row r="274" spans="1:6" s="24" customFormat="1" ht="15">
      <c r="A274" s="41"/>
      <c r="B274" s="29"/>
      <c r="C274" s="29"/>
      <c r="D274" s="29"/>
      <c r="E274" s="29"/>
      <c r="F274" s="30"/>
    </row>
    <row r="275" spans="1:6" s="24" customFormat="1" ht="15">
      <c r="A275" s="41"/>
      <c r="B275" s="29"/>
      <c r="C275" s="29"/>
      <c r="D275" s="29"/>
      <c r="E275" s="29"/>
      <c r="F275" s="30"/>
    </row>
    <row r="276" spans="1:6" s="24" customFormat="1" ht="15">
      <c r="A276" s="41"/>
      <c r="B276" s="29"/>
      <c r="C276" s="29"/>
      <c r="D276" s="29"/>
      <c r="E276" s="29"/>
      <c r="F276" s="30"/>
    </row>
    <row r="277" spans="1:6" s="24" customFormat="1" ht="15">
      <c r="A277" s="41"/>
      <c r="B277" s="29"/>
      <c r="C277" s="29"/>
      <c r="D277" s="29"/>
      <c r="E277" s="29"/>
      <c r="F277" s="30"/>
    </row>
    <row r="278" spans="1:6" s="24" customFormat="1" ht="15">
      <c r="A278" s="41"/>
      <c r="B278" s="29"/>
      <c r="C278" s="29"/>
      <c r="D278" s="29"/>
      <c r="E278" s="29"/>
      <c r="F278" s="30"/>
    </row>
    <row r="279" spans="1:6" s="24" customFormat="1" ht="15">
      <c r="A279" s="41"/>
      <c r="B279" s="29"/>
      <c r="C279" s="29"/>
      <c r="D279" s="29"/>
      <c r="E279" s="29"/>
      <c r="F279" s="30"/>
    </row>
    <row r="280" spans="1:6" s="24" customFormat="1" ht="15">
      <c r="A280" s="41"/>
      <c r="B280" s="29"/>
      <c r="C280" s="29"/>
      <c r="D280" s="29"/>
      <c r="E280" s="29"/>
      <c r="F280" s="30"/>
    </row>
    <row r="281" spans="1:6" s="24" customFormat="1" ht="15">
      <c r="A281" s="41"/>
      <c r="B281" s="29"/>
      <c r="C281" s="29"/>
      <c r="D281" s="29"/>
      <c r="E281" s="29"/>
      <c r="F281" s="30"/>
    </row>
    <row r="282" spans="1:6" s="24" customFormat="1" ht="15.75" customHeight="1">
      <c r="A282" s="83" t="s">
        <v>130</v>
      </c>
      <c r="B282" s="83"/>
      <c r="C282" s="83"/>
      <c r="D282" s="83"/>
      <c r="E282" s="83"/>
      <c r="F282" s="83"/>
    </row>
    <row r="283" spans="1:6" s="24" customFormat="1" ht="15">
      <c r="A283" s="41"/>
      <c r="B283" s="31"/>
      <c r="C283" s="31"/>
      <c r="D283" s="57"/>
      <c r="E283" s="57"/>
      <c r="F283" s="57"/>
    </row>
    <row r="284" spans="1:6" s="24" customFormat="1" ht="24">
      <c r="A284" s="58" t="s">
        <v>1</v>
      </c>
      <c r="B284" s="58" t="s">
        <v>2</v>
      </c>
      <c r="C284" s="58" t="s">
        <v>3</v>
      </c>
      <c r="D284" s="68" t="s">
        <v>272</v>
      </c>
      <c r="E284" s="68" t="s">
        <v>273</v>
      </c>
      <c r="F284" s="58" t="s">
        <v>151</v>
      </c>
    </row>
    <row r="285" spans="1:6" s="56" customFormat="1" ht="15">
      <c r="A285" s="54">
        <v>1</v>
      </c>
      <c r="B285" s="28">
        <v>2</v>
      </c>
      <c r="C285" s="28">
        <v>3</v>
      </c>
      <c r="D285" s="28">
        <v>4</v>
      </c>
      <c r="E285" s="28">
        <v>5</v>
      </c>
      <c r="F285" s="28">
        <v>6</v>
      </c>
    </row>
    <row r="286" spans="1:6" s="24" customFormat="1" ht="15">
      <c r="A286" s="51" t="s">
        <v>131</v>
      </c>
      <c r="B286" s="8" t="s">
        <v>132</v>
      </c>
      <c r="C286" s="8" t="s">
        <v>7</v>
      </c>
      <c r="D286" s="9">
        <f>D289</f>
        <v>131861</v>
      </c>
      <c r="E286" s="9">
        <f>E289</f>
        <v>-85201.13999999966</v>
      </c>
      <c r="F286" s="9">
        <v>0</v>
      </c>
    </row>
    <row r="287" spans="1:6" s="24" customFormat="1" ht="36">
      <c r="A287" s="42" t="s">
        <v>133</v>
      </c>
      <c r="B287" s="12" t="s">
        <v>134</v>
      </c>
      <c r="C287" s="12" t="s">
        <v>7</v>
      </c>
      <c r="D287" s="13">
        <v>0</v>
      </c>
      <c r="E287" s="13">
        <v>0</v>
      </c>
      <c r="F287" s="13">
        <v>0</v>
      </c>
    </row>
    <row r="288" spans="1:6" s="24" customFormat="1" ht="24">
      <c r="A288" s="42" t="s">
        <v>135</v>
      </c>
      <c r="B288" s="12" t="s">
        <v>136</v>
      </c>
      <c r="C288" s="12" t="s">
        <v>7</v>
      </c>
      <c r="D288" s="13" t="s">
        <v>279</v>
      </c>
      <c r="E288" s="13">
        <v>0</v>
      </c>
      <c r="F288" s="13">
        <v>0</v>
      </c>
    </row>
    <row r="289" spans="1:6" s="24" customFormat="1" ht="15">
      <c r="A289" s="51" t="s">
        <v>137</v>
      </c>
      <c r="B289" s="8" t="s">
        <v>138</v>
      </c>
      <c r="C289" s="8"/>
      <c r="D289" s="9">
        <f>D290+D293</f>
        <v>131861</v>
      </c>
      <c r="E289" s="9">
        <f>E290+E293</f>
        <v>-85201.13999999966</v>
      </c>
      <c r="F289" s="9">
        <v>0</v>
      </c>
    </row>
    <row r="290" spans="1:6" s="24" customFormat="1" ht="15" customHeight="1">
      <c r="A290" s="51" t="s">
        <v>139</v>
      </c>
      <c r="B290" s="8" t="s">
        <v>140</v>
      </c>
      <c r="C290" s="8"/>
      <c r="D290" s="9">
        <f>D291+D292</f>
        <v>-3761726</v>
      </c>
      <c r="E290" s="9">
        <f>E291+E292</f>
        <v>-3182457.03</v>
      </c>
      <c r="F290" s="9">
        <v>0</v>
      </c>
    </row>
    <row r="291" spans="1:6" s="24" customFormat="1" ht="24">
      <c r="A291" s="42" t="s">
        <v>141</v>
      </c>
      <c r="B291" s="11" t="s">
        <v>140</v>
      </c>
      <c r="C291" s="12" t="s">
        <v>142</v>
      </c>
      <c r="D291" s="13">
        <v>0</v>
      </c>
      <c r="E291" s="13">
        <v>0</v>
      </c>
      <c r="F291" s="13">
        <v>0</v>
      </c>
    </row>
    <row r="292" spans="1:6" s="24" customFormat="1" ht="15">
      <c r="A292" s="42" t="s">
        <v>143</v>
      </c>
      <c r="B292" s="11" t="s">
        <v>140</v>
      </c>
      <c r="C292" s="12" t="s">
        <v>144</v>
      </c>
      <c r="D292" s="13">
        <f>-D10</f>
        <v>-3761726</v>
      </c>
      <c r="E292" s="13">
        <v>-3182457.03</v>
      </c>
      <c r="F292" s="13">
        <v>0</v>
      </c>
    </row>
    <row r="293" spans="1:6" s="24" customFormat="1" ht="15">
      <c r="A293" s="51" t="s">
        <v>145</v>
      </c>
      <c r="B293" s="8" t="s">
        <v>146</v>
      </c>
      <c r="C293" s="8"/>
      <c r="D293" s="9">
        <f>D294+D295</f>
        <v>3893587</v>
      </c>
      <c r="E293" s="9">
        <f>E294+E295</f>
        <v>3097255.89</v>
      </c>
      <c r="F293" s="9">
        <v>0</v>
      </c>
    </row>
    <row r="294" spans="1:6" s="24" customFormat="1" ht="24">
      <c r="A294" s="42" t="s">
        <v>147</v>
      </c>
      <c r="B294" s="11" t="s">
        <v>146</v>
      </c>
      <c r="C294" s="12" t="s">
        <v>148</v>
      </c>
      <c r="D294" s="13">
        <v>0</v>
      </c>
      <c r="E294" s="13">
        <v>0</v>
      </c>
      <c r="F294" s="13">
        <v>0</v>
      </c>
    </row>
    <row r="295" spans="1:6" s="24" customFormat="1" ht="15">
      <c r="A295" s="42" t="s">
        <v>149</v>
      </c>
      <c r="B295" s="11" t="s">
        <v>146</v>
      </c>
      <c r="C295" s="12" t="s">
        <v>150</v>
      </c>
      <c r="D295" s="13">
        <f>D129</f>
        <v>3893587</v>
      </c>
      <c r="E295" s="13">
        <v>3097255.89</v>
      </c>
      <c r="F295" s="13">
        <v>0</v>
      </c>
    </row>
  </sheetData>
  <sheetProtection/>
  <mergeCells count="5">
    <mergeCell ref="A2:F2"/>
    <mergeCell ref="A4:F4"/>
    <mergeCell ref="A125:F125"/>
    <mergeCell ref="A282:F282"/>
    <mergeCell ref="A6:F6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7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3"/>
  <sheetViews>
    <sheetView showGridLines="0" tabSelected="1" view="pageBreakPreview" zoomScaleSheetLayoutView="100" workbookViewId="0" topLeftCell="A280">
      <selection activeCell="E299" sqref="E299"/>
    </sheetView>
  </sheetViews>
  <sheetFormatPr defaultColWidth="9.140625" defaultRowHeight="15"/>
  <cols>
    <col min="1" max="1" width="55.421875" style="41" customWidth="1"/>
    <col min="2" max="2" width="9.8515625" style="38" customWidth="1"/>
    <col min="3" max="3" width="28.00390625" style="38" customWidth="1"/>
    <col min="4" max="5" width="13.57421875" style="38" bestFit="1" customWidth="1"/>
    <col min="6" max="6" width="11.421875" style="38" customWidth="1"/>
  </cols>
  <sheetData>
    <row r="1" spans="2:6" ht="15" customHeight="1">
      <c r="B1" s="32"/>
      <c r="C1" s="33"/>
      <c r="D1" s="34"/>
      <c r="E1" s="35"/>
      <c r="F1" s="35"/>
    </row>
    <row r="2" spans="1:6" ht="15" customHeight="1">
      <c r="A2" s="81" t="s">
        <v>245</v>
      </c>
      <c r="B2" s="81"/>
      <c r="C2" s="81"/>
      <c r="D2" s="81"/>
      <c r="E2" s="81"/>
      <c r="F2" s="81"/>
    </row>
    <row r="3" spans="1:6" ht="15" customHeight="1">
      <c r="A3" s="44"/>
      <c r="B3" s="45"/>
      <c r="C3" s="45"/>
      <c r="D3" s="45"/>
      <c r="E3" s="46"/>
      <c r="F3" s="47"/>
    </row>
    <row r="4" spans="1:6" ht="15" customHeight="1">
      <c r="A4" s="82" t="s">
        <v>278</v>
      </c>
      <c r="B4" s="82"/>
      <c r="C4" s="82"/>
      <c r="D4" s="82"/>
      <c r="E4" s="82"/>
      <c r="F4" s="82"/>
    </row>
    <row r="5" spans="1:6" ht="15" customHeight="1">
      <c r="A5" s="44"/>
      <c r="B5" s="50"/>
      <c r="C5" s="50"/>
      <c r="D5" s="50"/>
      <c r="E5" s="48"/>
      <c r="F5" s="49"/>
    </row>
    <row r="6" spans="1:6" ht="15" customHeight="1">
      <c r="A6" s="80" t="s">
        <v>0</v>
      </c>
      <c r="B6" s="80"/>
      <c r="C6" s="80"/>
      <c r="D6" s="80"/>
      <c r="E6" s="80"/>
      <c r="F6" s="80"/>
    </row>
    <row r="7" spans="2:6" ht="15" customHeight="1">
      <c r="B7" s="36"/>
      <c r="C7" s="36"/>
      <c r="D7" s="36"/>
      <c r="E7" s="37"/>
      <c r="F7" s="37"/>
    </row>
    <row r="8" spans="1:6" ht="27" customHeight="1">
      <c r="A8" s="58" t="s">
        <v>1</v>
      </c>
      <c r="B8" s="58" t="s">
        <v>2</v>
      </c>
      <c r="C8" s="58" t="s">
        <v>3</v>
      </c>
      <c r="D8" s="68" t="s">
        <v>279</v>
      </c>
      <c r="E8" s="68" t="s">
        <v>280</v>
      </c>
      <c r="F8" s="58" t="s">
        <v>151</v>
      </c>
    </row>
    <row r="9" spans="1:6" s="56" customFormat="1" ht="15">
      <c r="A9" s="5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6" s="52" customFormat="1" ht="24">
      <c r="A10" s="51" t="s">
        <v>5</v>
      </c>
      <c r="B10" s="62" t="s">
        <v>6</v>
      </c>
      <c r="C10" s="62" t="s">
        <v>7</v>
      </c>
      <c r="D10" s="7">
        <f>D11+D43</f>
        <v>3983600</v>
      </c>
      <c r="E10" s="7">
        <f>E11+E43</f>
        <v>3312911.46</v>
      </c>
      <c r="F10" s="7">
        <f aca="true" t="shared" si="0" ref="F10:F30">E10/D10*100</f>
        <v>83.16375790742042</v>
      </c>
    </row>
    <row r="11" spans="1:6" s="52" customFormat="1" ht="15">
      <c r="A11" s="51" t="s">
        <v>153</v>
      </c>
      <c r="B11" s="62"/>
      <c r="C11" s="62"/>
      <c r="D11" s="7">
        <f>D12+D28</f>
        <v>607700</v>
      </c>
      <c r="E11" s="7">
        <f>E12+E28</f>
        <v>495902.45999999996</v>
      </c>
      <c r="F11" s="7">
        <f t="shared" si="0"/>
        <v>81.60316932697054</v>
      </c>
    </row>
    <row r="12" spans="1:6" s="52" customFormat="1" ht="15">
      <c r="A12" s="51" t="s">
        <v>154</v>
      </c>
      <c r="B12" s="62"/>
      <c r="C12" s="62"/>
      <c r="D12" s="7">
        <f>D13+D17+D20+D24+D26</f>
        <v>549700</v>
      </c>
      <c r="E12" s="7">
        <f>E13+E17+E20+E24+E26</f>
        <v>470719.68999999994</v>
      </c>
      <c r="F12" s="7">
        <f t="shared" si="0"/>
        <v>85.63210660360195</v>
      </c>
    </row>
    <row r="13" spans="1:6" s="52" customFormat="1" ht="15">
      <c r="A13" s="51" t="s">
        <v>155</v>
      </c>
      <c r="B13" s="62"/>
      <c r="C13" s="62" t="s">
        <v>156</v>
      </c>
      <c r="D13" s="7">
        <f>SUM(D14:D16)</f>
        <v>121800</v>
      </c>
      <c r="E13" s="7">
        <f>SUM(E14:E16)</f>
        <v>117101.34</v>
      </c>
      <c r="F13" s="7">
        <f t="shared" si="0"/>
        <v>96.14231527093597</v>
      </c>
    </row>
    <row r="14" spans="1:6" s="24" customFormat="1" ht="48">
      <c r="A14" s="42" t="s">
        <v>8</v>
      </c>
      <c r="B14" s="1" t="s">
        <v>6</v>
      </c>
      <c r="C14" s="2" t="s">
        <v>9</v>
      </c>
      <c r="D14" s="3">
        <v>101500</v>
      </c>
      <c r="E14" s="3">
        <v>115163.94</v>
      </c>
      <c r="F14" s="4">
        <f t="shared" si="0"/>
        <v>113.46200985221675</v>
      </c>
    </row>
    <row r="15" spans="1:6" s="24" customFormat="1" ht="72">
      <c r="A15" s="42" t="s">
        <v>10</v>
      </c>
      <c r="B15" s="1" t="s">
        <v>6</v>
      </c>
      <c r="C15" s="2" t="s">
        <v>11</v>
      </c>
      <c r="D15" s="3">
        <v>0</v>
      </c>
      <c r="E15" s="3">
        <v>1560</v>
      </c>
      <c r="F15" s="4" t="e">
        <f t="shared" si="0"/>
        <v>#DIV/0!</v>
      </c>
    </row>
    <row r="16" spans="1:6" s="24" customFormat="1" ht="36">
      <c r="A16" s="42" t="s">
        <v>12</v>
      </c>
      <c r="B16" s="1" t="s">
        <v>6</v>
      </c>
      <c r="C16" s="2" t="s">
        <v>13</v>
      </c>
      <c r="D16" s="3">
        <v>20300</v>
      </c>
      <c r="E16" s="3">
        <v>377.4</v>
      </c>
      <c r="F16" s="4">
        <f t="shared" si="0"/>
        <v>1.8591133004926108</v>
      </c>
    </row>
    <row r="17" spans="1:6" s="52" customFormat="1" ht="15">
      <c r="A17" s="51"/>
      <c r="B17" s="63"/>
      <c r="C17" s="5" t="s">
        <v>157</v>
      </c>
      <c r="D17" s="6">
        <f>SUM(D18:D19)</f>
        <v>95000</v>
      </c>
      <c r="E17" s="6">
        <f>SUM(E18:E19)</f>
        <v>92371.83</v>
      </c>
      <c r="F17" s="7">
        <f t="shared" si="0"/>
        <v>97.2335052631579</v>
      </c>
    </row>
    <row r="18" spans="1:6" s="24" customFormat="1" ht="15">
      <c r="A18" s="42" t="s">
        <v>14</v>
      </c>
      <c r="B18" s="1" t="s">
        <v>6</v>
      </c>
      <c r="C18" s="2" t="s">
        <v>15</v>
      </c>
      <c r="D18" s="3">
        <v>95000</v>
      </c>
      <c r="E18" s="3">
        <v>92371.83</v>
      </c>
      <c r="F18" s="4">
        <f t="shared" si="0"/>
        <v>97.2335052631579</v>
      </c>
    </row>
    <row r="19" spans="1:6" s="24" customFormat="1" ht="24">
      <c r="A19" s="42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52" customFormat="1" ht="15">
      <c r="A20" s="51"/>
      <c r="B20" s="63"/>
      <c r="C20" s="5" t="s">
        <v>158</v>
      </c>
      <c r="D20" s="6">
        <f>SUM(D21:D23)</f>
        <v>266500</v>
      </c>
      <c r="E20" s="6">
        <f>SUM(E21:E23)</f>
        <v>185618.65</v>
      </c>
      <c r="F20" s="7">
        <f t="shared" si="0"/>
        <v>69.6505253283302</v>
      </c>
    </row>
    <row r="21" spans="1:6" s="24" customFormat="1" ht="36">
      <c r="A21" s="42" t="s">
        <v>18</v>
      </c>
      <c r="B21" s="1" t="s">
        <v>6</v>
      </c>
      <c r="C21" s="2" t="s">
        <v>19</v>
      </c>
      <c r="D21" s="3">
        <v>53000</v>
      </c>
      <c r="E21" s="3">
        <v>43078.84</v>
      </c>
      <c r="F21" s="4">
        <f t="shared" si="0"/>
        <v>81.28083018867925</v>
      </c>
    </row>
    <row r="22" spans="1:6" s="24" customFormat="1" ht="48">
      <c r="A22" s="42" t="s">
        <v>20</v>
      </c>
      <c r="B22" s="1" t="s">
        <v>6</v>
      </c>
      <c r="C22" s="2" t="s">
        <v>21</v>
      </c>
      <c r="D22" s="3">
        <v>78000</v>
      </c>
      <c r="E22" s="3">
        <v>76116.58</v>
      </c>
      <c r="F22" s="4">
        <f t="shared" si="0"/>
        <v>97.58535897435897</v>
      </c>
    </row>
    <row r="23" spans="1:6" s="24" customFormat="1" ht="48">
      <c r="A23" s="42" t="s">
        <v>22</v>
      </c>
      <c r="B23" s="1" t="s">
        <v>6</v>
      </c>
      <c r="C23" s="2" t="s">
        <v>23</v>
      </c>
      <c r="D23" s="3">
        <v>135500</v>
      </c>
      <c r="E23" s="3">
        <v>66423.23</v>
      </c>
      <c r="F23" s="4">
        <f t="shared" si="0"/>
        <v>49.02083394833948</v>
      </c>
    </row>
    <row r="24" spans="1:6" s="52" customFormat="1" ht="15">
      <c r="A24" s="51"/>
      <c r="B24" s="63"/>
      <c r="C24" s="5" t="s">
        <v>159</v>
      </c>
      <c r="D24" s="6">
        <f>D25</f>
        <v>13500</v>
      </c>
      <c r="E24" s="6">
        <f>E25</f>
        <v>12475</v>
      </c>
      <c r="F24" s="7">
        <f t="shared" si="0"/>
        <v>92.4074074074074</v>
      </c>
    </row>
    <row r="25" spans="1:6" s="24" customFormat="1" ht="48">
      <c r="A25" s="42" t="s">
        <v>24</v>
      </c>
      <c r="B25" s="1" t="s">
        <v>6</v>
      </c>
      <c r="C25" s="2" t="s">
        <v>25</v>
      </c>
      <c r="D25" s="3">
        <v>13500</v>
      </c>
      <c r="E25" s="3">
        <v>12475</v>
      </c>
      <c r="F25" s="4">
        <f t="shared" si="0"/>
        <v>92.4074074074074</v>
      </c>
    </row>
    <row r="26" spans="1:6" s="52" customFormat="1" ht="15">
      <c r="A26" s="51"/>
      <c r="B26" s="63"/>
      <c r="C26" s="5" t="s">
        <v>160</v>
      </c>
      <c r="D26" s="6">
        <f>D27</f>
        <v>52900</v>
      </c>
      <c r="E26" s="6">
        <f>E27</f>
        <v>63152.87</v>
      </c>
      <c r="F26" s="7">
        <f t="shared" si="0"/>
        <v>119.38160680529302</v>
      </c>
    </row>
    <row r="27" spans="1:6" s="24" customFormat="1" ht="24">
      <c r="A27" s="42" t="s">
        <v>26</v>
      </c>
      <c r="B27" s="1" t="s">
        <v>6</v>
      </c>
      <c r="C27" s="2" t="s">
        <v>27</v>
      </c>
      <c r="D27" s="3">
        <v>52900</v>
      </c>
      <c r="E27" s="3">
        <v>63152.87</v>
      </c>
      <c r="F27" s="4">
        <f t="shared" si="0"/>
        <v>119.38160680529302</v>
      </c>
    </row>
    <row r="28" spans="1:6" s="52" customFormat="1" ht="15">
      <c r="A28" s="51" t="s">
        <v>171</v>
      </c>
      <c r="B28" s="63"/>
      <c r="C28" s="5" t="s">
        <v>4</v>
      </c>
      <c r="D28" s="6">
        <f>D29+D33+D35+D39</f>
        <v>58000</v>
      </c>
      <c r="E28" s="6">
        <f>E29+E33+E35+E39</f>
        <v>25182.77</v>
      </c>
      <c r="F28" s="7">
        <f t="shared" si="0"/>
        <v>43.41856896551724</v>
      </c>
    </row>
    <row r="29" spans="1:6" s="52" customFormat="1" ht="24">
      <c r="A29" s="51" t="s">
        <v>172</v>
      </c>
      <c r="B29" s="63"/>
      <c r="C29" s="5" t="s">
        <v>161</v>
      </c>
      <c r="D29" s="6">
        <f>SUM(D30:D32)</f>
        <v>56000</v>
      </c>
      <c r="E29" s="6">
        <f>SUM(E30:E32)</f>
        <v>25182.77</v>
      </c>
      <c r="F29" s="7">
        <f t="shared" si="0"/>
        <v>44.969232142857145</v>
      </c>
    </row>
    <row r="30" spans="1:6" s="24" customFormat="1" ht="48">
      <c r="A30" s="42" t="s">
        <v>28</v>
      </c>
      <c r="B30" s="1" t="s">
        <v>6</v>
      </c>
      <c r="C30" s="2" t="s">
        <v>29</v>
      </c>
      <c r="D30" s="3">
        <v>51500</v>
      </c>
      <c r="E30" s="3">
        <v>21846.07</v>
      </c>
      <c r="F30" s="4">
        <f t="shared" si="0"/>
        <v>42.419553398058255</v>
      </c>
    </row>
    <row r="31" spans="1:6" s="24" customFormat="1" ht="48">
      <c r="A31" s="42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4" customFormat="1" ht="48">
      <c r="A32" s="42" t="s">
        <v>32</v>
      </c>
      <c r="B32" s="1" t="s">
        <v>6</v>
      </c>
      <c r="C32" s="2" t="s">
        <v>33</v>
      </c>
      <c r="D32" s="3">
        <v>4500</v>
      </c>
      <c r="E32" s="3">
        <v>3336.7</v>
      </c>
      <c r="F32" s="4">
        <f aca="true" t="shared" si="1" ref="F32:F39">E32/D32*100</f>
        <v>74.14888888888889</v>
      </c>
    </row>
    <row r="33" spans="1:6" s="52" customFormat="1" ht="15">
      <c r="A33" s="51"/>
      <c r="B33" s="63"/>
      <c r="C33" s="5" t="s">
        <v>162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4" customFormat="1" ht="24">
      <c r="A34" s="42" t="s">
        <v>34</v>
      </c>
      <c r="B34" s="1" t="s">
        <v>6</v>
      </c>
      <c r="C34" s="2" t="s">
        <v>35</v>
      </c>
      <c r="D34" s="3"/>
      <c r="E34" s="3"/>
      <c r="F34" s="4" t="e">
        <f t="shared" si="1"/>
        <v>#DIV/0!</v>
      </c>
    </row>
    <row r="35" spans="1:6" s="52" customFormat="1" ht="15">
      <c r="A35" s="51"/>
      <c r="B35" s="63"/>
      <c r="C35" s="5" t="s">
        <v>163</v>
      </c>
      <c r="D35" s="6">
        <f>D36+D37+D38</f>
        <v>2000</v>
      </c>
      <c r="E35" s="6">
        <f>E36+E37+E38</f>
        <v>0</v>
      </c>
      <c r="F35" s="7">
        <f t="shared" si="1"/>
        <v>0</v>
      </c>
    </row>
    <row r="36" spans="1:6" s="24" customFormat="1" ht="60">
      <c r="A36" s="42" t="s">
        <v>36</v>
      </c>
      <c r="B36" s="1" t="s">
        <v>6</v>
      </c>
      <c r="C36" s="2" t="s">
        <v>37</v>
      </c>
      <c r="D36" s="3"/>
      <c r="E36" s="3"/>
      <c r="F36" s="4" t="e">
        <f t="shared" si="1"/>
        <v>#DIV/0!</v>
      </c>
    </row>
    <row r="37" spans="1:6" s="24" customFormat="1" ht="36">
      <c r="A37" s="66" t="s">
        <v>38</v>
      </c>
      <c r="B37" s="1" t="s">
        <v>6</v>
      </c>
      <c r="C37" s="2" t="s">
        <v>39</v>
      </c>
      <c r="D37" s="3">
        <v>2000</v>
      </c>
      <c r="E37" s="3">
        <v>0</v>
      </c>
      <c r="F37" s="4">
        <f>E37/D37*100</f>
        <v>0</v>
      </c>
    </row>
    <row r="38" spans="1:6" s="24" customFormat="1" ht="24">
      <c r="A38" s="66" t="s">
        <v>257</v>
      </c>
      <c r="B38" s="1">
        <v>10</v>
      </c>
      <c r="C38" s="2" t="s">
        <v>258</v>
      </c>
      <c r="D38" s="3"/>
      <c r="E38" s="3">
        <v>0</v>
      </c>
      <c r="F38" s="4"/>
    </row>
    <row r="39" spans="1:6" s="52" customFormat="1" ht="15">
      <c r="A39" s="51"/>
      <c r="B39" s="63"/>
      <c r="C39" s="5" t="s">
        <v>164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4" customFormat="1" ht="15">
      <c r="A40" s="42" t="s">
        <v>40</v>
      </c>
      <c r="B40" s="1" t="s">
        <v>6</v>
      </c>
      <c r="C40" s="2" t="s">
        <v>41</v>
      </c>
      <c r="D40" s="3">
        <v>0</v>
      </c>
      <c r="E40" s="3">
        <v>0</v>
      </c>
      <c r="F40" s="4">
        <v>0</v>
      </c>
    </row>
    <row r="41" spans="1:6" s="24" customFormat="1" ht="36">
      <c r="A41" s="42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4">E41/D41*100</f>
        <v>#DIV/0!</v>
      </c>
    </row>
    <row r="42" spans="1:6" s="24" customFormat="1" ht="15">
      <c r="A42" s="42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76" customFormat="1" ht="15">
      <c r="A43" s="65" t="s">
        <v>173</v>
      </c>
      <c r="B43" s="63"/>
      <c r="C43" s="5" t="s">
        <v>70</v>
      </c>
      <c r="D43" s="6">
        <f>D44+D65</f>
        <v>3375900</v>
      </c>
      <c r="E43" s="6">
        <f>E44+E65</f>
        <v>2817009</v>
      </c>
      <c r="F43" s="7"/>
    </row>
    <row r="44" spans="1:6" s="52" customFormat="1" ht="15">
      <c r="A44" s="51" t="s">
        <v>277</v>
      </c>
      <c r="B44" s="63"/>
      <c r="C44" s="5" t="s">
        <v>165</v>
      </c>
      <c r="D44" s="6">
        <f>D45+D48+D55+D59+D63</f>
        <v>3375900</v>
      </c>
      <c r="E44" s="6">
        <f>E45+E48+E55+E59+E63</f>
        <v>2817009</v>
      </c>
      <c r="F44" s="7">
        <f t="shared" si="2"/>
        <v>83.44468141828845</v>
      </c>
    </row>
    <row r="45" spans="1:6" s="52" customFormat="1" ht="15">
      <c r="A45" s="51" t="s">
        <v>174</v>
      </c>
      <c r="B45" s="63"/>
      <c r="C45" s="5" t="s">
        <v>166</v>
      </c>
      <c r="D45" s="6">
        <f>D46+D47</f>
        <v>2759000</v>
      </c>
      <c r="E45" s="6">
        <f>E46+E47</f>
        <v>2280100</v>
      </c>
      <c r="F45" s="7">
        <f t="shared" si="2"/>
        <v>82.64226168901776</v>
      </c>
    </row>
    <row r="46" spans="1:6" s="24" customFormat="1" ht="24">
      <c r="A46" s="42" t="s">
        <v>46</v>
      </c>
      <c r="B46" s="1" t="s">
        <v>6</v>
      </c>
      <c r="C46" s="2" t="s">
        <v>47</v>
      </c>
      <c r="D46" s="3">
        <v>2674500</v>
      </c>
      <c r="E46" s="3">
        <v>2211300</v>
      </c>
      <c r="F46" s="4">
        <f t="shared" si="2"/>
        <v>82.68087492989343</v>
      </c>
    </row>
    <row r="47" spans="1:6" s="24" customFormat="1" ht="24">
      <c r="A47" s="42" t="s">
        <v>265</v>
      </c>
      <c r="B47" s="1"/>
      <c r="C47" s="2" t="s">
        <v>266</v>
      </c>
      <c r="D47" s="3">
        <v>84500</v>
      </c>
      <c r="E47" s="3">
        <v>68800</v>
      </c>
      <c r="F47" s="4">
        <f t="shared" si="2"/>
        <v>81.42011834319527</v>
      </c>
    </row>
    <row r="48" spans="1:6" s="52" customFormat="1" ht="15">
      <c r="A48" s="51" t="s">
        <v>175</v>
      </c>
      <c r="B48" s="63"/>
      <c r="C48" s="5" t="s">
        <v>167</v>
      </c>
      <c r="D48" s="6">
        <f>SUM(D49:D54)</f>
        <v>489400</v>
      </c>
      <c r="E48" s="6">
        <f>SUM(E49:E54)</f>
        <v>409409</v>
      </c>
      <c r="F48" s="7">
        <f t="shared" si="2"/>
        <v>83.65529219452391</v>
      </c>
    </row>
    <row r="49" spans="1:6" s="52" customFormat="1" ht="15">
      <c r="A49" s="42" t="s">
        <v>48</v>
      </c>
      <c r="B49" s="1" t="s">
        <v>6</v>
      </c>
      <c r="C49" s="2" t="s">
        <v>49</v>
      </c>
      <c r="D49" s="3">
        <v>0</v>
      </c>
      <c r="E49" s="3">
        <v>0</v>
      </c>
      <c r="F49" s="4" t="e">
        <f t="shared" si="2"/>
        <v>#DIV/0!</v>
      </c>
    </row>
    <row r="50" spans="1:6" s="24" customFormat="1" ht="15">
      <c r="A50" s="42" t="s">
        <v>50</v>
      </c>
      <c r="B50" s="1" t="s">
        <v>6</v>
      </c>
      <c r="C50" s="2" t="s">
        <v>51</v>
      </c>
      <c r="D50" s="3">
        <v>0</v>
      </c>
      <c r="E50" s="3">
        <v>0</v>
      </c>
      <c r="F50" s="4" t="e">
        <f t="shared" si="2"/>
        <v>#DIV/0!</v>
      </c>
    </row>
    <row r="51" spans="1:6" s="24" customFormat="1" ht="24">
      <c r="A51" s="65" t="s">
        <v>276</v>
      </c>
      <c r="B51" s="63">
        <v>10</v>
      </c>
      <c r="C51" s="5" t="s">
        <v>275</v>
      </c>
      <c r="D51" s="6"/>
      <c r="E51" s="6"/>
      <c r="F51" s="7"/>
    </row>
    <row r="52" spans="1:6" s="24" customFormat="1" ht="24">
      <c r="A52" s="42" t="s">
        <v>52</v>
      </c>
      <c r="B52" s="1" t="s">
        <v>6</v>
      </c>
      <c r="C52" s="2" t="s">
        <v>53</v>
      </c>
      <c r="D52" s="3">
        <v>0</v>
      </c>
      <c r="E52" s="3">
        <v>0</v>
      </c>
      <c r="F52" s="4" t="e">
        <f t="shared" si="2"/>
        <v>#DIV/0!</v>
      </c>
    </row>
    <row r="53" spans="1:6" s="24" customFormat="1" ht="60">
      <c r="A53" s="42" t="s">
        <v>54</v>
      </c>
      <c r="B53" s="1" t="s">
        <v>6</v>
      </c>
      <c r="C53" s="2" t="s">
        <v>55</v>
      </c>
      <c r="D53" s="3">
        <v>0</v>
      </c>
      <c r="E53" s="3">
        <v>0</v>
      </c>
      <c r="F53" s="4" t="e">
        <f t="shared" si="2"/>
        <v>#DIV/0!</v>
      </c>
    </row>
    <row r="54" spans="1:6" s="24" customFormat="1" ht="15">
      <c r="A54" s="42" t="s">
        <v>56</v>
      </c>
      <c r="B54" s="1" t="s">
        <v>6</v>
      </c>
      <c r="C54" s="2" t="s">
        <v>57</v>
      </c>
      <c r="D54" s="3">
        <v>489400</v>
      </c>
      <c r="E54" s="3">
        <v>409409</v>
      </c>
      <c r="F54" s="4">
        <f t="shared" si="2"/>
        <v>83.65529219452391</v>
      </c>
    </row>
    <row r="55" spans="1:6" s="52" customFormat="1" ht="15">
      <c r="A55" s="51" t="s">
        <v>176</v>
      </c>
      <c r="B55" s="63"/>
      <c r="C55" s="5" t="s">
        <v>168</v>
      </c>
      <c r="D55" s="6">
        <f>SUM(D56:D58)</f>
        <v>122000</v>
      </c>
      <c r="E55" s="6">
        <f>SUM(E56:E58)</f>
        <v>122000</v>
      </c>
      <c r="F55" s="7">
        <f t="shared" si="2"/>
        <v>100</v>
      </c>
    </row>
    <row r="56" spans="1:6" s="24" customFormat="1" ht="36">
      <c r="A56" s="42" t="s">
        <v>58</v>
      </c>
      <c r="B56" s="1" t="s">
        <v>6</v>
      </c>
      <c r="C56" s="2" t="s">
        <v>59</v>
      </c>
      <c r="D56" s="3">
        <v>122000</v>
      </c>
      <c r="E56" s="3">
        <v>122000</v>
      </c>
      <c r="F56" s="4">
        <f t="shared" si="2"/>
        <v>100</v>
      </c>
    </row>
    <row r="57" spans="1:6" s="24" customFormat="1" ht="24">
      <c r="A57" s="42" t="s">
        <v>60</v>
      </c>
      <c r="B57" s="1" t="s">
        <v>6</v>
      </c>
      <c r="C57" s="2" t="s">
        <v>61</v>
      </c>
      <c r="D57" s="3"/>
      <c r="E57" s="3"/>
      <c r="F57" s="4" t="e">
        <f t="shared" si="2"/>
        <v>#DIV/0!</v>
      </c>
    </row>
    <row r="58" spans="1:6" s="24" customFormat="1" ht="48">
      <c r="A58" s="42" t="s">
        <v>62</v>
      </c>
      <c r="B58" s="1" t="s">
        <v>6</v>
      </c>
      <c r="C58" s="2" t="s">
        <v>63</v>
      </c>
      <c r="D58" s="3"/>
      <c r="E58" s="3"/>
      <c r="F58" s="4" t="e">
        <f t="shared" si="2"/>
        <v>#DIV/0!</v>
      </c>
    </row>
    <row r="59" spans="1:6" s="52" customFormat="1" ht="15">
      <c r="A59" s="51" t="s">
        <v>177</v>
      </c>
      <c r="B59" s="63"/>
      <c r="C59" s="5" t="s">
        <v>169</v>
      </c>
      <c r="D59" s="6">
        <f>D60</f>
        <v>0</v>
      </c>
      <c r="E59" s="6">
        <f>E60</f>
        <v>0</v>
      </c>
      <c r="F59" s="7" t="e">
        <f t="shared" si="2"/>
        <v>#DIV/0!</v>
      </c>
    </row>
    <row r="60" spans="1:6" s="24" customFormat="1" ht="24">
      <c r="A60" s="42" t="s">
        <v>64</v>
      </c>
      <c r="B60" s="1" t="s">
        <v>6</v>
      </c>
      <c r="C60" s="2" t="s">
        <v>65</v>
      </c>
      <c r="D60" s="3">
        <v>0</v>
      </c>
      <c r="E60" s="3">
        <v>0</v>
      </c>
      <c r="F60" s="4" t="e">
        <f t="shared" si="2"/>
        <v>#DIV/0!</v>
      </c>
    </row>
    <row r="61" spans="1:6" s="24" customFormat="1" ht="36">
      <c r="A61" s="42" t="s">
        <v>268</v>
      </c>
      <c r="B61" s="1" t="s">
        <v>6</v>
      </c>
      <c r="C61" s="2" t="s">
        <v>267</v>
      </c>
      <c r="D61" s="3"/>
      <c r="E61" s="3"/>
      <c r="F61" s="4"/>
    </row>
    <row r="62" spans="1:6" s="24" customFormat="1" ht="36">
      <c r="A62" s="66" t="s">
        <v>270</v>
      </c>
      <c r="B62" s="1" t="s">
        <v>6</v>
      </c>
      <c r="C62" s="2" t="s">
        <v>269</v>
      </c>
      <c r="D62" s="3"/>
      <c r="E62" s="3"/>
      <c r="F62" s="4"/>
    </row>
    <row r="63" spans="1:6" s="52" customFormat="1" ht="15">
      <c r="A63" s="51" t="s">
        <v>178</v>
      </c>
      <c r="B63" s="63"/>
      <c r="C63" s="5" t="s">
        <v>170</v>
      </c>
      <c r="D63" s="6">
        <f>D64</f>
        <v>5500</v>
      </c>
      <c r="E63" s="6">
        <f>E64</f>
        <v>5500</v>
      </c>
      <c r="F63" s="7">
        <f t="shared" si="2"/>
        <v>100</v>
      </c>
    </row>
    <row r="64" spans="1:6" s="24" customFormat="1" ht="24">
      <c r="A64" s="42" t="s">
        <v>66</v>
      </c>
      <c r="B64" s="1" t="s">
        <v>6</v>
      </c>
      <c r="C64" s="2" t="s">
        <v>67</v>
      </c>
      <c r="D64" s="3">
        <v>5500</v>
      </c>
      <c r="E64" s="3">
        <v>5500</v>
      </c>
      <c r="F64" s="4">
        <f t="shared" si="2"/>
        <v>100</v>
      </c>
    </row>
    <row r="65" spans="1:6" s="24" customFormat="1" ht="36">
      <c r="A65" s="66" t="s">
        <v>259</v>
      </c>
      <c r="B65" s="1">
        <v>10</v>
      </c>
      <c r="C65" s="2" t="s">
        <v>260</v>
      </c>
      <c r="D65" s="3">
        <v>0</v>
      </c>
      <c r="E65" s="3"/>
      <c r="F65" s="4"/>
    </row>
    <row r="66" spans="1:6" s="24" customFormat="1" ht="15">
      <c r="A66" s="44"/>
      <c r="B66" s="19"/>
      <c r="C66" s="20"/>
      <c r="D66" s="21"/>
      <c r="E66" s="21"/>
      <c r="F66" s="22"/>
    </row>
    <row r="67" spans="1:6" s="24" customFormat="1" ht="15">
      <c r="A67" s="44"/>
      <c r="B67" s="19"/>
      <c r="C67" s="20"/>
      <c r="D67" s="21"/>
      <c r="E67" s="21"/>
      <c r="F67" s="22"/>
    </row>
    <row r="68" spans="1:6" s="24" customFormat="1" ht="15">
      <c r="A68" s="44"/>
      <c r="B68" s="19"/>
      <c r="C68" s="20"/>
      <c r="D68" s="21"/>
      <c r="E68" s="21"/>
      <c r="F68" s="22"/>
    </row>
    <row r="69" spans="1:6" s="24" customFormat="1" ht="15">
      <c r="A69" s="44"/>
      <c r="B69" s="19"/>
      <c r="C69" s="20"/>
      <c r="D69" s="21"/>
      <c r="E69" s="21"/>
      <c r="F69" s="22"/>
    </row>
    <row r="70" spans="1:6" s="24" customFormat="1" ht="15">
      <c r="A70" s="44"/>
      <c r="B70" s="19"/>
      <c r="C70" s="20"/>
      <c r="D70" s="21"/>
      <c r="E70" s="21"/>
      <c r="F70" s="22"/>
    </row>
    <row r="71" spans="1:6" s="24" customFormat="1" ht="15">
      <c r="A71" s="44"/>
      <c r="B71" s="19"/>
      <c r="C71" s="20"/>
      <c r="D71" s="21"/>
      <c r="E71" s="21"/>
      <c r="F71" s="22"/>
    </row>
    <row r="72" spans="1:6" s="24" customFormat="1" ht="15">
      <c r="A72" s="44"/>
      <c r="B72" s="19"/>
      <c r="C72" s="20"/>
      <c r="D72" s="21"/>
      <c r="E72" s="21"/>
      <c r="F72" s="22"/>
    </row>
    <row r="73" spans="1:6" s="24" customFormat="1" ht="15">
      <c r="A73" s="44"/>
      <c r="B73" s="19"/>
      <c r="C73" s="20"/>
      <c r="D73" s="21"/>
      <c r="E73" s="21"/>
      <c r="F73" s="22"/>
    </row>
    <row r="74" spans="1:6" s="24" customFormat="1" ht="15">
      <c r="A74" s="44"/>
      <c r="B74" s="19"/>
      <c r="C74" s="20"/>
      <c r="D74" s="21"/>
      <c r="E74" s="21"/>
      <c r="F74" s="22"/>
    </row>
    <row r="75" spans="1:6" s="24" customFormat="1" ht="15">
      <c r="A75" s="44"/>
      <c r="B75" s="19"/>
      <c r="C75" s="20"/>
      <c r="D75" s="21"/>
      <c r="E75" s="21"/>
      <c r="F75" s="22"/>
    </row>
    <row r="76" spans="1:6" s="24" customFormat="1" ht="15">
      <c r="A76" s="44"/>
      <c r="B76" s="19"/>
      <c r="C76" s="20"/>
      <c r="D76" s="21"/>
      <c r="E76" s="21"/>
      <c r="F76" s="22"/>
    </row>
    <row r="77" spans="1:6" s="24" customFormat="1" ht="15">
      <c r="A77" s="44"/>
      <c r="B77" s="19"/>
      <c r="C77" s="20"/>
      <c r="D77" s="21"/>
      <c r="E77" s="21"/>
      <c r="F77" s="22"/>
    </row>
    <row r="78" spans="1:6" s="24" customFormat="1" ht="15">
      <c r="A78" s="44"/>
      <c r="B78" s="19"/>
      <c r="C78" s="20"/>
      <c r="D78" s="21"/>
      <c r="E78" s="21"/>
      <c r="F78" s="22"/>
    </row>
    <row r="79" spans="1:6" s="24" customFormat="1" ht="15">
      <c r="A79" s="44"/>
      <c r="B79" s="19"/>
      <c r="C79" s="20"/>
      <c r="D79" s="21"/>
      <c r="E79" s="21"/>
      <c r="F79" s="22"/>
    </row>
    <row r="80" spans="1:6" s="24" customFormat="1" ht="15">
      <c r="A80" s="44"/>
      <c r="B80" s="19"/>
      <c r="C80" s="20"/>
      <c r="D80" s="21"/>
      <c r="E80" s="21"/>
      <c r="F80" s="22"/>
    </row>
    <row r="81" spans="1:6" s="24" customFormat="1" ht="15">
      <c r="A81" s="44"/>
      <c r="B81" s="19"/>
      <c r="C81" s="20"/>
      <c r="D81" s="21"/>
      <c r="E81" s="21"/>
      <c r="F81" s="22"/>
    </row>
    <row r="82" spans="1:6" s="24" customFormat="1" ht="15">
      <c r="A82" s="44"/>
      <c r="B82" s="19"/>
      <c r="C82" s="20"/>
      <c r="D82" s="21"/>
      <c r="E82" s="21"/>
      <c r="F82" s="22"/>
    </row>
    <row r="83" spans="1:6" s="24" customFormat="1" ht="15">
      <c r="A83" s="44"/>
      <c r="B83" s="19"/>
      <c r="C83" s="20"/>
      <c r="D83" s="21"/>
      <c r="E83" s="21"/>
      <c r="F83" s="22"/>
    </row>
    <row r="84" spans="1:6" s="24" customFormat="1" ht="15">
      <c r="A84" s="44"/>
      <c r="B84" s="19"/>
      <c r="C84" s="20"/>
      <c r="D84" s="21"/>
      <c r="E84" s="21"/>
      <c r="F84" s="22"/>
    </row>
    <row r="85" spans="1:6" s="24" customFormat="1" ht="15">
      <c r="A85" s="44"/>
      <c r="B85" s="19"/>
      <c r="C85" s="20"/>
      <c r="D85" s="21"/>
      <c r="E85" s="21"/>
      <c r="F85" s="22"/>
    </row>
    <row r="86" spans="1:6" s="24" customFormat="1" ht="15">
      <c r="A86" s="44"/>
      <c r="B86" s="19"/>
      <c r="C86" s="20"/>
      <c r="D86" s="21"/>
      <c r="E86" s="21"/>
      <c r="F86" s="22"/>
    </row>
    <row r="87" spans="1:6" s="24" customFormat="1" ht="15">
      <c r="A87" s="44"/>
      <c r="B87" s="19"/>
      <c r="C87" s="20"/>
      <c r="D87" s="21"/>
      <c r="E87" s="21"/>
      <c r="F87" s="22"/>
    </row>
    <row r="88" spans="1:6" s="24" customFormat="1" ht="15">
      <c r="A88" s="44"/>
      <c r="B88" s="19"/>
      <c r="C88" s="20"/>
      <c r="D88" s="21"/>
      <c r="E88" s="21"/>
      <c r="F88" s="22"/>
    </row>
    <row r="89" spans="1:6" s="24" customFormat="1" ht="15">
      <c r="A89" s="44"/>
      <c r="B89" s="19"/>
      <c r="C89" s="20"/>
      <c r="D89" s="21"/>
      <c r="E89" s="21"/>
      <c r="F89" s="22"/>
    </row>
    <row r="90" spans="1:6" s="24" customFormat="1" ht="15">
      <c r="A90" s="44"/>
      <c r="B90" s="19"/>
      <c r="C90" s="20"/>
      <c r="D90" s="21"/>
      <c r="E90" s="21"/>
      <c r="F90" s="22"/>
    </row>
    <row r="91" spans="1:6" s="24" customFormat="1" ht="15">
      <c r="A91" s="44"/>
      <c r="B91" s="19"/>
      <c r="C91" s="20"/>
      <c r="D91" s="21"/>
      <c r="E91" s="21"/>
      <c r="F91" s="22"/>
    </row>
    <row r="92" spans="1:6" s="24" customFormat="1" ht="15">
      <c r="A92" s="44"/>
      <c r="B92" s="19"/>
      <c r="C92" s="20"/>
      <c r="D92" s="21"/>
      <c r="E92" s="21"/>
      <c r="F92" s="22"/>
    </row>
    <row r="93" spans="1:6" s="24" customFormat="1" ht="15">
      <c r="A93" s="44"/>
      <c r="B93" s="19"/>
      <c r="C93" s="20"/>
      <c r="D93" s="21"/>
      <c r="E93" s="21"/>
      <c r="F93" s="22"/>
    </row>
    <row r="94" spans="1:6" s="24" customFormat="1" ht="15">
      <c r="A94" s="44"/>
      <c r="B94" s="19"/>
      <c r="C94" s="20"/>
      <c r="D94" s="21"/>
      <c r="E94" s="21"/>
      <c r="F94" s="22"/>
    </row>
    <row r="95" spans="1:6" s="24" customFormat="1" ht="15">
      <c r="A95" s="44"/>
      <c r="B95" s="19"/>
      <c r="C95" s="20"/>
      <c r="D95" s="21"/>
      <c r="E95" s="21"/>
      <c r="F95" s="22"/>
    </row>
    <row r="96" spans="1:6" s="24" customFormat="1" ht="15">
      <c r="A96" s="44"/>
      <c r="B96" s="19"/>
      <c r="C96" s="20"/>
      <c r="D96" s="21"/>
      <c r="E96" s="21"/>
      <c r="F96" s="22"/>
    </row>
    <row r="97" spans="1:6" s="24" customFormat="1" ht="15">
      <c r="A97" s="44"/>
      <c r="B97" s="19"/>
      <c r="C97" s="20"/>
      <c r="D97" s="21"/>
      <c r="E97" s="21"/>
      <c r="F97" s="22"/>
    </row>
    <row r="98" spans="1:6" s="24" customFormat="1" ht="15">
      <c r="A98" s="44"/>
      <c r="B98" s="19"/>
      <c r="C98" s="20"/>
      <c r="D98" s="21"/>
      <c r="E98" s="21"/>
      <c r="F98" s="22"/>
    </row>
    <row r="99" spans="1:6" s="24" customFormat="1" ht="15">
      <c r="A99" s="44"/>
      <c r="B99" s="19"/>
      <c r="C99" s="20"/>
      <c r="D99" s="21"/>
      <c r="E99" s="21"/>
      <c r="F99" s="22"/>
    </row>
    <row r="100" spans="1:6" s="24" customFormat="1" ht="15">
      <c r="A100" s="44"/>
      <c r="B100" s="19"/>
      <c r="C100" s="20"/>
      <c r="D100" s="21"/>
      <c r="E100" s="21"/>
      <c r="F100" s="22"/>
    </row>
    <row r="101" spans="1:6" s="24" customFormat="1" ht="15">
      <c r="A101" s="44"/>
      <c r="B101" s="19"/>
      <c r="C101" s="20"/>
      <c r="D101" s="21"/>
      <c r="E101" s="21"/>
      <c r="F101" s="22"/>
    </row>
    <row r="102" spans="1:6" s="24" customFormat="1" ht="15">
      <c r="A102" s="44"/>
      <c r="B102" s="19"/>
      <c r="C102" s="20"/>
      <c r="D102" s="21"/>
      <c r="E102" s="21"/>
      <c r="F102" s="22"/>
    </row>
    <row r="103" spans="1:6" s="24" customFormat="1" ht="15">
      <c r="A103" s="44"/>
      <c r="B103" s="19"/>
      <c r="C103" s="20"/>
      <c r="D103" s="21"/>
      <c r="E103" s="21"/>
      <c r="F103" s="22"/>
    </row>
    <row r="104" spans="1:6" s="24" customFormat="1" ht="15">
      <c r="A104" s="44"/>
      <c r="B104" s="19"/>
      <c r="C104" s="20"/>
      <c r="D104" s="21"/>
      <c r="E104" s="21"/>
      <c r="F104" s="22"/>
    </row>
    <row r="105" spans="1:6" s="24" customFormat="1" ht="15">
      <c r="A105" s="44"/>
      <c r="B105" s="19"/>
      <c r="C105" s="20"/>
      <c r="D105" s="21"/>
      <c r="E105" s="21"/>
      <c r="F105" s="22"/>
    </row>
    <row r="106" spans="1:6" s="24" customFormat="1" ht="15">
      <c r="A106" s="44"/>
      <c r="B106" s="19"/>
      <c r="C106" s="20"/>
      <c r="D106" s="21"/>
      <c r="E106" s="21"/>
      <c r="F106" s="22"/>
    </row>
    <row r="107" spans="1:6" s="24" customFormat="1" ht="15">
      <c r="A107" s="44"/>
      <c r="B107" s="19"/>
      <c r="C107" s="20"/>
      <c r="D107" s="21"/>
      <c r="E107" s="21"/>
      <c r="F107" s="22"/>
    </row>
    <row r="108" spans="1:6" s="24" customFormat="1" ht="15">
      <c r="A108" s="44"/>
      <c r="B108" s="19"/>
      <c r="C108" s="20"/>
      <c r="D108" s="21"/>
      <c r="E108" s="21"/>
      <c r="F108" s="22"/>
    </row>
    <row r="109" spans="1:6" s="24" customFormat="1" ht="15">
      <c r="A109" s="44"/>
      <c r="B109" s="19"/>
      <c r="C109" s="20"/>
      <c r="D109" s="21"/>
      <c r="E109" s="21"/>
      <c r="F109" s="22"/>
    </row>
    <row r="110" spans="1:6" s="24" customFormat="1" ht="15">
      <c r="A110" s="44"/>
      <c r="B110" s="19"/>
      <c r="C110" s="20"/>
      <c r="D110" s="21"/>
      <c r="E110" s="21"/>
      <c r="F110" s="22"/>
    </row>
    <row r="111" spans="1:6" s="24" customFormat="1" ht="15">
      <c r="A111" s="44"/>
      <c r="B111" s="19"/>
      <c r="C111" s="20"/>
      <c r="D111" s="21"/>
      <c r="E111" s="21"/>
      <c r="F111" s="22"/>
    </row>
    <row r="112" spans="1:6" s="24" customFormat="1" ht="15">
      <c r="A112" s="44"/>
      <c r="B112" s="19"/>
      <c r="C112" s="20"/>
      <c r="D112" s="21"/>
      <c r="E112" s="21"/>
      <c r="F112" s="22"/>
    </row>
    <row r="113" spans="1:6" s="24" customFormat="1" ht="15">
      <c r="A113" s="44"/>
      <c r="B113" s="19"/>
      <c r="C113" s="20"/>
      <c r="D113" s="21"/>
      <c r="E113" s="21"/>
      <c r="F113" s="22"/>
    </row>
    <row r="114" spans="1:6" s="24" customFormat="1" ht="15">
      <c r="A114" s="44"/>
      <c r="B114" s="19"/>
      <c r="C114" s="20"/>
      <c r="D114" s="21"/>
      <c r="E114" s="21"/>
      <c r="F114" s="22"/>
    </row>
    <row r="115" spans="1:6" s="24" customFormat="1" ht="15">
      <c r="A115" s="44"/>
      <c r="B115" s="19"/>
      <c r="C115" s="20"/>
      <c r="D115" s="21"/>
      <c r="E115" s="21"/>
      <c r="F115" s="22"/>
    </row>
    <row r="116" spans="1:6" s="24" customFormat="1" ht="15">
      <c r="A116" s="44"/>
      <c r="B116" s="19"/>
      <c r="C116" s="20"/>
      <c r="D116" s="21"/>
      <c r="E116" s="21"/>
      <c r="F116" s="22"/>
    </row>
    <row r="117" spans="1:6" s="24" customFormat="1" ht="15">
      <c r="A117" s="44"/>
      <c r="B117" s="19"/>
      <c r="C117" s="20"/>
      <c r="D117" s="21"/>
      <c r="E117" s="21"/>
      <c r="F117" s="22"/>
    </row>
    <row r="118" spans="1:6" s="24" customFormat="1" ht="15">
      <c r="A118" s="44"/>
      <c r="B118" s="19"/>
      <c r="C118" s="20"/>
      <c r="D118" s="21"/>
      <c r="E118" s="21"/>
      <c r="F118" s="22"/>
    </row>
    <row r="119" spans="1:6" s="24" customFormat="1" ht="15">
      <c r="A119" s="44"/>
      <c r="B119" s="19"/>
      <c r="C119" s="20"/>
      <c r="D119" s="21"/>
      <c r="E119" s="21"/>
      <c r="F119" s="22"/>
    </row>
    <row r="120" spans="1:6" s="24" customFormat="1" ht="15">
      <c r="A120" s="44"/>
      <c r="B120" s="19"/>
      <c r="C120" s="20"/>
      <c r="D120" s="21"/>
      <c r="E120" s="21"/>
      <c r="F120" s="22"/>
    </row>
    <row r="121" spans="1:6" s="24" customFormat="1" ht="15">
      <c r="A121" s="44"/>
      <c r="B121" s="19"/>
      <c r="C121" s="20"/>
      <c r="D121" s="21"/>
      <c r="E121" s="21"/>
      <c r="F121" s="22"/>
    </row>
    <row r="122" spans="1:6" s="24" customFormat="1" ht="15">
      <c r="A122" s="44"/>
      <c r="B122" s="19"/>
      <c r="C122" s="20"/>
      <c r="D122" s="21"/>
      <c r="E122" s="21"/>
      <c r="F122" s="22"/>
    </row>
    <row r="123" spans="1:6" s="24" customFormat="1" ht="15">
      <c r="A123" s="44"/>
      <c r="B123" s="19"/>
      <c r="C123" s="20"/>
      <c r="D123" s="21"/>
      <c r="E123" s="21"/>
      <c r="F123" s="22"/>
    </row>
    <row r="124" spans="1:6" s="24" customFormat="1" ht="18" customHeight="1">
      <c r="A124" s="44"/>
      <c r="B124" s="19"/>
      <c r="C124" s="20"/>
      <c r="D124" s="21"/>
      <c r="E124" s="21"/>
      <c r="F124" s="22"/>
    </row>
    <row r="125" spans="1:6" s="24" customFormat="1" ht="15.75" customHeight="1">
      <c r="A125" s="83" t="s">
        <v>68</v>
      </c>
      <c r="B125" s="83"/>
      <c r="C125" s="83"/>
      <c r="D125" s="83"/>
      <c r="E125" s="83"/>
      <c r="F125" s="83"/>
    </row>
    <row r="126" spans="1:6" s="24" customFormat="1" ht="15" customHeight="1">
      <c r="A126" s="41"/>
      <c r="B126" s="26"/>
      <c r="C126" s="26"/>
      <c r="D126" s="27"/>
      <c r="E126" s="27"/>
      <c r="F126" s="27"/>
    </row>
    <row r="127" spans="1:6" s="24" customFormat="1" ht="24">
      <c r="A127" s="58" t="s">
        <v>1</v>
      </c>
      <c r="B127" s="58" t="s">
        <v>2</v>
      </c>
      <c r="C127" s="58" t="s">
        <v>3</v>
      </c>
      <c r="D127" s="68" t="s">
        <v>279</v>
      </c>
      <c r="E127" s="68" t="s">
        <v>280</v>
      </c>
      <c r="F127" s="58" t="s">
        <v>151</v>
      </c>
    </row>
    <row r="128" spans="1:6" s="24" customFormat="1" ht="15">
      <c r="A128" s="59">
        <v>1</v>
      </c>
      <c r="B128" s="59">
        <v>2</v>
      </c>
      <c r="C128" s="59">
        <v>3</v>
      </c>
      <c r="D128" s="59">
        <v>4</v>
      </c>
      <c r="E128" s="59">
        <v>5</v>
      </c>
      <c r="F128" s="59">
        <v>6</v>
      </c>
    </row>
    <row r="129" spans="1:6" s="52" customFormat="1" ht="24">
      <c r="A129" s="64" t="s">
        <v>69</v>
      </c>
      <c r="B129" s="8" t="s">
        <v>70</v>
      </c>
      <c r="C129" s="8" t="s">
        <v>7</v>
      </c>
      <c r="D129" s="9">
        <f>D130+D150+D165+D171+D194+D196+D206+D209+D158+D208+D190</f>
        <v>4181100</v>
      </c>
      <c r="E129" s="9">
        <f>E130+E150+E165+E171+E194+E196+E206+E209+E158+E208+E190</f>
        <v>3122200.3899999997</v>
      </c>
      <c r="F129" s="10">
        <f aca="true" t="shared" si="3" ref="F129:F168">E129/D129*100</f>
        <v>74.67413814546411</v>
      </c>
    </row>
    <row r="130" spans="1:6" s="52" customFormat="1" ht="15">
      <c r="A130" s="64" t="s">
        <v>179</v>
      </c>
      <c r="B130" s="8"/>
      <c r="C130" s="8" t="s">
        <v>180</v>
      </c>
      <c r="D130" s="9">
        <f>D131+D144+D146+D142</f>
        <v>1064921</v>
      </c>
      <c r="E130" s="9">
        <f>E131+E144+E146+E142</f>
        <v>770087.24</v>
      </c>
      <c r="F130" s="10">
        <f t="shared" si="3"/>
        <v>72.31402517182025</v>
      </c>
    </row>
    <row r="131" spans="1:6" s="52" customFormat="1" ht="36">
      <c r="A131" s="64" t="s">
        <v>181</v>
      </c>
      <c r="B131" s="8"/>
      <c r="C131" s="8" t="s">
        <v>182</v>
      </c>
      <c r="D131" s="9">
        <f>SUM(D132:D141)</f>
        <v>1044921</v>
      </c>
      <c r="E131" s="9">
        <f>SUM(E132:E141)</f>
        <v>760087.24</v>
      </c>
      <c r="F131" s="10">
        <f t="shared" si="3"/>
        <v>72.74112014209688</v>
      </c>
    </row>
    <row r="132" spans="1:6" s="24" customFormat="1" ht="15">
      <c r="A132" s="43" t="s">
        <v>71</v>
      </c>
      <c r="B132" s="11" t="s">
        <v>70</v>
      </c>
      <c r="C132" s="12" t="s">
        <v>72</v>
      </c>
      <c r="D132" s="13">
        <v>676100</v>
      </c>
      <c r="E132" s="13">
        <v>523365.67</v>
      </c>
      <c r="F132" s="14">
        <f t="shared" si="3"/>
        <v>77.40950599023813</v>
      </c>
    </row>
    <row r="133" spans="1:6" s="24" customFormat="1" ht="15">
      <c r="A133" s="43" t="s">
        <v>73</v>
      </c>
      <c r="B133" s="11" t="s">
        <v>70</v>
      </c>
      <c r="C133" s="12" t="s">
        <v>74</v>
      </c>
      <c r="D133" s="13">
        <v>199900</v>
      </c>
      <c r="E133" s="13">
        <v>142870.76</v>
      </c>
      <c r="F133" s="14">
        <f t="shared" si="3"/>
        <v>71.4711155577789</v>
      </c>
    </row>
    <row r="134" spans="1:6" s="24" customFormat="1" ht="15">
      <c r="A134" s="43" t="s">
        <v>75</v>
      </c>
      <c r="B134" s="11" t="s">
        <v>70</v>
      </c>
      <c r="C134" s="12" t="s">
        <v>76</v>
      </c>
      <c r="D134" s="13">
        <v>15000</v>
      </c>
      <c r="E134" s="13">
        <v>10492.5</v>
      </c>
      <c r="F134" s="14">
        <f t="shared" si="3"/>
        <v>69.95</v>
      </c>
    </row>
    <row r="135" spans="1:6" s="24" customFormat="1" ht="15">
      <c r="A135" s="43" t="s">
        <v>77</v>
      </c>
      <c r="B135" s="11" t="s">
        <v>70</v>
      </c>
      <c r="C135" s="12" t="s">
        <v>78</v>
      </c>
      <c r="D135" s="13">
        <v>25600</v>
      </c>
      <c r="E135" s="13">
        <v>12053.93</v>
      </c>
      <c r="F135" s="14">
        <f t="shared" si="3"/>
        <v>47.0856640625</v>
      </c>
    </row>
    <row r="136" spans="1:6" s="24" customFormat="1" ht="15">
      <c r="A136" s="43" t="s">
        <v>231</v>
      </c>
      <c r="B136" s="11" t="s">
        <v>70</v>
      </c>
      <c r="C136" s="12" t="s">
        <v>232</v>
      </c>
      <c r="D136" s="13">
        <v>8000</v>
      </c>
      <c r="E136" s="13">
        <v>2000.04</v>
      </c>
      <c r="F136" s="14">
        <f t="shared" si="3"/>
        <v>25.0005</v>
      </c>
    </row>
    <row r="137" spans="1:6" s="24" customFormat="1" ht="15">
      <c r="A137" s="43" t="s">
        <v>79</v>
      </c>
      <c r="B137" s="11" t="s">
        <v>70</v>
      </c>
      <c r="C137" s="12" t="s">
        <v>80</v>
      </c>
      <c r="D137" s="13">
        <v>380</v>
      </c>
      <c r="E137" s="13">
        <v>380</v>
      </c>
      <c r="F137" s="14">
        <f t="shared" si="3"/>
        <v>100</v>
      </c>
    </row>
    <row r="138" spans="1:6" s="24" customFormat="1" ht="15">
      <c r="A138" s="43" t="s">
        <v>81</v>
      </c>
      <c r="B138" s="11" t="s">
        <v>70</v>
      </c>
      <c r="C138" s="12" t="s">
        <v>82</v>
      </c>
      <c r="D138" s="13">
        <v>67741</v>
      </c>
      <c r="E138" s="13">
        <v>39789.59</v>
      </c>
      <c r="F138" s="14">
        <f t="shared" si="3"/>
        <v>58.737824950915986</v>
      </c>
    </row>
    <row r="139" spans="1:6" s="24" customFormat="1" ht="15">
      <c r="A139" s="43" t="s">
        <v>83</v>
      </c>
      <c r="B139" s="11" t="s">
        <v>70</v>
      </c>
      <c r="C139" s="12" t="s">
        <v>84</v>
      </c>
      <c r="D139" s="13">
        <v>20200</v>
      </c>
      <c r="E139" s="13">
        <v>12177</v>
      </c>
      <c r="F139" s="14">
        <f t="shared" si="3"/>
        <v>60.28217821782178</v>
      </c>
    </row>
    <row r="140" spans="1:6" s="24" customFormat="1" ht="15">
      <c r="A140" s="43" t="s">
        <v>85</v>
      </c>
      <c r="B140" s="11" t="s">
        <v>70</v>
      </c>
      <c r="C140" s="12" t="s">
        <v>86</v>
      </c>
      <c r="D140" s="13">
        <v>0</v>
      </c>
      <c r="E140" s="13"/>
      <c r="F140" s="14" t="e">
        <f t="shared" si="3"/>
        <v>#DIV/0!</v>
      </c>
    </row>
    <row r="141" spans="1:6" s="24" customFormat="1" ht="15">
      <c r="A141" s="43" t="s">
        <v>87</v>
      </c>
      <c r="B141" s="11" t="s">
        <v>70</v>
      </c>
      <c r="C141" s="12" t="s">
        <v>88</v>
      </c>
      <c r="D141" s="13">
        <v>32000</v>
      </c>
      <c r="E141" s="13">
        <v>16957.75</v>
      </c>
      <c r="F141" s="14">
        <f t="shared" si="3"/>
        <v>52.99296875</v>
      </c>
    </row>
    <row r="142" spans="1:6" s="52" customFormat="1" ht="15">
      <c r="A142" s="65" t="s">
        <v>234</v>
      </c>
      <c r="B142" s="15"/>
      <c r="C142" s="8" t="s">
        <v>233</v>
      </c>
      <c r="D142" s="9">
        <f>D143</f>
        <v>10000</v>
      </c>
      <c r="E142" s="9">
        <f>E143</f>
        <v>10000</v>
      </c>
      <c r="F142" s="10">
        <f t="shared" si="3"/>
        <v>100</v>
      </c>
    </row>
    <row r="143" spans="1:6" s="24" customFormat="1" ht="15">
      <c r="A143" s="43" t="s">
        <v>212</v>
      </c>
      <c r="B143" s="11">
        <v>200</v>
      </c>
      <c r="C143" s="12" t="s">
        <v>235</v>
      </c>
      <c r="D143" s="13">
        <v>10000</v>
      </c>
      <c r="E143" s="13">
        <v>10000</v>
      </c>
      <c r="F143" s="14">
        <f t="shared" si="3"/>
        <v>100</v>
      </c>
    </row>
    <row r="144" spans="1:6" s="52" customFormat="1" ht="15">
      <c r="A144" s="64" t="s">
        <v>183</v>
      </c>
      <c r="B144" s="15"/>
      <c r="C144" s="8" t="s">
        <v>184</v>
      </c>
      <c r="D144" s="9">
        <f>D145</f>
        <v>10000</v>
      </c>
      <c r="E144" s="9">
        <f>E145</f>
        <v>0</v>
      </c>
      <c r="F144" s="10">
        <f t="shared" si="3"/>
        <v>0</v>
      </c>
    </row>
    <row r="145" spans="1:6" s="24" customFormat="1" ht="15">
      <c r="A145" s="43" t="s">
        <v>83</v>
      </c>
      <c r="B145" s="11" t="s">
        <v>70</v>
      </c>
      <c r="C145" s="12" t="s">
        <v>89</v>
      </c>
      <c r="D145" s="13">
        <v>10000</v>
      </c>
      <c r="E145" s="13">
        <v>0</v>
      </c>
      <c r="F145" s="14">
        <f t="shared" si="3"/>
        <v>0</v>
      </c>
    </row>
    <row r="146" spans="1:6" s="52" customFormat="1" ht="15">
      <c r="A146" s="64" t="s">
        <v>185</v>
      </c>
      <c r="B146" s="15"/>
      <c r="C146" s="8" t="s">
        <v>186</v>
      </c>
      <c r="D146" s="9">
        <f>D147+D148+D149</f>
        <v>0</v>
      </c>
      <c r="E146" s="9">
        <f>E147+E148+E149</f>
        <v>0</v>
      </c>
      <c r="F146" s="10" t="e">
        <f t="shared" si="3"/>
        <v>#DIV/0!</v>
      </c>
    </row>
    <row r="147" spans="1:6" s="24" customFormat="1" ht="15">
      <c r="A147" s="43" t="s">
        <v>71</v>
      </c>
      <c r="B147" s="11" t="s">
        <v>70</v>
      </c>
      <c r="C147" s="12" t="s">
        <v>90</v>
      </c>
      <c r="D147" s="13">
        <v>0</v>
      </c>
      <c r="E147" s="13">
        <v>0</v>
      </c>
      <c r="F147" s="14" t="e">
        <f t="shared" si="3"/>
        <v>#DIV/0!</v>
      </c>
    </row>
    <row r="148" spans="1:6" s="24" customFormat="1" ht="15">
      <c r="A148" s="43" t="s">
        <v>73</v>
      </c>
      <c r="B148" s="11" t="s">
        <v>70</v>
      </c>
      <c r="C148" s="12" t="s">
        <v>91</v>
      </c>
      <c r="D148" s="13">
        <v>0</v>
      </c>
      <c r="E148" s="13">
        <v>0</v>
      </c>
      <c r="F148" s="14" t="e">
        <f t="shared" si="3"/>
        <v>#DIV/0!</v>
      </c>
    </row>
    <row r="149" spans="1:6" s="24" customFormat="1" ht="15">
      <c r="A149" s="43" t="s">
        <v>83</v>
      </c>
      <c r="B149" s="11" t="s">
        <v>70</v>
      </c>
      <c r="C149" s="12" t="s">
        <v>92</v>
      </c>
      <c r="D149" s="13">
        <v>0</v>
      </c>
      <c r="E149" s="13">
        <v>0</v>
      </c>
      <c r="F149" s="14" t="e">
        <f t="shared" si="3"/>
        <v>#DIV/0!</v>
      </c>
    </row>
    <row r="150" spans="1:6" s="52" customFormat="1" ht="15">
      <c r="A150" s="65" t="s">
        <v>218</v>
      </c>
      <c r="B150" s="15"/>
      <c r="C150" s="8" t="s">
        <v>188</v>
      </c>
      <c r="D150" s="9">
        <f>SUM(D151:D157)</f>
        <v>122000</v>
      </c>
      <c r="E150" s="9">
        <f>SUM(E151:E157)</f>
        <v>83656.41999999998</v>
      </c>
      <c r="F150" s="10">
        <f t="shared" si="3"/>
        <v>68.57083606557376</v>
      </c>
    </row>
    <row r="151" spans="1:6" s="24" customFormat="1" ht="15">
      <c r="A151" s="43" t="s">
        <v>71</v>
      </c>
      <c r="B151" s="11" t="s">
        <v>70</v>
      </c>
      <c r="C151" s="12" t="s">
        <v>93</v>
      </c>
      <c r="D151" s="13">
        <v>77200</v>
      </c>
      <c r="E151" s="13">
        <v>56211.34</v>
      </c>
      <c r="F151" s="14">
        <f t="shared" si="3"/>
        <v>72.81261658031087</v>
      </c>
    </row>
    <row r="152" spans="1:6" s="24" customFormat="1" ht="15">
      <c r="A152" s="43" t="s">
        <v>73</v>
      </c>
      <c r="B152" s="11" t="s">
        <v>70</v>
      </c>
      <c r="C152" s="12" t="s">
        <v>94</v>
      </c>
      <c r="D152" s="13">
        <v>23300</v>
      </c>
      <c r="E152" s="13">
        <v>15759.4</v>
      </c>
      <c r="F152" s="14">
        <f t="shared" si="3"/>
        <v>67.63690987124463</v>
      </c>
    </row>
    <row r="153" spans="1:6" s="24" customFormat="1" ht="15">
      <c r="A153" s="43" t="s">
        <v>75</v>
      </c>
      <c r="B153" s="11" t="s">
        <v>70</v>
      </c>
      <c r="C153" s="12" t="s">
        <v>95</v>
      </c>
      <c r="D153" s="13">
        <v>2200</v>
      </c>
      <c r="E153" s="13">
        <v>1026.28</v>
      </c>
      <c r="F153" s="14">
        <f t="shared" si="3"/>
        <v>46.64909090909091</v>
      </c>
    </row>
    <row r="154" spans="1:6" s="24" customFormat="1" ht="15">
      <c r="A154" s="43" t="s">
        <v>96</v>
      </c>
      <c r="B154" s="11" t="s">
        <v>70</v>
      </c>
      <c r="C154" s="12" t="s">
        <v>97</v>
      </c>
      <c r="D154" s="13">
        <v>4400</v>
      </c>
      <c r="E154" s="13"/>
      <c r="F154" s="14">
        <f t="shared" si="3"/>
        <v>0</v>
      </c>
    </row>
    <row r="155" spans="1:6" s="24" customFormat="1" ht="15">
      <c r="A155" s="43" t="s">
        <v>77</v>
      </c>
      <c r="B155" s="11" t="s">
        <v>70</v>
      </c>
      <c r="C155" s="12" t="s">
        <v>98</v>
      </c>
      <c r="D155" s="13">
        <v>4500</v>
      </c>
      <c r="E155" s="13">
        <v>2500</v>
      </c>
      <c r="F155" s="14">
        <f t="shared" si="3"/>
        <v>55.55555555555556</v>
      </c>
    </row>
    <row r="156" spans="1:6" s="24" customFormat="1" ht="15">
      <c r="A156" s="43" t="s">
        <v>85</v>
      </c>
      <c r="B156" s="11" t="s">
        <v>70</v>
      </c>
      <c r="C156" s="12" t="s">
        <v>99</v>
      </c>
      <c r="D156" s="13">
        <v>0</v>
      </c>
      <c r="E156" s="13"/>
      <c r="F156" s="14" t="e">
        <f t="shared" si="3"/>
        <v>#DIV/0!</v>
      </c>
    </row>
    <row r="157" spans="1:6" s="24" customFormat="1" ht="15">
      <c r="A157" s="43" t="s">
        <v>87</v>
      </c>
      <c r="B157" s="11" t="s">
        <v>70</v>
      </c>
      <c r="C157" s="12" t="s">
        <v>100</v>
      </c>
      <c r="D157" s="13">
        <v>10400</v>
      </c>
      <c r="E157" s="13">
        <v>8159.4</v>
      </c>
      <c r="F157" s="14">
        <f t="shared" si="3"/>
        <v>78.45576923076922</v>
      </c>
    </row>
    <row r="158" spans="1:6" s="52" customFormat="1" ht="15">
      <c r="A158" s="65" t="s">
        <v>219</v>
      </c>
      <c r="B158" s="15"/>
      <c r="C158" s="8" t="s">
        <v>189</v>
      </c>
      <c r="D158" s="9">
        <f>D164+D160+D161+D162+D163+D159</f>
        <v>139700</v>
      </c>
      <c r="E158" s="9">
        <f>E164+E160+E161+E162+E163+E159</f>
        <v>89040</v>
      </c>
      <c r="F158" s="10">
        <f t="shared" si="3"/>
        <v>63.73657838224768</v>
      </c>
    </row>
    <row r="159" spans="1:6" s="52" customFormat="1" ht="15">
      <c r="A159" s="66" t="s">
        <v>227</v>
      </c>
      <c r="B159" s="15"/>
      <c r="C159" s="12" t="s">
        <v>244</v>
      </c>
      <c r="D159" s="13">
        <v>0</v>
      </c>
      <c r="E159" s="13"/>
      <c r="F159" s="14" t="e">
        <f t="shared" si="3"/>
        <v>#DIV/0!</v>
      </c>
    </row>
    <row r="160" spans="1:6" s="52" customFormat="1" ht="15">
      <c r="A160" s="66" t="s">
        <v>224</v>
      </c>
      <c r="B160" s="15"/>
      <c r="C160" s="12" t="s">
        <v>220</v>
      </c>
      <c r="D160" s="13">
        <v>0</v>
      </c>
      <c r="E160" s="13"/>
      <c r="F160" s="14" t="e">
        <f t="shared" si="3"/>
        <v>#DIV/0!</v>
      </c>
    </row>
    <row r="161" spans="1:6" s="52" customFormat="1" ht="15">
      <c r="A161" s="66" t="s">
        <v>225</v>
      </c>
      <c r="B161" s="15"/>
      <c r="C161" s="12" t="s">
        <v>221</v>
      </c>
      <c r="D161" s="13">
        <v>82200</v>
      </c>
      <c r="E161" s="13">
        <v>59540</v>
      </c>
      <c r="F161" s="14">
        <f t="shared" si="3"/>
        <v>72.43309002433091</v>
      </c>
    </row>
    <row r="162" spans="1:6" s="52" customFormat="1" ht="15">
      <c r="A162" s="66" t="s">
        <v>212</v>
      </c>
      <c r="B162" s="15"/>
      <c r="C162" s="12" t="s">
        <v>222</v>
      </c>
      <c r="D162" s="13">
        <v>7000</v>
      </c>
      <c r="E162" s="13"/>
      <c r="F162" s="14">
        <f t="shared" si="3"/>
        <v>0</v>
      </c>
    </row>
    <row r="163" spans="1:6" s="52" customFormat="1" ht="15">
      <c r="A163" s="66" t="s">
        <v>190</v>
      </c>
      <c r="B163" s="15"/>
      <c r="C163" s="12" t="s">
        <v>101</v>
      </c>
      <c r="D163" s="13">
        <v>34700</v>
      </c>
      <c r="E163" s="13">
        <v>26700</v>
      </c>
      <c r="F163" s="14">
        <f t="shared" si="3"/>
        <v>76.94524495677233</v>
      </c>
    </row>
    <row r="164" spans="1:6" s="24" customFormat="1" ht="15">
      <c r="A164" s="43" t="s">
        <v>226</v>
      </c>
      <c r="B164" s="11"/>
      <c r="C164" s="12" t="s">
        <v>223</v>
      </c>
      <c r="D164" s="13">
        <v>15800</v>
      </c>
      <c r="E164" s="13">
        <v>2800</v>
      </c>
      <c r="F164" s="14">
        <f t="shared" si="3"/>
        <v>17.72151898734177</v>
      </c>
    </row>
    <row r="165" spans="1:6" s="52" customFormat="1" ht="15">
      <c r="A165" s="64" t="s">
        <v>191</v>
      </c>
      <c r="B165" s="15"/>
      <c r="C165" s="8" t="s">
        <v>192</v>
      </c>
      <c r="D165" s="9">
        <f>D166+D169</f>
        <v>748048</v>
      </c>
      <c r="E165" s="9">
        <f>E166+E169</f>
        <v>567088.8</v>
      </c>
      <c r="F165" s="10">
        <f t="shared" si="3"/>
        <v>75.80914593715912</v>
      </c>
    </row>
    <row r="166" spans="1:6" s="52" customFormat="1" ht="15">
      <c r="A166" s="64" t="s">
        <v>193</v>
      </c>
      <c r="B166" s="15"/>
      <c r="C166" s="8" t="s">
        <v>194</v>
      </c>
      <c r="D166" s="9">
        <f>D167+D168</f>
        <v>660700</v>
      </c>
      <c r="E166" s="9">
        <f>E167+E168</f>
        <v>553300</v>
      </c>
      <c r="F166" s="10">
        <f t="shared" si="3"/>
        <v>83.74451339488421</v>
      </c>
    </row>
    <row r="167" spans="1:6" s="24" customFormat="1" ht="15">
      <c r="A167" s="43" t="s">
        <v>79</v>
      </c>
      <c r="B167" s="11" t="s">
        <v>70</v>
      </c>
      <c r="C167" s="12" t="s">
        <v>102</v>
      </c>
      <c r="D167" s="13">
        <v>660700</v>
      </c>
      <c r="E167" s="13">
        <v>553300</v>
      </c>
      <c r="F167" s="14">
        <f t="shared" si="3"/>
        <v>83.74451339488421</v>
      </c>
    </row>
    <row r="168" spans="1:6" s="24" customFormat="1" ht="15">
      <c r="A168" s="43" t="s">
        <v>81</v>
      </c>
      <c r="B168" s="11" t="s">
        <v>70</v>
      </c>
      <c r="C168" s="12" t="s">
        <v>103</v>
      </c>
      <c r="D168" s="13"/>
      <c r="E168" s="13"/>
      <c r="F168" s="14" t="e">
        <f t="shared" si="3"/>
        <v>#DIV/0!</v>
      </c>
    </row>
    <row r="169" spans="1:6" s="52" customFormat="1" ht="15">
      <c r="A169" s="64" t="s">
        <v>195</v>
      </c>
      <c r="B169" s="15"/>
      <c r="C169" s="8" t="s">
        <v>196</v>
      </c>
      <c r="D169" s="9">
        <f>D170</f>
        <v>87348</v>
      </c>
      <c r="E169" s="9">
        <f>E170</f>
        <v>13788.8</v>
      </c>
      <c r="F169" s="10">
        <f aca="true" t="shared" si="4" ref="F169:F209">E169/D169*100</f>
        <v>15.786051197508815</v>
      </c>
    </row>
    <row r="170" spans="1:6" s="24" customFormat="1" ht="15">
      <c r="A170" s="43" t="s">
        <v>81</v>
      </c>
      <c r="B170" s="11" t="s">
        <v>70</v>
      </c>
      <c r="C170" s="12" t="s">
        <v>104</v>
      </c>
      <c r="D170" s="13">
        <v>87348</v>
      </c>
      <c r="E170" s="13">
        <v>13788.8</v>
      </c>
      <c r="F170" s="14">
        <f t="shared" si="4"/>
        <v>15.786051197508815</v>
      </c>
    </row>
    <row r="171" spans="1:6" s="52" customFormat="1" ht="15">
      <c r="A171" s="64" t="s">
        <v>197</v>
      </c>
      <c r="B171" s="15"/>
      <c r="C171" s="8" t="s">
        <v>198</v>
      </c>
      <c r="D171" s="9">
        <f>D172+D177+D181+D188</f>
        <v>558531</v>
      </c>
      <c r="E171" s="9">
        <f>E172+E177+E181+E188</f>
        <v>412557.93</v>
      </c>
      <c r="F171" s="10">
        <f t="shared" si="4"/>
        <v>73.86482218533975</v>
      </c>
    </row>
    <row r="172" spans="1:6" s="52" customFormat="1" ht="15">
      <c r="A172" s="64" t="s">
        <v>199</v>
      </c>
      <c r="B172" s="15"/>
      <c r="C172" s="8" t="s">
        <v>200</v>
      </c>
      <c r="D172" s="9">
        <f>SUM(D173:D176)</f>
        <v>0</v>
      </c>
      <c r="E172" s="9">
        <f>SUM(E173:E176)</f>
        <v>0</v>
      </c>
      <c r="F172" s="10" t="e">
        <f t="shared" si="4"/>
        <v>#DIV/0!</v>
      </c>
    </row>
    <row r="173" spans="1:6" s="24" customFormat="1" ht="15">
      <c r="A173" s="43" t="s">
        <v>79</v>
      </c>
      <c r="B173" s="11" t="s">
        <v>70</v>
      </c>
      <c r="C173" s="12" t="s">
        <v>105</v>
      </c>
      <c r="D173" s="13">
        <v>0</v>
      </c>
      <c r="E173" s="13">
        <v>0</v>
      </c>
      <c r="F173" s="14" t="e">
        <f t="shared" si="4"/>
        <v>#DIV/0!</v>
      </c>
    </row>
    <row r="174" spans="1:6" s="24" customFormat="1" ht="15">
      <c r="A174" s="43" t="s">
        <v>81</v>
      </c>
      <c r="B174" s="11"/>
      <c r="C174" s="12" t="s">
        <v>106</v>
      </c>
      <c r="D174" s="13">
        <v>0</v>
      </c>
      <c r="E174" s="13">
        <v>0</v>
      </c>
      <c r="F174" s="14" t="e">
        <f t="shared" si="4"/>
        <v>#DIV/0!</v>
      </c>
    </row>
    <row r="175" spans="1:6" s="24" customFormat="1" ht="24">
      <c r="A175" s="43" t="s">
        <v>201</v>
      </c>
      <c r="B175" s="11"/>
      <c r="C175" s="12" t="s">
        <v>107</v>
      </c>
      <c r="D175" s="13">
        <v>0</v>
      </c>
      <c r="E175" s="13">
        <v>0</v>
      </c>
      <c r="F175" s="14" t="e">
        <f t="shared" si="4"/>
        <v>#DIV/0!</v>
      </c>
    </row>
    <row r="176" spans="1:6" s="24" customFormat="1" ht="15">
      <c r="A176" s="43" t="s">
        <v>190</v>
      </c>
      <c r="B176" s="11">
        <v>200</v>
      </c>
      <c r="C176" s="12" t="s">
        <v>236</v>
      </c>
      <c r="D176" s="13"/>
      <c r="E176" s="13"/>
      <c r="F176" s="14"/>
    </row>
    <row r="177" spans="1:6" s="52" customFormat="1" ht="15">
      <c r="A177" s="64" t="s">
        <v>202</v>
      </c>
      <c r="B177" s="15"/>
      <c r="C177" s="8" t="s">
        <v>203</v>
      </c>
      <c r="D177" s="9">
        <f>SUM(D178:D180)</f>
        <v>0</v>
      </c>
      <c r="E177" s="9">
        <f>SUM(E178:E180)</f>
        <v>0</v>
      </c>
      <c r="F177" s="10" t="e">
        <f t="shared" si="4"/>
        <v>#DIV/0!</v>
      </c>
    </row>
    <row r="178" spans="1:6" s="24" customFormat="1" ht="15">
      <c r="A178" s="43" t="s">
        <v>81</v>
      </c>
      <c r="B178" s="11" t="s">
        <v>70</v>
      </c>
      <c r="C178" s="12" t="s">
        <v>108</v>
      </c>
      <c r="D178" s="13">
        <v>0</v>
      </c>
      <c r="E178" s="13">
        <v>0</v>
      </c>
      <c r="F178" s="14" t="e">
        <f t="shared" si="4"/>
        <v>#DIV/0!</v>
      </c>
    </row>
    <row r="179" spans="1:6" s="24" customFormat="1" ht="15">
      <c r="A179" s="43" t="s">
        <v>83</v>
      </c>
      <c r="B179" s="11" t="s">
        <v>70</v>
      </c>
      <c r="C179" s="12" t="s">
        <v>109</v>
      </c>
      <c r="D179" s="13"/>
      <c r="E179" s="13"/>
      <c r="F179" s="14" t="e">
        <f t="shared" si="4"/>
        <v>#DIV/0!</v>
      </c>
    </row>
    <row r="180" spans="1:6" s="24" customFormat="1" ht="15">
      <c r="A180" s="43" t="s">
        <v>85</v>
      </c>
      <c r="B180" s="11" t="s">
        <v>70</v>
      </c>
      <c r="C180" s="12" t="s">
        <v>110</v>
      </c>
      <c r="D180" s="13">
        <v>0</v>
      </c>
      <c r="E180" s="13">
        <v>0</v>
      </c>
      <c r="F180" s="14" t="e">
        <f t="shared" si="4"/>
        <v>#DIV/0!</v>
      </c>
    </row>
    <row r="181" spans="1:6" s="52" customFormat="1" ht="15">
      <c r="A181" s="64" t="s">
        <v>204</v>
      </c>
      <c r="B181" s="15"/>
      <c r="C181" s="8" t="s">
        <v>205</v>
      </c>
      <c r="D181" s="9">
        <f>D182+D183+D184+D186+D187+D185</f>
        <v>553856</v>
      </c>
      <c r="E181" s="9">
        <f>E182+E183+E184+E186+E187+E185</f>
        <v>412557.93</v>
      </c>
      <c r="F181" s="10">
        <f t="shared" si="4"/>
        <v>74.48830201351976</v>
      </c>
    </row>
    <row r="182" spans="1:6" s="24" customFormat="1" ht="15">
      <c r="A182" s="43" t="s">
        <v>77</v>
      </c>
      <c r="B182" s="11" t="s">
        <v>70</v>
      </c>
      <c r="C182" s="12" t="s">
        <v>111</v>
      </c>
      <c r="D182" s="13">
        <v>323700</v>
      </c>
      <c r="E182" s="13">
        <v>248201.93</v>
      </c>
      <c r="F182" s="14">
        <f t="shared" si="4"/>
        <v>76.67653073833797</v>
      </c>
    </row>
    <row r="183" spans="1:6" s="24" customFormat="1" ht="15">
      <c r="A183" s="43" t="s">
        <v>79</v>
      </c>
      <c r="B183" s="11" t="s">
        <v>70</v>
      </c>
      <c r="C183" s="12" t="s">
        <v>112</v>
      </c>
      <c r="D183" s="13">
        <v>14000</v>
      </c>
      <c r="E183" s="13"/>
      <c r="F183" s="14">
        <f t="shared" si="4"/>
        <v>0</v>
      </c>
    </row>
    <row r="184" spans="1:6" s="24" customFormat="1" ht="15">
      <c r="A184" s="43" t="s">
        <v>81</v>
      </c>
      <c r="B184" s="11" t="s">
        <v>70</v>
      </c>
      <c r="C184" s="12" t="s">
        <v>113</v>
      </c>
      <c r="D184" s="13">
        <v>214156</v>
      </c>
      <c r="E184" s="13">
        <v>164356</v>
      </c>
      <c r="F184" s="14">
        <f t="shared" si="4"/>
        <v>76.74592353237827</v>
      </c>
    </row>
    <row r="185" spans="1:6" s="24" customFormat="1" ht="15">
      <c r="A185" s="66" t="s">
        <v>83</v>
      </c>
      <c r="B185" s="11" t="s">
        <v>255</v>
      </c>
      <c r="C185" s="12" t="s">
        <v>256</v>
      </c>
      <c r="D185" s="13"/>
      <c r="E185" s="13"/>
      <c r="F185" s="14"/>
    </row>
    <row r="186" spans="1:6" s="24" customFormat="1" ht="15">
      <c r="A186" s="43" t="s">
        <v>85</v>
      </c>
      <c r="B186" s="11" t="s">
        <v>70</v>
      </c>
      <c r="C186" s="12" t="s">
        <v>114</v>
      </c>
      <c r="D186" s="13"/>
      <c r="E186" s="13"/>
      <c r="F186" s="14" t="e">
        <f t="shared" si="4"/>
        <v>#DIV/0!</v>
      </c>
    </row>
    <row r="187" spans="1:6" s="24" customFormat="1" ht="15">
      <c r="A187" s="43" t="s">
        <v>87</v>
      </c>
      <c r="B187" s="11" t="s">
        <v>70</v>
      </c>
      <c r="C187" s="12" t="s">
        <v>115</v>
      </c>
      <c r="D187" s="13">
        <v>2000</v>
      </c>
      <c r="E187" s="13"/>
      <c r="F187" s="14">
        <f t="shared" si="4"/>
        <v>0</v>
      </c>
    </row>
    <row r="188" spans="1:6" s="52" customFormat="1" ht="15">
      <c r="A188" s="64" t="s">
        <v>206</v>
      </c>
      <c r="B188" s="15"/>
      <c r="C188" s="8" t="s">
        <v>207</v>
      </c>
      <c r="D188" s="9">
        <f>D189</f>
        <v>4675</v>
      </c>
      <c r="E188" s="9">
        <f>E189</f>
        <v>0</v>
      </c>
      <c r="F188" s="10">
        <f t="shared" si="4"/>
        <v>0</v>
      </c>
    </row>
    <row r="189" spans="1:6" s="24" customFormat="1" ht="15">
      <c r="A189" s="43" t="s">
        <v>81</v>
      </c>
      <c r="B189" s="11" t="s">
        <v>70</v>
      </c>
      <c r="C189" s="12" t="s">
        <v>116</v>
      </c>
      <c r="D189" s="13">
        <v>4675</v>
      </c>
      <c r="E189" s="13">
        <v>0</v>
      </c>
      <c r="F189" s="14">
        <f t="shared" si="4"/>
        <v>0</v>
      </c>
    </row>
    <row r="190" spans="1:6" s="52" customFormat="1" ht="15">
      <c r="A190" s="65" t="s">
        <v>237</v>
      </c>
      <c r="B190" s="15">
        <v>200</v>
      </c>
      <c r="C190" s="8" t="s">
        <v>238</v>
      </c>
      <c r="D190" s="9">
        <f>D191</f>
        <v>0</v>
      </c>
      <c r="E190" s="9">
        <f>E191</f>
        <v>0</v>
      </c>
      <c r="F190" s="14" t="e">
        <f t="shared" si="4"/>
        <v>#DIV/0!</v>
      </c>
    </row>
    <row r="191" spans="1:6" s="52" customFormat="1" ht="24">
      <c r="A191" s="65" t="s">
        <v>239</v>
      </c>
      <c r="B191" s="15">
        <v>200</v>
      </c>
      <c r="C191" s="8" t="s">
        <v>240</v>
      </c>
      <c r="D191" s="9">
        <f>D192+D193</f>
        <v>0</v>
      </c>
      <c r="E191" s="9">
        <f>E192+E193</f>
        <v>0</v>
      </c>
      <c r="F191" s="14" t="e">
        <f t="shared" si="4"/>
        <v>#DIV/0!</v>
      </c>
    </row>
    <row r="192" spans="1:6" s="24" customFormat="1" ht="15">
      <c r="A192" s="43" t="s">
        <v>225</v>
      </c>
      <c r="B192" s="11">
        <v>200</v>
      </c>
      <c r="C192" s="12" t="s">
        <v>241</v>
      </c>
      <c r="D192" s="13"/>
      <c r="E192" s="13"/>
      <c r="F192" s="14" t="e">
        <f t="shared" si="4"/>
        <v>#DIV/0!</v>
      </c>
    </row>
    <row r="193" spans="1:6" s="24" customFormat="1" ht="15">
      <c r="A193" s="43"/>
      <c r="B193" s="11">
        <v>200</v>
      </c>
      <c r="C193" s="12" t="s">
        <v>242</v>
      </c>
      <c r="D193" s="13"/>
      <c r="E193" s="13"/>
      <c r="F193" s="14" t="e">
        <f t="shared" si="4"/>
        <v>#DIV/0!</v>
      </c>
    </row>
    <row r="194" spans="1:6" s="52" customFormat="1" ht="15">
      <c r="A194" s="64" t="s">
        <v>208</v>
      </c>
      <c r="B194" s="15"/>
      <c r="C194" s="8" t="s">
        <v>209</v>
      </c>
      <c r="D194" s="9">
        <f>D195</f>
        <v>0</v>
      </c>
      <c r="E194" s="9">
        <f>E195</f>
        <v>0</v>
      </c>
      <c r="F194" s="10" t="e">
        <f t="shared" si="4"/>
        <v>#DIV/0!</v>
      </c>
    </row>
    <row r="195" spans="1:6" s="24" customFormat="1" ht="15">
      <c r="A195" s="43" t="s">
        <v>83</v>
      </c>
      <c r="B195" s="11" t="s">
        <v>70</v>
      </c>
      <c r="C195" s="12" t="s">
        <v>117</v>
      </c>
      <c r="D195" s="13">
        <v>0</v>
      </c>
      <c r="E195" s="13">
        <v>0</v>
      </c>
      <c r="F195" s="14" t="e">
        <f t="shared" si="4"/>
        <v>#DIV/0!</v>
      </c>
    </row>
    <row r="196" spans="1:6" s="52" customFormat="1" ht="15">
      <c r="A196" s="64" t="s">
        <v>210</v>
      </c>
      <c r="B196" s="15"/>
      <c r="C196" s="8" t="s">
        <v>211</v>
      </c>
      <c r="D196" s="9">
        <f>D197+D198+D199+D202+D203+D205+D200+D201+D204</f>
        <v>1523800</v>
      </c>
      <c r="E196" s="9">
        <f>E197+E198+E199+E202+E203+E205+E200+E201+E204</f>
        <v>1182690</v>
      </c>
      <c r="F196" s="10">
        <f t="shared" si="4"/>
        <v>77.61451634072712</v>
      </c>
    </row>
    <row r="197" spans="1:6" s="24" customFormat="1" ht="15">
      <c r="A197" s="43" t="s">
        <v>71</v>
      </c>
      <c r="B197" s="11" t="s">
        <v>70</v>
      </c>
      <c r="C197" s="12" t="s">
        <v>118</v>
      </c>
      <c r="D197" s="13">
        <v>0</v>
      </c>
      <c r="E197" s="13">
        <v>0</v>
      </c>
      <c r="F197" s="14" t="e">
        <f t="shared" si="4"/>
        <v>#DIV/0!</v>
      </c>
    </row>
    <row r="198" spans="1:6" s="24" customFormat="1" ht="15">
      <c r="A198" s="43" t="s">
        <v>73</v>
      </c>
      <c r="B198" s="11" t="s">
        <v>70</v>
      </c>
      <c r="C198" s="12" t="s">
        <v>119</v>
      </c>
      <c r="D198" s="13">
        <v>0</v>
      </c>
      <c r="E198" s="13">
        <v>0</v>
      </c>
      <c r="F198" s="14" t="e">
        <f t="shared" si="4"/>
        <v>#DIV/0!</v>
      </c>
    </row>
    <row r="199" spans="1:6" s="24" customFormat="1" ht="15">
      <c r="A199" s="43" t="s">
        <v>81</v>
      </c>
      <c r="B199" s="11" t="s">
        <v>70</v>
      </c>
      <c r="C199" s="12" t="s">
        <v>120</v>
      </c>
      <c r="D199" s="13"/>
      <c r="E199" s="13"/>
      <c r="F199" s="14" t="e">
        <f t="shared" si="4"/>
        <v>#DIV/0!</v>
      </c>
    </row>
    <row r="200" spans="1:6" s="24" customFormat="1" ht="15">
      <c r="A200" s="43" t="s">
        <v>227</v>
      </c>
      <c r="B200" s="11" t="s">
        <v>70</v>
      </c>
      <c r="C200" s="12" t="s">
        <v>229</v>
      </c>
      <c r="D200" s="13"/>
      <c r="E200" s="13"/>
      <c r="F200" s="14"/>
    </row>
    <row r="201" spans="1:6" s="24" customFormat="1" ht="15">
      <c r="A201" s="43" t="s">
        <v>228</v>
      </c>
      <c r="B201" s="11" t="s">
        <v>70</v>
      </c>
      <c r="C201" s="12" t="s">
        <v>230</v>
      </c>
      <c r="D201" s="13"/>
      <c r="E201" s="13"/>
      <c r="F201" s="14"/>
    </row>
    <row r="202" spans="1:6" s="24" customFormat="1" ht="24">
      <c r="A202" s="43" t="s">
        <v>121</v>
      </c>
      <c r="B202" s="11" t="s">
        <v>70</v>
      </c>
      <c r="C202" s="12" t="s">
        <v>122</v>
      </c>
      <c r="D202" s="13">
        <v>1523800</v>
      </c>
      <c r="E202" s="13">
        <v>1182690</v>
      </c>
      <c r="F202" s="14">
        <f t="shared" si="4"/>
        <v>77.61451634072712</v>
      </c>
    </row>
    <row r="203" spans="1:6" s="24" customFormat="1" ht="24">
      <c r="A203" s="43" t="s">
        <v>201</v>
      </c>
      <c r="B203" s="11"/>
      <c r="C203" s="12" t="s">
        <v>261</v>
      </c>
      <c r="D203" s="13"/>
      <c r="E203" s="13"/>
      <c r="F203" s="14" t="e">
        <f t="shared" si="4"/>
        <v>#DIV/0!</v>
      </c>
    </row>
    <row r="204" spans="1:6" s="24" customFormat="1" ht="15">
      <c r="A204" s="66" t="s">
        <v>226</v>
      </c>
      <c r="B204" s="11">
        <v>200</v>
      </c>
      <c r="C204" s="12" t="s">
        <v>262</v>
      </c>
      <c r="D204" s="13"/>
      <c r="E204" s="13"/>
      <c r="F204" s="14" t="e">
        <f t="shared" si="4"/>
        <v>#DIV/0!</v>
      </c>
    </row>
    <row r="205" spans="1:6" s="24" customFormat="1" ht="15">
      <c r="A205" s="43" t="s">
        <v>212</v>
      </c>
      <c r="B205" s="11"/>
      <c r="C205" s="12" t="s">
        <v>123</v>
      </c>
      <c r="D205" s="13"/>
      <c r="E205" s="13"/>
      <c r="F205" s="14" t="e">
        <f t="shared" si="4"/>
        <v>#DIV/0!</v>
      </c>
    </row>
    <row r="206" spans="1:6" s="52" customFormat="1" ht="15">
      <c r="A206" s="64" t="s">
        <v>213</v>
      </c>
      <c r="B206" s="15"/>
      <c r="C206" s="8" t="s">
        <v>214</v>
      </c>
      <c r="D206" s="9">
        <f>D207</f>
        <v>0</v>
      </c>
      <c r="E206" s="9">
        <f>E207</f>
        <v>0</v>
      </c>
      <c r="F206" s="10" t="e">
        <f t="shared" si="4"/>
        <v>#DIV/0!</v>
      </c>
    </row>
    <row r="207" spans="1:6" s="24" customFormat="1" ht="15.75" customHeight="1">
      <c r="A207" s="66" t="s">
        <v>212</v>
      </c>
      <c r="B207" s="11" t="s">
        <v>70</v>
      </c>
      <c r="C207" s="12" t="s">
        <v>125</v>
      </c>
      <c r="D207" s="13">
        <v>0</v>
      </c>
      <c r="E207" s="13">
        <v>0</v>
      </c>
      <c r="F207" s="14" t="e">
        <f t="shared" si="4"/>
        <v>#DIV/0!</v>
      </c>
    </row>
    <row r="208" spans="1:6" s="52" customFormat="1" ht="15">
      <c r="A208" s="64" t="s">
        <v>215</v>
      </c>
      <c r="B208" s="15"/>
      <c r="C208" s="8" t="s">
        <v>126</v>
      </c>
      <c r="D208" s="9">
        <v>0</v>
      </c>
      <c r="E208" s="9">
        <v>0</v>
      </c>
      <c r="F208" s="10" t="e">
        <f t="shared" si="4"/>
        <v>#DIV/0!</v>
      </c>
    </row>
    <row r="209" spans="1:6" s="52" customFormat="1" ht="15" customHeight="1">
      <c r="A209" s="64" t="s">
        <v>216</v>
      </c>
      <c r="B209" s="15"/>
      <c r="C209" s="8" t="s">
        <v>217</v>
      </c>
      <c r="D209" s="9">
        <f>D210</f>
        <v>24100</v>
      </c>
      <c r="E209" s="9">
        <f>E210</f>
        <v>17080</v>
      </c>
      <c r="F209" s="10">
        <f t="shared" si="4"/>
        <v>70.87136929460581</v>
      </c>
    </row>
    <row r="210" spans="1:6" s="24" customFormat="1" ht="15">
      <c r="A210" s="43" t="s">
        <v>83</v>
      </c>
      <c r="B210" s="11" t="s">
        <v>70</v>
      </c>
      <c r="C210" s="12" t="s">
        <v>127</v>
      </c>
      <c r="D210" s="13">
        <v>24100</v>
      </c>
      <c r="E210" s="13">
        <v>17080</v>
      </c>
      <c r="F210" s="14">
        <f>E210/D210*100</f>
        <v>70.87136929460581</v>
      </c>
    </row>
    <row r="211" spans="1:6" s="24" customFormat="1" ht="15">
      <c r="A211" s="43" t="s">
        <v>128</v>
      </c>
      <c r="B211" s="12" t="s">
        <v>129</v>
      </c>
      <c r="C211" s="12" t="s">
        <v>7</v>
      </c>
      <c r="D211" s="13">
        <f>D10-D129</f>
        <v>-197500</v>
      </c>
      <c r="E211" s="13">
        <f>E10-E129</f>
        <v>190711.0700000003</v>
      </c>
      <c r="F211" s="14">
        <f>E211/D211*100</f>
        <v>-96.56256708860774</v>
      </c>
    </row>
    <row r="212" spans="1:6" s="24" customFormat="1" ht="15">
      <c r="A212" s="41"/>
      <c r="B212" s="29"/>
      <c r="C212" s="29"/>
      <c r="D212" s="29"/>
      <c r="E212" s="29"/>
      <c r="F212" s="30"/>
    </row>
    <row r="213" spans="1:6" s="24" customFormat="1" ht="15">
      <c r="A213" s="41"/>
      <c r="B213" s="29"/>
      <c r="C213" s="29"/>
      <c r="D213" s="29"/>
      <c r="E213" s="29"/>
      <c r="F213" s="30"/>
    </row>
    <row r="214" spans="1:6" s="24" customFormat="1" ht="15">
      <c r="A214" s="41"/>
      <c r="B214" s="29"/>
      <c r="C214" s="29"/>
      <c r="D214" s="29"/>
      <c r="E214" s="29"/>
      <c r="F214" s="30"/>
    </row>
    <row r="215" spans="1:6" s="24" customFormat="1" ht="15">
      <c r="A215" s="41"/>
      <c r="B215" s="29"/>
      <c r="C215" s="29"/>
      <c r="D215" s="29"/>
      <c r="E215" s="29"/>
      <c r="F215" s="30"/>
    </row>
    <row r="216" spans="1:6" s="24" customFormat="1" ht="15">
      <c r="A216" s="41"/>
      <c r="B216" s="29"/>
      <c r="C216" s="29"/>
      <c r="D216" s="29"/>
      <c r="E216" s="29"/>
      <c r="F216" s="30"/>
    </row>
    <row r="217" spans="1:6" s="24" customFormat="1" ht="15">
      <c r="A217" s="41"/>
      <c r="B217" s="29"/>
      <c r="C217" s="29"/>
      <c r="D217" s="29"/>
      <c r="E217" s="29"/>
      <c r="F217" s="30"/>
    </row>
    <row r="218" spans="1:6" s="24" customFormat="1" ht="15">
      <c r="A218" s="41"/>
      <c r="B218" s="29"/>
      <c r="C218" s="29"/>
      <c r="D218" s="29"/>
      <c r="E218" s="29"/>
      <c r="F218" s="30"/>
    </row>
    <row r="219" spans="1:6" s="24" customFormat="1" ht="15">
      <c r="A219" s="41"/>
      <c r="B219" s="29"/>
      <c r="C219" s="29"/>
      <c r="D219" s="29"/>
      <c r="E219" s="29"/>
      <c r="F219" s="30"/>
    </row>
    <row r="220" spans="1:6" s="24" customFormat="1" ht="15">
      <c r="A220" s="41"/>
      <c r="B220" s="29"/>
      <c r="C220" s="29"/>
      <c r="D220" s="29"/>
      <c r="E220" s="29"/>
      <c r="F220" s="30"/>
    </row>
    <row r="221" spans="1:6" s="24" customFormat="1" ht="15">
      <c r="A221" s="41"/>
      <c r="B221" s="29"/>
      <c r="C221" s="29"/>
      <c r="D221" s="29"/>
      <c r="E221" s="29"/>
      <c r="F221" s="30"/>
    </row>
    <row r="222" spans="1:6" s="24" customFormat="1" ht="15">
      <c r="A222" s="41"/>
      <c r="B222" s="29"/>
      <c r="C222" s="29"/>
      <c r="D222" s="29"/>
      <c r="E222" s="29"/>
      <c r="F222" s="30"/>
    </row>
    <row r="223" spans="1:6" s="24" customFormat="1" ht="15">
      <c r="A223" s="41"/>
      <c r="B223" s="29"/>
      <c r="C223" s="29"/>
      <c r="D223" s="29"/>
      <c r="E223" s="29"/>
      <c r="F223" s="30"/>
    </row>
    <row r="224" spans="1:6" s="24" customFormat="1" ht="15">
      <c r="A224" s="41"/>
      <c r="B224" s="29"/>
      <c r="C224" s="29"/>
      <c r="D224" s="29"/>
      <c r="E224" s="29"/>
      <c r="F224" s="30"/>
    </row>
    <row r="225" spans="1:6" s="24" customFormat="1" ht="15">
      <c r="A225" s="41"/>
      <c r="B225" s="29"/>
      <c r="C225" s="29"/>
      <c r="D225" s="29"/>
      <c r="E225" s="29"/>
      <c r="F225" s="30"/>
    </row>
    <row r="226" spans="1:6" s="24" customFormat="1" ht="15">
      <c r="A226" s="41"/>
      <c r="B226" s="29"/>
      <c r="C226" s="29"/>
      <c r="D226" s="29"/>
      <c r="E226" s="29"/>
      <c r="F226" s="30"/>
    </row>
    <row r="227" spans="1:6" s="24" customFormat="1" ht="15">
      <c r="A227" s="41"/>
      <c r="B227" s="29"/>
      <c r="C227" s="29"/>
      <c r="D227" s="29"/>
      <c r="E227" s="29"/>
      <c r="F227" s="30"/>
    </row>
    <row r="228" spans="1:6" s="24" customFormat="1" ht="15">
      <c r="A228" s="41"/>
      <c r="B228" s="29"/>
      <c r="C228" s="29"/>
      <c r="D228" s="29"/>
      <c r="E228" s="29"/>
      <c r="F228" s="30"/>
    </row>
    <row r="229" spans="1:6" s="24" customFormat="1" ht="15">
      <c r="A229" s="41"/>
      <c r="B229" s="29"/>
      <c r="C229" s="29"/>
      <c r="D229" s="29"/>
      <c r="E229" s="29"/>
      <c r="F229" s="30"/>
    </row>
    <row r="230" spans="1:6" s="24" customFormat="1" ht="15">
      <c r="A230" s="41"/>
      <c r="B230" s="29"/>
      <c r="C230" s="29"/>
      <c r="D230" s="29"/>
      <c r="E230" s="29"/>
      <c r="F230" s="30"/>
    </row>
    <row r="231" spans="1:6" s="24" customFormat="1" ht="15">
      <c r="A231" s="41"/>
      <c r="B231" s="29"/>
      <c r="C231" s="29"/>
      <c r="D231" s="29"/>
      <c r="E231" s="29"/>
      <c r="F231" s="30"/>
    </row>
    <row r="232" spans="1:6" s="24" customFormat="1" ht="15">
      <c r="A232" s="41"/>
      <c r="B232" s="29"/>
      <c r="C232" s="29"/>
      <c r="D232" s="29"/>
      <c r="E232" s="29"/>
      <c r="F232" s="30"/>
    </row>
    <row r="233" spans="1:6" s="24" customFormat="1" ht="15">
      <c r="A233" s="41"/>
      <c r="B233" s="29"/>
      <c r="C233" s="29"/>
      <c r="D233" s="29"/>
      <c r="E233" s="29"/>
      <c r="F233" s="30"/>
    </row>
    <row r="234" spans="1:6" s="24" customFormat="1" ht="15">
      <c r="A234" s="41"/>
      <c r="B234" s="29"/>
      <c r="C234" s="29"/>
      <c r="D234" s="29"/>
      <c r="E234" s="29"/>
      <c r="F234" s="30"/>
    </row>
    <row r="235" spans="1:6" s="24" customFormat="1" ht="15">
      <c r="A235" s="41"/>
      <c r="B235" s="29"/>
      <c r="C235" s="29"/>
      <c r="D235" s="29"/>
      <c r="E235" s="29"/>
      <c r="F235" s="30"/>
    </row>
    <row r="236" spans="1:6" s="24" customFormat="1" ht="15">
      <c r="A236" s="41"/>
      <c r="B236" s="29"/>
      <c r="C236" s="29"/>
      <c r="D236" s="29"/>
      <c r="E236" s="29"/>
      <c r="F236" s="30"/>
    </row>
    <row r="237" spans="1:6" s="24" customFormat="1" ht="15">
      <c r="A237" s="41"/>
      <c r="B237" s="29"/>
      <c r="C237" s="29"/>
      <c r="D237" s="29"/>
      <c r="E237" s="29"/>
      <c r="F237" s="30"/>
    </row>
    <row r="238" spans="1:6" s="24" customFormat="1" ht="15">
      <c r="A238" s="41"/>
      <c r="B238" s="29"/>
      <c r="C238" s="29"/>
      <c r="D238" s="29"/>
      <c r="E238" s="29"/>
      <c r="F238" s="30"/>
    </row>
    <row r="239" spans="1:6" s="24" customFormat="1" ht="15">
      <c r="A239" s="41"/>
      <c r="B239" s="29"/>
      <c r="C239" s="29"/>
      <c r="D239" s="29"/>
      <c r="E239" s="29"/>
      <c r="F239" s="30"/>
    </row>
    <row r="240" spans="1:6" s="24" customFormat="1" ht="15">
      <c r="A240" s="41"/>
      <c r="B240" s="29"/>
      <c r="C240" s="29"/>
      <c r="D240" s="29"/>
      <c r="E240" s="29"/>
      <c r="F240" s="30"/>
    </row>
    <row r="241" spans="1:6" s="24" customFormat="1" ht="15">
      <c r="A241" s="41"/>
      <c r="B241" s="29"/>
      <c r="C241" s="29"/>
      <c r="D241" s="29"/>
      <c r="E241" s="29"/>
      <c r="F241" s="30"/>
    </row>
    <row r="242" spans="1:6" s="24" customFormat="1" ht="15">
      <c r="A242" s="41"/>
      <c r="B242" s="29"/>
      <c r="C242" s="29"/>
      <c r="D242" s="29"/>
      <c r="E242" s="29"/>
      <c r="F242" s="30"/>
    </row>
    <row r="243" spans="1:6" s="24" customFormat="1" ht="15">
      <c r="A243" s="41"/>
      <c r="B243" s="29"/>
      <c r="C243" s="29"/>
      <c r="D243" s="29"/>
      <c r="E243" s="29"/>
      <c r="F243" s="30"/>
    </row>
    <row r="244" spans="1:6" s="24" customFormat="1" ht="15">
      <c r="A244" s="41"/>
      <c r="B244" s="29"/>
      <c r="C244" s="29"/>
      <c r="D244" s="29"/>
      <c r="E244" s="29"/>
      <c r="F244" s="30"/>
    </row>
    <row r="245" spans="1:6" s="24" customFormat="1" ht="15">
      <c r="A245" s="41"/>
      <c r="B245" s="29"/>
      <c r="C245" s="29"/>
      <c r="D245" s="29"/>
      <c r="E245" s="29"/>
      <c r="F245" s="30"/>
    </row>
    <row r="246" spans="1:6" s="24" customFormat="1" ht="15">
      <c r="A246" s="41"/>
      <c r="B246" s="29"/>
      <c r="C246" s="29"/>
      <c r="D246" s="29"/>
      <c r="E246" s="29"/>
      <c r="F246" s="30"/>
    </row>
    <row r="247" spans="1:6" s="24" customFormat="1" ht="15">
      <c r="A247" s="41"/>
      <c r="B247" s="29"/>
      <c r="C247" s="29"/>
      <c r="D247" s="29"/>
      <c r="E247" s="29"/>
      <c r="F247" s="30"/>
    </row>
    <row r="248" spans="1:6" s="24" customFormat="1" ht="15">
      <c r="A248" s="41"/>
      <c r="B248" s="29"/>
      <c r="C248" s="29"/>
      <c r="D248" s="29"/>
      <c r="E248" s="29"/>
      <c r="F248" s="30"/>
    </row>
    <row r="249" spans="1:6" s="24" customFormat="1" ht="15">
      <c r="A249" s="41"/>
      <c r="B249" s="29"/>
      <c r="C249" s="29"/>
      <c r="D249" s="29"/>
      <c r="E249" s="29"/>
      <c r="F249" s="30"/>
    </row>
    <row r="250" spans="1:6" s="24" customFormat="1" ht="15">
      <c r="A250" s="41"/>
      <c r="B250" s="29"/>
      <c r="C250" s="29"/>
      <c r="D250" s="29"/>
      <c r="E250" s="29"/>
      <c r="F250" s="30"/>
    </row>
    <row r="251" spans="1:6" s="24" customFormat="1" ht="15">
      <c r="A251" s="41"/>
      <c r="B251" s="29"/>
      <c r="C251" s="29"/>
      <c r="D251" s="29"/>
      <c r="E251" s="29"/>
      <c r="F251" s="30"/>
    </row>
    <row r="252" spans="1:6" s="24" customFormat="1" ht="15">
      <c r="A252" s="41"/>
      <c r="B252" s="29"/>
      <c r="C252" s="29"/>
      <c r="D252" s="29"/>
      <c r="E252" s="29"/>
      <c r="F252" s="30"/>
    </row>
    <row r="253" spans="1:6" s="24" customFormat="1" ht="15">
      <c r="A253" s="41"/>
      <c r="B253" s="29"/>
      <c r="C253" s="29"/>
      <c r="D253" s="29"/>
      <c r="E253" s="29"/>
      <c r="F253" s="30"/>
    </row>
    <row r="254" spans="1:6" s="24" customFormat="1" ht="15">
      <c r="A254" s="41"/>
      <c r="B254" s="29"/>
      <c r="C254" s="29"/>
      <c r="D254" s="29"/>
      <c r="E254" s="29"/>
      <c r="F254" s="30"/>
    </row>
    <row r="255" spans="1:6" s="24" customFormat="1" ht="15">
      <c r="A255" s="41"/>
      <c r="B255" s="29"/>
      <c r="C255" s="29"/>
      <c r="D255" s="29"/>
      <c r="E255" s="29"/>
      <c r="F255" s="30"/>
    </row>
    <row r="256" spans="1:6" s="24" customFormat="1" ht="15">
      <c r="A256" s="41"/>
      <c r="B256" s="29"/>
      <c r="C256" s="29"/>
      <c r="D256" s="29"/>
      <c r="E256" s="29"/>
      <c r="F256" s="30"/>
    </row>
    <row r="257" spans="1:6" s="24" customFormat="1" ht="15">
      <c r="A257" s="41"/>
      <c r="B257" s="29"/>
      <c r="C257" s="29"/>
      <c r="D257" s="29"/>
      <c r="E257" s="29"/>
      <c r="F257" s="30"/>
    </row>
    <row r="258" spans="1:6" s="24" customFormat="1" ht="15">
      <c r="A258" s="41"/>
      <c r="B258" s="29"/>
      <c r="C258" s="29"/>
      <c r="D258" s="29"/>
      <c r="E258" s="29"/>
      <c r="F258" s="30"/>
    </row>
    <row r="259" spans="1:6" s="24" customFormat="1" ht="15">
      <c r="A259" s="41"/>
      <c r="B259" s="29"/>
      <c r="C259" s="29"/>
      <c r="D259" s="29"/>
      <c r="E259" s="29"/>
      <c r="F259" s="30"/>
    </row>
    <row r="260" spans="1:6" s="24" customFormat="1" ht="15">
      <c r="A260" s="41"/>
      <c r="B260" s="29"/>
      <c r="C260" s="29"/>
      <c r="D260" s="29"/>
      <c r="E260" s="29"/>
      <c r="F260" s="30"/>
    </row>
    <row r="261" spans="1:6" s="24" customFormat="1" ht="15">
      <c r="A261" s="41"/>
      <c r="B261" s="29"/>
      <c r="C261" s="29"/>
      <c r="D261" s="29"/>
      <c r="E261" s="29"/>
      <c r="F261" s="30"/>
    </row>
    <row r="262" spans="1:6" s="24" customFormat="1" ht="15">
      <c r="A262" s="41"/>
      <c r="B262" s="29"/>
      <c r="C262" s="29"/>
      <c r="D262" s="29"/>
      <c r="E262" s="29"/>
      <c r="F262" s="30"/>
    </row>
    <row r="263" spans="1:6" s="24" customFormat="1" ht="15">
      <c r="A263" s="41"/>
      <c r="B263" s="29"/>
      <c r="C263" s="29"/>
      <c r="D263" s="29"/>
      <c r="E263" s="29"/>
      <c r="F263" s="30"/>
    </row>
    <row r="264" spans="1:6" s="24" customFormat="1" ht="15">
      <c r="A264" s="41"/>
      <c r="B264" s="29"/>
      <c r="C264" s="29"/>
      <c r="D264" s="29"/>
      <c r="E264" s="29"/>
      <c r="F264" s="30"/>
    </row>
    <row r="265" spans="1:6" s="24" customFormat="1" ht="15">
      <c r="A265" s="41"/>
      <c r="B265" s="29"/>
      <c r="C265" s="29"/>
      <c r="D265" s="29"/>
      <c r="E265" s="29"/>
      <c r="F265" s="30"/>
    </row>
    <row r="266" spans="1:6" s="24" customFormat="1" ht="15">
      <c r="A266" s="41"/>
      <c r="B266" s="29"/>
      <c r="C266" s="29"/>
      <c r="D266" s="29"/>
      <c r="E266" s="29"/>
      <c r="F266" s="30"/>
    </row>
    <row r="267" spans="1:6" s="24" customFormat="1" ht="15">
      <c r="A267" s="41"/>
      <c r="B267" s="29"/>
      <c r="C267" s="29"/>
      <c r="D267" s="29"/>
      <c r="E267" s="29"/>
      <c r="F267" s="30"/>
    </row>
    <row r="268" spans="1:6" s="24" customFormat="1" ht="15">
      <c r="A268" s="41"/>
      <c r="B268" s="29"/>
      <c r="C268" s="29"/>
      <c r="D268" s="29"/>
      <c r="E268" s="29"/>
      <c r="F268" s="30"/>
    </row>
    <row r="269" spans="1:6" s="24" customFormat="1" ht="15">
      <c r="A269" s="41"/>
      <c r="B269" s="29"/>
      <c r="C269" s="29"/>
      <c r="D269" s="29"/>
      <c r="E269" s="29"/>
      <c r="F269" s="30"/>
    </row>
    <row r="270" spans="1:6" s="24" customFormat="1" ht="15">
      <c r="A270" s="41"/>
      <c r="B270" s="29"/>
      <c r="C270" s="29"/>
      <c r="D270" s="29"/>
      <c r="E270" s="29"/>
      <c r="F270" s="30"/>
    </row>
    <row r="271" spans="1:6" s="24" customFormat="1" ht="15">
      <c r="A271" s="41"/>
      <c r="B271" s="29"/>
      <c r="C271" s="29"/>
      <c r="D271" s="29"/>
      <c r="E271" s="29"/>
      <c r="F271" s="30"/>
    </row>
    <row r="272" spans="1:6" s="24" customFormat="1" ht="15">
      <c r="A272" s="41"/>
      <c r="B272" s="29"/>
      <c r="C272" s="29"/>
      <c r="D272" s="29"/>
      <c r="E272" s="29"/>
      <c r="F272" s="30"/>
    </row>
    <row r="273" spans="1:6" s="24" customFormat="1" ht="15">
      <c r="A273" s="41"/>
      <c r="B273" s="29"/>
      <c r="C273" s="29"/>
      <c r="D273" s="29"/>
      <c r="E273" s="29"/>
      <c r="F273" s="30"/>
    </row>
    <row r="274" spans="1:6" s="24" customFormat="1" ht="15">
      <c r="A274" s="41"/>
      <c r="B274" s="29"/>
      <c r="C274" s="29"/>
      <c r="D274" s="29"/>
      <c r="E274" s="29"/>
      <c r="F274" s="30"/>
    </row>
    <row r="275" spans="1:6" s="24" customFormat="1" ht="15">
      <c r="A275" s="41"/>
      <c r="B275" s="29"/>
      <c r="C275" s="29"/>
      <c r="D275" s="29"/>
      <c r="E275" s="29"/>
      <c r="F275" s="30"/>
    </row>
    <row r="276" spans="1:6" s="24" customFormat="1" ht="15">
      <c r="A276" s="41"/>
      <c r="B276" s="29"/>
      <c r="C276" s="29"/>
      <c r="D276" s="29"/>
      <c r="E276" s="29"/>
      <c r="F276" s="30"/>
    </row>
    <row r="277" spans="1:6" s="24" customFormat="1" ht="15">
      <c r="A277" s="41"/>
      <c r="B277" s="29"/>
      <c r="C277" s="29"/>
      <c r="D277" s="29"/>
      <c r="E277" s="29"/>
      <c r="F277" s="30"/>
    </row>
    <row r="278" spans="1:6" s="24" customFormat="1" ht="15">
      <c r="A278" s="41"/>
      <c r="B278" s="29"/>
      <c r="C278" s="29"/>
      <c r="D278" s="29"/>
      <c r="E278" s="29"/>
      <c r="F278" s="30"/>
    </row>
    <row r="279" spans="1:6" s="24" customFormat="1" ht="15">
      <c r="A279" s="41"/>
      <c r="B279" s="29"/>
      <c r="C279" s="29"/>
      <c r="D279" s="29"/>
      <c r="E279" s="29"/>
      <c r="F279" s="30"/>
    </row>
    <row r="280" spans="1:6" s="24" customFormat="1" ht="15">
      <c r="A280" s="41"/>
      <c r="B280" s="29"/>
      <c r="C280" s="29"/>
      <c r="D280" s="29"/>
      <c r="E280" s="29"/>
      <c r="F280" s="30"/>
    </row>
    <row r="281" spans="1:6" s="24" customFormat="1" ht="15">
      <c r="A281" s="41"/>
      <c r="B281" s="29"/>
      <c r="C281" s="29"/>
      <c r="D281" s="29"/>
      <c r="E281" s="29"/>
      <c r="F281" s="30"/>
    </row>
    <row r="282" spans="1:6" s="24" customFormat="1" ht="15">
      <c r="A282" s="41"/>
      <c r="B282" s="29"/>
      <c r="C282" s="29"/>
      <c r="D282" s="29"/>
      <c r="E282" s="29"/>
      <c r="F282" s="30"/>
    </row>
    <row r="283" spans="1:6" s="24" customFormat="1" ht="15.75" customHeight="1">
      <c r="A283" s="83" t="s">
        <v>130</v>
      </c>
      <c r="B283" s="83"/>
      <c r="C283" s="83"/>
      <c r="D283" s="84"/>
      <c r="E283" s="84"/>
      <c r="F283" s="83"/>
    </row>
    <row r="284" spans="1:6" s="24" customFormat="1" ht="15">
      <c r="A284" s="41"/>
      <c r="B284" s="31"/>
      <c r="C284" s="31"/>
      <c r="D284" s="57"/>
      <c r="E284" s="57"/>
      <c r="F284" s="57"/>
    </row>
    <row r="285" spans="1:6" s="24" customFormat="1" ht="24">
      <c r="A285" s="58" t="s">
        <v>1</v>
      </c>
      <c r="B285" s="58" t="s">
        <v>2</v>
      </c>
      <c r="C285" s="58" t="s">
        <v>3</v>
      </c>
      <c r="D285" s="68" t="s">
        <v>272</v>
      </c>
      <c r="E285" s="58" t="s">
        <v>273</v>
      </c>
      <c r="F285" s="58" t="s">
        <v>151</v>
      </c>
    </row>
    <row r="286" spans="1:6" s="56" customFormat="1" ht="15">
      <c r="A286" s="54">
        <v>1</v>
      </c>
      <c r="B286" s="28">
        <v>2</v>
      </c>
      <c r="C286" s="28">
        <v>3</v>
      </c>
      <c r="D286" s="71">
        <v>4</v>
      </c>
      <c r="E286" s="71">
        <v>5</v>
      </c>
      <c r="F286" s="28">
        <v>6</v>
      </c>
    </row>
    <row r="287" spans="1:6" s="52" customFormat="1" ht="15">
      <c r="A287" s="51" t="s">
        <v>131</v>
      </c>
      <c r="B287" s="8" t="s">
        <v>132</v>
      </c>
      <c r="C287" s="8" t="s">
        <v>7</v>
      </c>
      <c r="D287" s="9">
        <f>D290</f>
        <v>197500</v>
      </c>
      <c r="E287" s="9">
        <f>E290</f>
        <v>-190711.0700000003</v>
      </c>
      <c r="F287" s="9">
        <v>0</v>
      </c>
    </row>
    <row r="288" spans="1:6" s="24" customFormat="1" ht="36">
      <c r="A288" s="42" t="s">
        <v>133</v>
      </c>
      <c r="B288" s="12" t="s">
        <v>134</v>
      </c>
      <c r="C288" s="12" t="s">
        <v>7</v>
      </c>
      <c r="D288" s="13">
        <v>0</v>
      </c>
      <c r="E288" s="13">
        <v>0</v>
      </c>
      <c r="F288" s="13">
        <v>0</v>
      </c>
    </row>
    <row r="289" spans="1:6" s="24" customFormat="1" ht="24">
      <c r="A289" s="42" t="s">
        <v>135</v>
      </c>
      <c r="B289" s="12" t="s">
        <v>136</v>
      </c>
      <c r="C289" s="12" t="s">
        <v>7</v>
      </c>
      <c r="D289" s="13">
        <v>0</v>
      </c>
      <c r="E289" s="13">
        <v>0</v>
      </c>
      <c r="F289" s="13">
        <v>0</v>
      </c>
    </row>
    <row r="290" spans="1:6" s="52" customFormat="1" ht="15">
      <c r="A290" s="51" t="s">
        <v>137</v>
      </c>
      <c r="B290" s="8" t="s">
        <v>138</v>
      </c>
      <c r="C290" s="8"/>
      <c r="D290" s="9">
        <f>D291+D294</f>
        <v>197500</v>
      </c>
      <c r="E290" s="9">
        <f>E291+E294</f>
        <v>-190711.0700000003</v>
      </c>
      <c r="F290" s="9">
        <v>0</v>
      </c>
    </row>
    <row r="291" spans="1:6" s="52" customFormat="1" ht="15">
      <c r="A291" s="51" t="s">
        <v>139</v>
      </c>
      <c r="B291" s="8" t="s">
        <v>140</v>
      </c>
      <c r="C291" s="8"/>
      <c r="D291" s="9">
        <f>D292+D293</f>
        <v>-3983600</v>
      </c>
      <c r="E291" s="9">
        <f>E292+E293</f>
        <v>-3508511.74</v>
      </c>
      <c r="F291" s="9">
        <v>0</v>
      </c>
    </row>
    <row r="292" spans="1:6" s="24" customFormat="1" ht="24">
      <c r="A292" s="42" t="s">
        <v>141</v>
      </c>
      <c r="B292" s="11" t="s">
        <v>140</v>
      </c>
      <c r="C292" s="12" t="s">
        <v>142</v>
      </c>
      <c r="D292" s="13"/>
      <c r="E292" s="13">
        <v>0</v>
      </c>
      <c r="F292" s="13">
        <v>0</v>
      </c>
    </row>
    <row r="293" spans="1:6" s="24" customFormat="1" ht="15">
      <c r="A293" s="42" t="s">
        <v>143</v>
      </c>
      <c r="B293" s="11" t="s">
        <v>140</v>
      </c>
      <c r="C293" s="12" t="s">
        <v>144</v>
      </c>
      <c r="D293" s="13">
        <f>-D10</f>
        <v>-3983600</v>
      </c>
      <c r="E293" s="13">
        <v>-3508511.74</v>
      </c>
      <c r="F293" s="13">
        <v>0</v>
      </c>
    </row>
    <row r="294" spans="1:6" s="52" customFormat="1" ht="15">
      <c r="A294" s="51" t="s">
        <v>145</v>
      </c>
      <c r="B294" s="8" t="s">
        <v>146</v>
      </c>
      <c r="C294" s="8"/>
      <c r="D294" s="9">
        <f>D295+D296</f>
        <v>4181100</v>
      </c>
      <c r="E294" s="9">
        <f>E295+E296</f>
        <v>3317800.67</v>
      </c>
      <c r="F294" s="9">
        <v>0</v>
      </c>
    </row>
    <row r="295" spans="1:6" s="24" customFormat="1" ht="24">
      <c r="A295" s="42" t="s">
        <v>147</v>
      </c>
      <c r="B295" s="11" t="s">
        <v>146</v>
      </c>
      <c r="C295" s="12" t="s">
        <v>148</v>
      </c>
      <c r="D295" s="13">
        <v>0</v>
      </c>
      <c r="E295" s="13">
        <v>0</v>
      </c>
      <c r="F295" s="13">
        <v>0</v>
      </c>
    </row>
    <row r="296" spans="1:6" s="24" customFormat="1" ht="15">
      <c r="A296" s="42" t="s">
        <v>149</v>
      </c>
      <c r="B296" s="11" t="s">
        <v>146</v>
      </c>
      <c r="C296" s="12" t="s">
        <v>150</v>
      </c>
      <c r="D296" s="13">
        <f>D129</f>
        <v>4181100</v>
      </c>
      <c r="E296" s="13">
        <v>3317800.67</v>
      </c>
      <c r="F296" s="13">
        <v>0</v>
      </c>
    </row>
    <row r="297" spans="1:6" s="16" customFormat="1" ht="15">
      <c r="A297" s="44"/>
      <c r="B297" s="19"/>
      <c r="C297" s="20"/>
      <c r="D297" s="21"/>
      <c r="E297" s="21"/>
      <c r="F297" s="60"/>
    </row>
    <row r="298" spans="1:6" s="16" customFormat="1" ht="15">
      <c r="A298" s="44"/>
      <c r="B298" s="19"/>
      <c r="C298" s="20"/>
      <c r="D298" s="21"/>
      <c r="E298" s="21"/>
      <c r="F298" s="60"/>
    </row>
    <row r="299" spans="1:6" s="16" customFormat="1" ht="15">
      <c r="A299" s="44"/>
      <c r="B299" s="17"/>
      <c r="C299" s="17"/>
      <c r="D299" s="18"/>
      <c r="E299" s="18"/>
      <c r="F299" s="60"/>
    </row>
    <row r="300" spans="1:6" s="16" customFormat="1" ht="15">
      <c r="A300" s="44"/>
      <c r="B300" s="19"/>
      <c r="C300" s="20"/>
      <c r="D300" s="21"/>
      <c r="E300" s="21"/>
      <c r="F300" s="60"/>
    </row>
    <row r="301" spans="1:6" s="16" customFormat="1" ht="15">
      <c r="A301" s="44"/>
      <c r="B301" s="19"/>
      <c r="C301" s="20"/>
      <c r="D301" s="21"/>
      <c r="E301" s="21"/>
      <c r="F301" s="60"/>
    </row>
    <row r="302" spans="1:6" s="16" customFormat="1" ht="15">
      <c r="A302" s="44"/>
      <c r="B302" s="61"/>
      <c r="C302" s="61"/>
      <c r="D302" s="61"/>
      <c r="E302" s="61"/>
      <c r="F302" s="60"/>
    </row>
    <row r="303" spans="2:5" ht="15">
      <c r="B303" s="40"/>
      <c r="C303" s="40"/>
      <c r="D303" s="40"/>
      <c r="E303" s="39"/>
    </row>
  </sheetData>
  <sheetProtection/>
  <mergeCells count="5">
    <mergeCell ref="A125:F125"/>
    <mergeCell ref="A283:F283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6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7"/>
  <sheetViews>
    <sheetView showGridLines="0" tabSelected="1" view="pageBreakPreview" zoomScaleSheetLayoutView="100" workbookViewId="0" topLeftCell="A274">
      <selection activeCell="E299" sqref="E299"/>
    </sheetView>
  </sheetViews>
  <sheetFormatPr defaultColWidth="9.140625" defaultRowHeight="15"/>
  <cols>
    <col min="1" max="1" width="55.421875" style="41" customWidth="1"/>
    <col min="2" max="2" width="9.8515625" style="38" customWidth="1"/>
    <col min="3" max="3" width="28.00390625" style="38" customWidth="1"/>
    <col min="4" max="5" width="14.8515625" style="38" bestFit="1" customWidth="1"/>
    <col min="6" max="6" width="11.421875" style="38" customWidth="1"/>
    <col min="7" max="11" width="15.7109375" style="0" customWidth="1"/>
  </cols>
  <sheetData>
    <row r="1" spans="2:6" ht="15" customHeight="1">
      <c r="B1" s="32"/>
      <c r="C1" s="33"/>
      <c r="D1" s="34"/>
      <c r="E1" s="35"/>
      <c r="F1" s="35"/>
    </row>
    <row r="2" spans="1:6" ht="15" customHeight="1">
      <c r="A2" s="81" t="s">
        <v>247</v>
      </c>
      <c r="B2" s="81"/>
      <c r="C2" s="81"/>
      <c r="D2" s="81"/>
      <c r="E2" s="81"/>
      <c r="F2" s="81"/>
    </row>
    <row r="3" spans="1:6" ht="15" customHeight="1">
      <c r="A3" s="44"/>
      <c r="B3" s="45"/>
      <c r="C3" s="45"/>
      <c r="D3" s="45"/>
      <c r="E3" s="46"/>
      <c r="F3" s="47"/>
    </row>
    <row r="4" spans="1:6" ht="15" customHeight="1">
      <c r="A4" s="82" t="s">
        <v>278</v>
      </c>
      <c r="B4" s="82"/>
      <c r="C4" s="82"/>
      <c r="D4" s="82"/>
      <c r="E4" s="82"/>
      <c r="F4" s="82"/>
    </row>
    <row r="5" spans="1:6" ht="15" customHeight="1">
      <c r="A5" s="44"/>
      <c r="B5" s="50"/>
      <c r="C5" s="50"/>
      <c r="D5" s="50"/>
      <c r="E5" s="48"/>
      <c r="F5" s="49"/>
    </row>
    <row r="6" spans="1:6" ht="15" customHeight="1">
      <c r="A6" s="80" t="s">
        <v>0</v>
      </c>
      <c r="B6" s="80"/>
      <c r="C6" s="80"/>
      <c r="D6" s="80"/>
      <c r="E6" s="80"/>
      <c r="F6" s="80"/>
    </row>
    <row r="7" spans="2:6" ht="15" customHeight="1">
      <c r="B7" s="36"/>
      <c r="C7" s="36"/>
      <c r="D7" s="36"/>
      <c r="E7" s="37"/>
      <c r="F7" s="37"/>
    </row>
    <row r="8" spans="1:6" ht="27" customHeight="1">
      <c r="A8" s="58" t="s">
        <v>1</v>
      </c>
      <c r="B8" s="58" t="s">
        <v>2</v>
      </c>
      <c r="C8" s="58" t="s">
        <v>3</v>
      </c>
      <c r="D8" s="68" t="s">
        <v>279</v>
      </c>
      <c r="E8" s="68" t="s">
        <v>280</v>
      </c>
      <c r="F8" s="58" t="s">
        <v>151</v>
      </c>
    </row>
    <row r="9" spans="1:6" s="56" customFormat="1" ht="15">
      <c r="A9" s="5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6" s="52" customFormat="1" ht="24">
      <c r="A10" s="51" t="s">
        <v>5</v>
      </c>
      <c r="B10" s="62" t="s">
        <v>6</v>
      </c>
      <c r="C10" s="62" t="s">
        <v>7</v>
      </c>
      <c r="D10" s="7">
        <f>D11+D43</f>
        <v>5170862.01</v>
      </c>
      <c r="E10" s="7">
        <f>E11+E43</f>
        <v>4402719.41</v>
      </c>
      <c r="F10" s="7">
        <f aca="true" t="shared" si="0" ref="F10:F30">E10/D10*100</f>
        <v>85.1447863332172</v>
      </c>
    </row>
    <row r="11" spans="1:6" s="52" customFormat="1" ht="15">
      <c r="A11" s="51" t="s">
        <v>153</v>
      </c>
      <c r="B11" s="62"/>
      <c r="C11" s="62"/>
      <c r="D11" s="7">
        <f>D12+D28</f>
        <v>842300</v>
      </c>
      <c r="E11" s="7">
        <f>E12+E28</f>
        <v>849397.4</v>
      </c>
      <c r="F11" s="7">
        <f t="shared" si="0"/>
        <v>100.84262139380269</v>
      </c>
    </row>
    <row r="12" spans="1:6" s="52" customFormat="1" ht="15">
      <c r="A12" s="51" t="s">
        <v>154</v>
      </c>
      <c r="B12" s="62"/>
      <c r="C12" s="62"/>
      <c r="D12" s="7">
        <f>D13+D17+D20+D24+D26</f>
        <v>727300</v>
      </c>
      <c r="E12" s="7">
        <f>E13+E17+E20+E24+E26</f>
        <v>681895.28</v>
      </c>
      <c r="F12" s="7">
        <f t="shared" si="0"/>
        <v>93.7570851093084</v>
      </c>
    </row>
    <row r="13" spans="1:6" s="52" customFormat="1" ht="15">
      <c r="A13" s="51" t="s">
        <v>155</v>
      </c>
      <c r="B13" s="62"/>
      <c r="C13" s="62" t="s">
        <v>156</v>
      </c>
      <c r="D13" s="7">
        <f>SUM(D14:D16)</f>
        <v>246200</v>
      </c>
      <c r="E13" s="7">
        <f>SUM(E14:E16)</f>
        <v>235991.71000000002</v>
      </c>
      <c r="F13" s="7">
        <f t="shared" si="0"/>
        <v>95.85365962632008</v>
      </c>
    </row>
    <row r="14" spans="1:6" s="24" customFormat="1" ht="48">
      <c r="A14" s="42" t="s">
        <v>8</v>
      </c>
      <c r="B14" s="1" t="s">
        <v>6</v>
      </c>
      <c r="C14" s="2" t="s">
        <v>9</v>
      </c>
      <c r="D14" s="3">
        <v>205200</v>
      </c>
      <c r="E14" s="3">
        <v>231733.54</v>
      </c>
      <c r="F14" s="4">
        <f t="shared" si="0"/>
        <v>112.93057504873293</v>
      </c>
    </row>
    <row r="15" spans="1:6" s="24" customFormat="1" ht="72">
      <c r="A15" s="42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4" customFormat="1" ht="36">
      <c r="A16" s="42" t="s">
        <v>12</v>
      </c>
      <c r="B16" s="1" t="s">
        <v>6</v>
      </c>
      <c r="C16" s="2" t="s">
        <v>13</v>
      </c>
      <c r="D16" s="3">
        <v>41000</v>
      </c>
      <c r="E16" s="3">
        <v>4258.17</v>
      </c>
      <c r="F16" s="4">
        <f t="shared" si="0"/>
        <v>10.385780487804878</v>
      </c>
    </row>
    <row r="17" spans="1:6" s="52" customFormat="1" ht="15">
      <c r="A17" s="51"/>
      <c r="B17" s="63"/>
      <c r="C17" s="5" t="s">
        <v>157</v>
      </c>
      <c r="D17" s="6">
        <f>SUM(D18:D19)</f>
        <v>13600</v>
      </c>
      <c r="E17" s="6">
        <f>SUM(E18:E19)</f>
        <v>1687.72</v>
      </c>
      <c r="F17" s="7">
        <f t="shared" si="0"/>
        <v>12.409705882352942</v>
      </c>
    </row>
    <row r="18" spans="1:6" s="24" customFormat="1" ht="15">
      <c r="A18" s="42" t="s">
        <v>14</v>
      </c>
      <c r="B18" s="1" t="s">
        <v>6</v>
      </c>
      <c r="C18" s="2" t="s">
        <v>15</v>
      </c>
      <c r="D18" s="3">
        <v>13600</v>
      </c>
      <c r="E18" s="3">
        <v>1687.72</v>
      </c>
      <c r="F18" s="4">
        <f t="shared" si="0"/>
        <v>12.409705882352942</v>
      </c>
    </row>
    <row r="19" spans="1:6" s="24" customFormat="1" ht="24">
      <c r="A19" s="42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52" customFormat="1" ht="15">
      <c r="A20" s="51"/>
      <c r="B20" s="63"/>
      <c r="C20" s="5" t="s">
        <v>158</v>
      </c>
      <c r="D20" s="6">
        <f>SUM(D21:D23)</f>
        <v>451300</v>
      </c>
      <c r="E20" s="6">
        <f>SUM(E21:E23)</f>
        <v>432955.85</v>
      </c>
      <c r="F20" s="7">
        <f t="shared" si="0"/>
        <v>95.93526479060492</v>
      </c>
    </row>
    <row r="21" spans="1:6" s="24" customFormat="1" ht="36">
      <c r="A21" s="42" t="s">
        <v>18</v>
      </c>
      <c r="B21" s="1" t="s">
        <v>6</v>
      </c>
      <c r="C21" s="2" t="s">
        <v>19</v>
      </c>
      <c r="D21" s="3">
        <v>67500</v>
      </c>
      <c r="E21" s="3">
        <v>55954.17</v>
      </c>
      <c r="F21" s="4">
        <f t="shared" si="0"/>
        <v>82.89506666666666</v>
      </c>
    </row>
    <row r="22" spans="1:6" s="24" customFormat="1" ht="48">
      <c r="A22" s="42" t="s">
        <v>20</v>
      </c>
      <c r="B22" s="1" t="s">
        <v>6</v>
      </c>
      <c r="C22" s="2" t="s">
        <v>21</v>
      </c>
      <c r="D22" s="3">
        <v>368800</v>
      </c>
      <c r="E22" s="3">
        <v>368523.68</v>
      </c>
      <c r="F22" s="4">
        <f t="shared" si="0"/>
        <v>99.92507592190888</v>
      </c>
    </row>
    <row r="23" spans="1:6" s="24" customFormat="1" ht="48">
      <c r="A23" s="42" t="s">
        <v>22</v>
      </c>
      <c r="B23" s="1" t="s">
        <v>6</v>
      </c>
      <c r="C23" s="2" t="s">
        <v>23</v>
      </c>
      <c r="D23" s="3">
        <v>15000</v>
      </c>
      <c r="E23" s="3">
        <v>8478</v>
      </c>
      <c r="F23" s="4">
        <f t="shared" si="0"/>
        <v>56.52</v>
      </c>
    </row>
    <row r="24" spans="1:6" s="52" customFormat="1" ht="15">
      <c r="A24" s="51"/>
      <c r="B24" s="63"/>
      <c r="C24" s="5" t="s">
        <v>159</v>
      </c>
      <c r="D24" s="6">
        <f>D25</f>
        <v>16200</v>
      </c>
      <c r="E24" s="6">
        <f>E25</f>
        <v>11260</v>
      </c>
      <c r="F24" s="7">
        <f t="shared" si="0"/>
        <v>69.50617283950618</v>
      </c>
    </row>
    <row r="25" spans="1:6" s="24" customFormat="1" ht="48">
      <c r="A25" s="42" t="s">
        <v>24</v>
      </c>
      <c r="B25" s="1" t="s">
        <v>6</v>
      </c>
      <c r="C25" s="2" t="s">
        <v>25</v>
      </c>
      <c r="D25" s="3">
        <v>16200</v>
      </c>
      <c r="E25" s="3">
        <v>11260</v>
      </c>
      <c r="F25" s="4">
        <f t="shared" si="0"/>
        <v>69.50617283950618</v>
      </c>
    </row>
    <row r="26" spans="1:6" s="52" customFormat="1" ht="15">
      <c r="A26" s="51"/>
      <c r="B26" s="63"/>
      <c r="C26" s="5" t="s">
        <v>160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4" customFormat="1" ht="24">
      <c r="A27" s="42" t="s">
        <v>26</v>
      </c>
      <c r="B27" s="1" t="s">
        <v>6</v>
      </c>
      <c r="C27" s="2" t="s">
        <v>27</v>
      </c>
      <c r="D27" s="3">
        <v>0</v>
      </c>
      <c r="E27" s="3"/>
      <c r="F27" s="4" t="e">
        <f t="shared" si="0"/>
        <v>#DIV/0!</v>
      </c>
    </row>
    <row r="28" spans="1:6" s="52" customFormat="1" ht="15">
      <c r="A28" s="51" t="s">
        <v>171</v>
      </c>
      <c r="B28" s="63"/>
      <c r="C28" s="5" t="s">
        <v>4</v>
      </c>
      <c r="D28" s="6">
        <f>D29+D33+D35+D39</f>
        <v>115000</v>
      </c>
      <c r="E28" s="6">
        <f>E29+E33+E35+E39</f>
        <v>167502.12</v>
      </c>
      <c r="F28" s="7">
        <f t="shared" si="0"/>
        <v>145.65401739130434</v>
      </c>
    </row>
    <row r="29" spans="1:6" s="52" customFormat="1" ht="24">
      <c r="A29" s="51" t="s">
        <v>172</v>
      </c>
      <c r="B29" s="63"/>
      <c r="C29" s="5" t="s">
        <v>161</v>
      </c>
      <c r="D29" s="6">
        <f>SUM(D30:D32)</f>
        <v>110000</v>
      </c>
      <c r="E29" s="6">
        <f>SUM(E30:E32)</f>
        <v>129499.97</v>
      </c>
      <c r="F29" s="7">
        <f t="shared" si="0"/>
        <v>117.72724545454545</v>
      </c>
    </row>
    <row r="30" spans="1:6" s="24" customFormat="1" ht="48">
      <c r="A30" s="42" t="s">
        <v>28</v>
      </c>
      <c r="B30" s="1" t="s">
        <v>6</v>
      </c>
      <c r="C30" s="2" t="s">
        <v>29</v>
      </c>
      <c r="D30" s="3">
        <v>69600</v>
      </c>
      <c r="E30" s="3">
        <v>107234.96</v>
      </c>
      <c r="F30" s="4">
        <f t="shared" si="0"/>
        <v>154.0732183908046</v>
      </c>
    </row>
    <row r="31" spans="1:6" s="24" customFormat="1" ht="48">
      <c r="A31" s="42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4" customFormat="1" ht="48">
      <c r="A32" s="42" t="s">
        <v>32</v>
      </c>
      <c r="B32" s="1" t="s">
        <v>6</v>
      </c>
      <c r="C32" s="2" t="s">
        <v>33</v>
      </c>
      <c r="D32" s="3">
        <v>40400</v>
      </c>
      <c r="E32" s="3">
        <v>22265.01</v>
      </c>
      <c r="F32" s="4">
        <f aca="true" t="shared" si="1" ref="F32:F39">E32/D32*100</f>
        <v>55.11141089108911</v>
      </c>
    </row>
    <row r="33" spans="1:6" s="52" customFormat="1" ht="15">
      <c r="A33" s="51"/>
      <c r="B33" s="63"/>
      <c r="C33" s="5" t="s">
        <v>162</v>
      </c>
      <c r="D33" s="6">
        <f>D34</f>
        <v>0</v>
      </c>
      <c r="E33" s="6">
        <f>E34</f>
        <v>1247.15</v>
      </c>
      <c r="F33" s="7" t="e">
        <f t="shared" si="1"/>
        <v>#DIV/0!</v>
      </c>
    </row>
    <row r="34" spans="1:6" s="24" customFormat="1" ht="24">
      <c r="A34" s="42" t="s">
        <v>34</v>
      </c>
      <c r="B34" s="1" t="s">
        <v>6</v>
      </c>
      <c r="C34" s="2" t="s">
        <v>35</v>
      </c>
      <c r="D34" s="3">
        <v>0</v>
      </c>
      <c r="E34" s="3">
        <v>1247.15</v>
      </c>
      <c r="F34" s="4" t="e">
        <f t="shared" si="1"/>
        <v>#DIV/0!</v>
      </c>
    </row>
    <row r="35" spans="1:6" s="52" customFormat="1" ht="15">
      <c r="A35" s="51"/>
      <c r="B35" s="63"/>
      <c r="C35" s="5" t="s">
        <v>163</v>
      </c>
      <c r="D35" s="6">
        <f>D36+D37+D38</f>
        <v>5000</v>
      </c>
      <c r="E35" s="6">
        <f>E36+E37+E38</f>
        <v>36755</v>
      </c>
      <c r="F35" s="7">
        <f t="shared" si="1"/>
        <v>735.1</v>
      </c>
    </row>
    <row r="36" spans="1:6" s="24" customFormat="1" ht="60">
      <c r="A36" s="42" t="s">
        <v>36</v>
      </c>
      <c r="B36" s="1" t="s">
        <v>6</v>
      </c>
      <c r="C36" s="2" t="s">
        <v>37</v>
      </c>
      <c r="D36" s="3"/>
      <c r="E36" s="3">
        <v>22190</v>
      </c>
      <c r="F36" s="4" t="e">
        <f t="shared" si="1"/>
        <v>#DIV/0!</v>
      </c>
    </row>
    <row r="37" spans="1:6" s="24" customFormat="1" ht="36">
      <c r="A37" s="66" t="s">
        <v>38</v>
      </c>
      <c r="B37" s="1" t="s">
        <v>6</v>
      </c>
      <c r="C37" s="2" t="s">
        <v>39</v>
      </c>
      <c r="D37" s="3">
        <v>5000</v>
      </c>
      <c r="E37" s="3">
        <v>7950</v>
      </c>
      <c r="F37" s="4">
        <f>E37/D37*100</f>
        <v>159</v>
      </c>
    </row>
    <row r="38" spans="1:6" s="24" customFormat="1" ht="24">
      <c r="A38" s="42" t="s">
        <v>257</v>
      </c>
      <c r="B38" s="1">
        <v>10</v>
      </c>
      <c r="C38" s="2" t="s">
        <v>258</v>
      </c>
      <c r="D38" s="3"/>
      <c r="E38" s="3">
        <v>6615</v>
      </c>
      <c r="F38" s="4"/>
    </row>
    <row r="39" spans="1:6" s="52" customFormat="1" ht="15">
      <c r="A39" s="51"/>
      <c r="B39" s="63"/>
      <c r="C39" s="5" t="s">
        <v>164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4" customFormat="1" ht="15">
      <c r="A40" s="42" t="s">
        <v>40</v>
      </c>
      <c r="B40" s="1" t="s">
        <v>6</v>
      </c>
      <c r="C40" s="2" t="s">
        <v>41</v>
      </c>
      <c r="D40" s="3">
        <v>0</v>
      </c>
      <c r="E40" s="3"/>
      <c r="F40" s="4">
        <v>0</v>
      </c>
    </row>
    <row r="41" spans="1:6" s="24" customFormat="1" ht="36">
      <c r="A41" s="42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4">E41/D41*100</f>
        <v>#DIV/0!</v>
      </c>
    </row>
    <row r="42" spans="1:6" s="24" customFormat="1" ht="15">
      <c r="A42" s="42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76" customFormat="1" ht="15">
      <c r="A43" s="65" t="s">
        <v>173</v>
      </c>
      <c r="B43" s="63"/>
      <c r="C43" s="5" t="s">
        <v>70</v>
      </c>
      <c r="D43" s="6">
        <f>D44+D65</f>
        <v>4328562.01</v>
      </c>
      <c r="E43" s="6">
        <f>E44+E65</f>
        <v>3553322.01</v>
      </c>
      <c r="F43" s="7"/>
    </row>
    <row r="44" spans="1:6" s="52" customFormat="1" ht="15">
      <c r="A44" s="51" t="s">
        <v>277</v>
      </c>
      <c r="B44" s="63"/>
      <c r="C44" s="5" t="s">
        <v>165</v>
      </c>
      <c r="D44" s="6">
        <f>D45+D48+D55+D59+D63</f>
        <v>4328562.01</v>
      </c>
      <c r="E44" s="6">
        <f>E45+E48+E55+E59+E63</f>
        <v>3553322.01</v>
      </c>
      <c r="F44" s="7">
        <f t="shared" si="2"/>
        <v>82.09012604627097</v>
      </c>
    </row>
    <row r="45" spans="1:6" s="52" customFormat="1" ht="15">
      <c r="A45" s="51" t="s">
        <v>174</v>
      </c>
      <c r="B45" s="63"/>
      <c r="C45" s="5" t="s">
        <v>166</v>
      </c>
      <c r="D45" s="6">
        <f>D46+D47</f>
        <v>2383900</v>
      </c>
      <c r="E45" s="6">
        <f>E46+E47</f>
        <v>1969700</v>
      </c>
      <c r="F45" s="7">
        <f t="shared" si="2"/>
        <v>82.62511011367927</v>
      </c>
    </row>
    <row r="46" spans="1:6" s="24" customFormat="1" ht="24">
      <c r="A46" s="42" t="s">
        <v>46</v>
      </c>
      <c r="B46" s="1" t="s">
        <v>6</v>
      </c>
      <c r="C46" s="2" t="s">
        <v>47</v>
      </c>
      <c r="D46" s="3">
        <v>2283600</v>
      </c>
      <c r="E46" s="3">
        <v>1888000</v>
      </c>
      <c r="F46" s="4">
        <f t="shared" si="2"/>
        <v>82.67647574005956</v>
      </c>
    </row>
    <row r="47" spans="1:6" s="24" customFormat="1" ht="24">
      <c r="A47" s="42" t="s">
        <v>265</v>
      </c>
      <c r="B47" s="1"/>
      <c r="C47" s="2" t="s">
        <v>266</v>
      </c>
      <c r="D47" s="3">
        <v>100300</v>
      </c>
      <c r="E47" s="3">
        <v>81700</v>
      </c>
      <c r="F47" s="4">
        <f t="shared" si="2"/>
        <v>81.45563310069791</v>
      </c>
    </row>
    <row r="48" spans="1:6" s="52" customFormat="1" ht="15">
      <c r="A48" s="51" t="s">
        <v>175</v>
      </c>
      <c r="B48" s="63"/>
      <c r="C48" s="5" t="s">
        <v>167</v>
      </c>
      <c r="D48" s="6">
        <f>SUM(D49:D54)</f>
        <v>1396524</v>
      </c>
      <c r="E48" s="6">
        <f>SUM(E49:E54)</f>
        <v>1035484</v>
      </c>
      <c r="F48" s="7">
        <f t="shared" si="2"/>
        <v>74.14723986125551</v>
      </c>
    </row>
    <row r="49" spans="1:6" s="52" customFormat="1" ht="15">
      <c r="A49" s="42" t="s">
        <v>48</v>
      </c>
      <c r="B49" s="1" t="s">
        <v>6</v>
      </c>
      <c r="C49" s="2" t="s">
        <v>49</v>
      </c>
      <c r="D49" s="3">
        <v>297792</v>
      </c>
      <c r="E49" s="3">
        <v>0</v>
      </c>
      <c r="F49" s="4">
        <f t="shared" si="2"/>
        <v>0</v>
      </c>
    </row>
    <row r="50" spans="1:6" s="24" customFormat="1" ht="15">
      <c r="A50" s="42" t="s">
        <v>50</v>
      </c>
      <c r="B50" s="1" t="s">
        <v>6</v>
      </c>
      <c r="C50" s="2" t="s">
        <v>51</v>
      </c>
      <c r="D50" s="3">
        <v>171072</v>
      </c>
      <c r="E50" s="3">
        <v>171072</v>
      </c>
      <c r="F50" s="4">
        <f t="shared" si="2"/>
        <v>100</v>
      </c>
    </row>
    <row r="51" spans="1:6" s="24" customFormat="1" ht="24">
      <c r="A51" s="65" t="s">
        <v>276</v>
      </c>
      <c r="B51" s="63">
        <v>10</v>
      </c>
      <c r="C51" s="5" t="s">
        <v>275</v>
      </c>
      <c r="D51" s="6"/>
      <c r="E51" s="6"/>
      <c r="F51" s="7"/>
    </row>
    <row r="52" spans="1:6" s="24" customFormat="1" ht="24">
      <c r="A52" s="42" t="s">
        <v>52</v>
      </c>
      <c r="B52" s="1" t="s">
        <v>6</v>
      </c>
      <c r="C52" s="2" t="s">
        <v>53</v>
      </c>
      <c r="D52" s="3">
        <v>462660</v>
      </c>
      <c r="E52" s="3">
        <v>462660</v>
      </c>
      <c r="F52" s="4">
        <f t="shared" si="2"/>
        <v>100</v>
      </c>
    </row>
    <row r="53" spans="1:6" s="24" customFormat="1" ht="60">
      <c r="A53" s="42" t="s">
        <v>54</v>
      </c>
      <c r="B53" s="1" t="s">
        <v>6</v>
      </c>
      <c r="C53" s="2" t="s">
        <v>55</v>
      </c>
      <c r="D53" s="3">
        <v>0</v>
      </c>
      <c r="E53" s="3">
        <v>0</v>
      </c>
      <c r="F53" s="4" t="e">
        <f t="shared" si="2"/>
        <v>#DIV/0!</v>
      </c>
    </row>
    <row r="54" spans="1:6" s="24" customFormat="1" ht="15">
      <c r="A54" s="42" t="s">
        <v>56</v>
      </c>
      <c r="B54" s="1" t="s">
        <v>6</v>
      </c>
      <c r="C54" s="2" t="s">
        <v>57</v>
      </c>
      <c r="D54" s="3">
        <v>465000</v>
      </c>
      <c r="E54" s="3">
        <v>401752</v>
      </c>
      <c r="F54" s="4">
        <f t="shared" si="2"/>
        <v>86.39827956989248</v>
      </c>
    </row>
    <row r="55" spans="1:6" s="52" customFormat="1" ht="15">
      <c r="A55" s="51" t="s">
        <v>176</v>
      </c>
      <c r="B55" s="63"/>
      <c r="C55" s="5" t="s">
        <v>168</v>
      </c>
      <c r="D55" s="6">
        <f>SUM(D56:D58)</f>
        <v>334638.01</v>
      </c>
      <c r="E55" s="6">
        <f>SUM(E56:E58)</f>
        <v>334638.01</v>
      </c>
      <c r="F55" s="7">
        <f t="shared" si="2"/>
        <v>100</v>
      </c>
    </row>
    <row r="56" spans="1:6" s="24" customFormat="1" ht="36">
      <c r="A56" s="42" t="s">
        <v>58</v>
      </c>
      <c r="B56" s="1" t="s">
        <v>6</v>
      </c>
      <c r="C56" s="2" t="s">
        <v>59</v>
      </c>
      <c r="D56" s="3">
        <v>58000</v>
      </c>
      <c r="E56" s="3">
        <v>58000</v>
      </c>
      <c r="F56" s="4">
        <f t="shared" si="2"/>
        <v>100</v>
      </c>
    </row>
    <row r="57" spans="1:6" s="24" customFormat="1" ht="24">
      <c r="A57" s="42" t="s">
        <v>60</v>
      </c>
      <c r="B57" s="1" t="s">
        <v>6</v>
      </c>
      <c r="C57" s="2" t="s">
        <v>61</v>
      </c>
      <c r="D57" s="3">
        <v>276638.01</v>
      </c>
      <c r="E57" s="3">
        <v>276638.01</v>
      </c>
      <c r="F57" s="4">
        <f t="shared" si="2"/>
        <v>100</v>
      </c>
    </row>
    <row r="58" spans="1:6" s="24" customFormat="1" ht="48">
      <c r="A58" s="42" t="s">
        <v>62</v>
      </c>
      <c r="B58" s="1" t="s">
        <v>6</v>
      </c>
      <c r="C58" s="2" t="s">
        <v>63</v>
      </c>
      <c r="D58" s="3">
        <v>0</v>
      </c>
      <c r="E58" s="3">
        <v>0</v>
      </c>
      <c r="F58" s="4" t="e">
        <f t="shared" si="2"/>
        <v>#DIV/0!</v>
      </c>
    </row>
    <row r="59" spans="1:6" s="52" customFormat="1" ht="15">
      <c r="A59" s="51" t="s">
        <v>177</v>
      </c>
      <c r="B59" s="63"/>
      <c r="C59" s="5" t="s">
        <v>169</v>
      </c>
      <c r="D59" s="6">
        <f>D61+D62+D60</f>
        <v>150000</v>
      </c>
      <c r="E59" s="6">
        <f>E61+E62+E60</f>
        <v>150000</v>
      </c>
      <c r="F59" s="7">
        <f t="shared" si="2"/>
        <v>100</v>
      </c>
    </row>
    <row r="60" spans="1:6" s="24" customFormat="1" ht="24">
      <c r="A60" s="42" t="s">
        <v>64</v>
      </c>
      <c r="B60" s="1" t="s">
        <v>6</v>
      </c>
      <c r="C60" s="2" t="s">
        <v>65</v>
      </c>
      <c r="D60" s="3">
        <v>0</v>
      </c>
      <c r="E60" s="3">
        <v>0</v>
      </c>
      <c r="F60" s="4" t="e">
        <f t="shared" si="2"/>
        <v>#DIV/0!</v>
      </c>
    </row>
    <row r="61" spans="1:6" s="24" customFormat="1" ht="36">
      <c r="A61" s="42" t="s">
        <v>268</v>
      </c>
      <c r="B61" s="1" t="s">
        <v>6</v>
      </c>
      <c r="C61" s="2" t="s">
        <v>267</v>
      </c>
      <c r="D61" s="3">
        <v>100000</v>
      </c>
      <c r="E61" s="3">
        <v>100000</v>
      </c>
      <c r="F61" s="4">
        <f t="shared" si="2"/>
        <v>100</v>
      </c>
    </row>
    <row r="62" spans="1:6" s="24" customFormat="1" ht="36">
      <c r="A62" s="66" t="s">
        <v>270</v>
      </c>
      <c r="B62" s="1" t="s">
        <v>6</v>
      </c>
      <c r="C62" s="2" t="s">
        <v>269</v>
      </c>
      <c r="D62" s="3">
        <v>50000</v>
      </c>
      <c r="E62" s="3">
        <v>50000</v>
      </c>
      <c r="F62" s="4">
        <f t="shared" si="2"/>
        <v>100</v>
      </c>
    </row>
    <row r="63" spans="1:6" s="52" customFormat="1" ht="15">
      <c r="A63" s="51" t="s">
        <v>178</v>
      </c>
      <c r="B63" s="63"/>
      <c r="C63" s="5" t="s">
        <v>170</v>
      </c>
      <c r="D63" s="6">
        <f>D64+D65</f>
        <v>63500</v>
      </c>
      <c r="E63" s="6">
        <f>E64+E65</f>
        <v>63500</v>
      </c>
      <c r="F63" s="7">
        <f t="shared" si="2"/>
        <v>100</v>
      </c>
    </row>
    <row r="64" spans="1:6" s="24" customFormat="1" ht="24">
      <c r="A64" s="42" t="s">
        <v>66</v>
      </c>
      <c r="B64" s="1" t="s">
        <v>6</v>
      </c>
      <c r="C64" s="2" t="s">
        <v>67</v>
      </c>
      <c r="D64" s="3">
        <v>63500</v>
      </c>
      <c r="E64" s="3">
        <v>63500</v>
      </c>
      <c r="F64" s="4">
        <f t="shared" si="2"/>
        <v>100</v>
      </c>
    </row>
    <row r="65" spans="1:6" s="24" customFormat="1" ht="36">
      <c r="A65" s="66" t="s">
        <v>259</v>
      </c>
      <c r="B65" s="1">
        <v>10</v>
      </c>
      <c r="C65" s="2" t="s">
        <v>260</v>
      </c>
      <c r="D65" s="3">
        <v>0</v>
      </c>
      <c r="E65" s="3"/>
      <c r="F65" s="4"/>
    </row>
    <row r="66" spans="1:6" s="24" customFormat="1" ht="15">
      <c r="A66" s="44"/>
      <c r="B66" s="19"/>
      <c r="C66" s="20"/>
      <c r="D66" s="21"/>
      <c r="E66" s="21"/>
      <c r="F66" s="22"/>
    </row>
    <row r="67" spans="1:6" s="24" customFormat="1" ht="15">
      <c r="A67" s="44"/>
      <c r="B67" s="19"/>
      <c r="C67" s="20"/>
      <c r="D67" s="21"/>
      <c r="E67" s="21"/>
      <c r="F67" s="22"/>
    </row>
    <row r="68" spans="1:6" s="24" customFormat="1" ht="15">
      <c r="A68" s="44"/>
      <c r="B68" s="19"/>
      <c r="C68" s="20"/>
      <c r="D68" s="21"/>
      <c r="E68" s="21"/>
      <c r="F68" s="22"/>
    </row>
    <row r="69" spans="1:6" s="24" customFormat="1" ht="15">
      <c r="A69" s="44"/>
      <c r="B69" s="19"/>
      <c r="C69" s="20"/>
      <c r="D69" s="21"/>
      <c r="E69" s="21"/>
      <c r="F69" s="22"/>
    </row>
    <row r="70" spans="1:6" s="24" customFormat="1" ht="15">
      <c r="A70" s="44"/>
      <c r="B70" s="19"/>
      <c r="C70" s="20"/>
      <c r="D70" s="21"/>
      <c r="E70" s="21"/>
      <c r="F70" s="22"/>
    </row>
    <row r="71" spans="1:6" s="24" customFormat="1" ht="15">
      <c r="A71" s="44"/>
      <c r="B71" s="19"/>
      <c r="C71" s="20"/>
      <c r="D71" s="21"/>
      <c r="E71" s="21"/>
      <c r="F71" s="22"/>
    </row>
    <row r="72" spans="1:6" s="24" customFormat="1" ht="15">
      <c r="A72" s="44"/>
      <c r="B72" s="19"/>
      <c r="C72" s="20"/>
      <c r="D72" s="21"/>
      <c r="E72" s="21"/>
      <c r="F72" s="22"/>
    </row>
    <row r="73" spans="1:6" s="24" customFormat="1" ht="15">
      <c r="A73" s="44"/>
      <c r="B73" s="19"/>
      <c r="C73" s="20"/>
      <c r="D73" s="21"/>
      <c r="E73" s="21"/>
      <c r="F73" s="22"/>
    </row>
    <row r="74" spans="1:6" s="24" customFormat="1" ht="15">
      <c r="A74" s="44"/>
      <c r="B74" s="19"/>
      <c r="C74" s="20"/>
      <c r="D74" s="21"/>
      <c r="E74" s="21"/>
      <c r="F74" s="22"/>
    </row>
    <row r="75" spans="1:6" s="24" customFormat="1" ht="15">
      <c r="A75" s="44"/>
      <c r="B75" s="19"/>
      <c r="C75" s="20"/>
      <c r="D75" s="21"/>
      <c r="E75" s="21"/>
      <c r="F75" s="22"/>
    </row>
    <row r="76" spans="1:6" s="24" customFormat="1" ht="15">
      <c r="A76" s="44"/>
      <c r="B76" s="19"/>
      <c r="C76" s="20"/>
      <c r="D76" s="21"/>
      <c r="E76" s="21"/>
      <c r="F76" s="22"/>
    </row>
    <row r="77" spans="1:6" s="24" customFormat="1" ht="15">
      <c r="A77" s="44"/>
      <c r="B77" s="19"/>
      <c r="C77" s="20"/>
      <c r="D77" s="21"/>
      <c r="E77" s="21"/>
      <c r="F77" s="22"/>
    </row>
    <row r="78" spans="1:6" s="24" customFormat="1" ht="15">
      <c r="A78" s="44"/>
      <c r="B78" s="19"/>
      <c r="C78" s="20"/>
      <c r="D78" s="21"/>
      <c r="E78" s="21"/>
      <c r="F78" s="22"/>
    </row>
    <row r="79" spans="1:6" s="24" customFormat="1" ht="15">
      <c r="A79" s="44"/>
      <c r="B79" s="19"/>
      <c r="C79" s="20"/>
      <c r="D79" s="21"/>
      <c r="E79" s="21"/>
      <c r="F79" s="22"/>
    </row>
    <row r="80" spans="1:6" s="24" customFormat="1" ht="15">
      <c r="A80" s="44"/>
      <c r="B80" s="19"/>
      <c r="C80" s="20"/>
      <c r="D80" s="21"/>
      <c r="E80" s="21"/>
      <c r="F80" s="22"/>
    </row>
    <row r="81" spans="1:6" s="24" customFormat="1" ht="15">
      <c r="A81" s="44"/>
      <c r="B81" s="19"/>
      <c r="C81" s="20"/>
      <c r="D81" s="21"/>
      <c r="E81" s="21"/>
      <c r="F81" s="22"/>
    </row>
    <row r="82" spans="1:6" s="24" customFormat="1" ht="15">
      <c r="A82" s="44"/>
      <c r="B82" s="19"/>
      <c r="C82" s="20"/>
      <c r="D82" s="21"/>
      <c r="E82" s="21"/>
      <c r="F82" s="22"/>
    </row>
    <row r="83" spans="1:6" s="24" customFormat="1" ht="15">
      <c r="A83" s="44"/>
      <c r="B83" s="19"/>
      <c r="C83" s="20"/>
      <c r="D83" s="21"/>
      <c r="E83" s="21"/>
      <c r="F83" s="22"/>
    </row>
    <row r="84" spans="1:6" s="24" customFormat="1" ht="15">
      <c r="A84" s="44"/>
      <c r="B84" s="19"/>
      <c r="C84" s="20"/>
      <c r="D84" s="21"/>
      <c r="E84" s="21"/>
      <c r="F84" s="22"/>
    </row>
    <row r="85" spans="1:6" s="24" customFormat="1" ht="15">
      <c r="A85" s="44"/>
      <c r="B85" s="19"/>
      <c r="C85" s="20"/>
      <c r="D85" s="21"/>
      <c r="E85" s="21"/>
      <c r="F85" s="22"/>
    </row>
    <row r="86" spans="1:6" s="24" customFormat="1" ht="15">
      <c r="A86" s="44"/>
      <c r="B86" s="19"/>
      <c r="C86" s="20"/>
      <c r="D86" s="21"/>
      <c r="E86" s="21"/>
      <c r="F86" s="22"/>
    </row>
    <row r="87" spans="1:6" s="24" customFormat="1" ht="15">
      <c r="A87" s="44"/>
      <c r="B87" s="19"/>
      <c r="C87" s="20"/>
      <c r="D87" s="21"/>
      <c r="E87" s="21"/>
      <c r="F87" s="22"/>
    </row>
    <row r="88" spans="1:6" s="24" customFormat="1" ht="15">
      <c r="A88" s="44"/>
      <c r="B88" s="19"/>
      <c r="C88" s="20"/>
      <c r="D88" s="21"/>
      <c r="E88" s="21"/>
      <c r="F88" s="22"/>
    </row>
    <row r="89" spans="1:6" s="24" customFormat="1" ht="15">
      <c r="A89" s="44"/>
      <c r="B89" s="19"/>
      <c r="C89" s="20"/>
      <c r="D89" s="21"/>
      <c r="E89" s="21"/>
      <c r="F89" s="22"/>
    </row>
    <row r="90" spans="1:6" s="24" customFormat="1" ht="15">
      <c r="A90" s="44"/>
      <c r="B90" s="19"/>
      <c r="C90" s="20"/>
      <c r="D90" s="21"/>
      <c r="E90" s="21"/>
      <c r="F90" s="22"/>
    </row>
    <row r="91" spans="1:6" s="24" customFormat="1" ht="15">
      <c r="A91" s="44"/>
      <c r="B91" s="19"/>
      <c r="C91" s="20"/>
      <c r="D91" s="21"/>
      <c r="E91" s="21"/>
      <c r="F91" s="22"/>
    </row>
    <row r="92" spans="1:6" s="24" customFormat="1" ht="15">
      <c r="A92" s="44"/>
      <c r="B92" s="19"/>
      <c r="C92" s="20"/>
      <c r="D92" s="21"/>
      <c r="E92" s="21"/>
      <c r="F92" s="22"/>
    </row>
    <row r="93" spans="1:6" s="24" customFormat="1" ht="15">
      <c r="A93" s="44"/>
      <c r="B93" s="19"/>
      <c r="C93" s="20"/>
      <c r="D93" s="21"/>
      <c r="E93" s="21"/>
      <c r="F93" s="22"/>
    </row>
    <row r="94" spans="1:6" s="24" customFormat="1" ht="15">
      <c r="A94" s="44"/>
      <c r="B94" s="19"/>
      <c r="C94" s="20"/>
      <c r="D94" s="21"/>
      <c r="E94" s="21"/>
      <c r="F94" s="22"/>
    </row>
    <row r="95" spans="1:6" s="24" customFormat="1" ht="15">
      <c r="A95" s="44"/>
      <c r="B95" s="19"/>
      <c r="C95" s="20"/>
      <c r="D95" s="21"/>
      <c r="E95" s="21"/>
      <c r="F95" s="22"/>
    </row>
    <row r="96" spans="1:6" s="24" customFormat="1" ht="15">
      <c r="A96" s="44"/>
      <c r="B96" s="19"/>
      <c r="C96" s="20"/>
      <c r="D96" s="21"/>
      <c r="E96" s="21"/>
      <c r="F96" s="22"/>
    </row>
    <row r="97" spans="1:6" s="24" customFormat="1" ht="15">
      <c r="A97" s="44"/>
      <c r="B97" s="19"/>
      <c r="C97" s="20"/>
      <c r="D97" s="21"/>
      <c r="E97" s="21"/>
      <c r="F97" s="22"/>
    </row>
    <row r="98" spans="1:6" s="24" customFormat="1" ht="15">
      <c r="A98" s="44"/>
      <c r="B98" s="19"/>
      <c r="C98" s="20"/>
      <c r="D98" s="21"/>
      <c r="E98" s="21"/>
      <c r="F98" s="22"/>
    </row>
    <row r="99" spans="1:6" s="24" customFormat="1" ht="15">
      <c r="A99" s="44"/>
      <c r="B99" s="19"/>
      <c r="C99" s="20"/>
      <c r="D99" s="21"/>
      <c r="E99" s="21"/>
      <c r="F99" s="22"/>
    </row>
    <row r="100" spans="1:6" s="24" customFormat="1" ht="15">
      <c r="A100" s="44"/>
      <c r="B100" s="19"/>
      <c r="C100" s="20"/>
      <c r="D100" s="21"/>
      <c r="E100" s="21"/>
      <c r="F100" s="22"/>
    </row>
    <row r="101" spans="1:6" s="24" customFormat="1" ht="15">
      <c r="A101" s="44"/>
      <c r="B101" s="19"/>
      <c r="C101" s="20"/>
      <c r="D101" s="21"/>
      <c r="E101" s="21"/>
      <c r="F101" s="22"/>
    </row>
    <row r="102" spans="1:6" s="24" customFormat="1" ht="15">
      <c r="A102" s="44"/>
      <c r="B102" s="19"/>
      <c r="C102" s="20"/>
      <c r="D102" s="21"/>
      <c r="E102" s="21"/>
      <c r="F102" s="22"/>
    </row>
    <row r="103" spans="1:6" s="24" customFormat="1" ht="15">
      <c r="A103" s="44"/>
      <c r="B103" s="19"/>
      <c r="C103" s="20"/>
      <c r="D103" s="21"/>
      <c r="E103" s="21"/>
      <c r="F103" s="22"/>
    </row>
    <row r="104" spans="1:6" s="24" customFormat="1" ht="15">
      <c r="A104" s="44"/>
      <c r="B104" s="19"/>
      <c r="C104" s="20"/>
      <c r="D104" s="21"/>
      <c r="E104" s="21"/>
      <c r="F104" s="22"/>
    </row>
    <row r="105" spans="1:6" s="24" customFormat="1" ht="15">
      <c r="A105" s="44"/>
      <c r="B105" s="19"/>
      <c r="C105" s="20"/>
      <c r="D105" s="21"/>
      <c r="E105" s="21"/>
      <c r="F105" s="22"/>
    </row>
    <row r="106" spans="1:6" s="24" customFormat="1" ht="15">
      <c r="A106" s="44"/>
      <c r="B106" s="19"/>
      <c r="C106" s="20"/>
      <c r="D106" s="21"/>
      <c r="E106" s="21"/>
      <c r="F106" s="22"/>
    </row>
    <row r="107" spans="1:6" s="24" customFormat="1" ht="15">
      <c r="A107" s="44"/>
      <c r="B107" s="19"/>
      <c r="C107" s="20"/>
      <c r="D107" s="21"/>
      <c r="E107" s="21"/>
      <c r="F107" s="22"/>
    </row>
    <row r="108" spans="1:6" s="24" customFormat="1" ht="15">
      <c r="A108" s="44"/>
      <c r="B108" s="19"/>
      <c r="C108" s="20"/>
      <c r="D108" s="21"/>
      <c r="E108" s="21"/>
      <c r="F108" s="22"/>
    </row>
    <row r="109" spans="1:6" s="24" customFormat="1" ht="15">
      <c r="A109" s="44"/>
      <c r="B109" s="19"/>
      <c r="C109" s="20"/>
      <c r="D109" s="21"/>
      <c r="E109" s="21"/>
      <c r="F109" s="22"/>
    </row>
    <row r="110" spans="1:6" s="24" customFormat="1" ht="15">
      <c r="A110" s="44"/>
      <c r="B110" s="19"/>
      <c r="C110" s="20"/>
      <c r="D110" s="21"/>
      <c r="E110" s="21"/>
      <c r="F110" s="22"/>
    </row>
    <row r="111" spans="1:6" s="24" customFormat="1" ht="15">
      <c r="A111" s="44"/>
      <c r="B111" s="19"/>
      <c r="C111" s="20"/>
      <c r="D111" s="21"/>
      <c r="E111" s="21"/>
      <c r="F111" s="22"/>
    </row>
    <row r="112" spans="1:6" s="24" customFormat="1" ht="15">
      <c r="A112" s="44"/>
      <c r="B112" s="19"/>
      <c r="C112" s="20"/>
      <c r="D112" s="21"/>
      <c r="E112" s="21"/>
      <c r="F112" s="22"/>
    </row>
    <row r="113" spans="1:6" s="24" customFormat="1" ht="15">
      <c r="A113" s="44"/>
      <c r="B113" s="19"/>
      <c r="C113" s="20"/>
      <c r="D113" s="21"/>
      <c r="E113" s="21"/>
      <c r="F113" s="22"/>
    </row>
    <row r="114" spans="1:6" s="24" customFormat="1" ht="15">
      <c r="A114" s="44"/>
      <c r="B114" s="19"/>
      <c r="C114" s="20"/>
      <c r="D114" s="21"/>
      <c r="E114" s="21"/>
      <c r="F114" s="22"/>
    </row>
    <row r="115" spans="1:6" s="24" customFormat="1" ht="15">
      <c r="A115" s="44"/>
      <c r="B115" s="19"/>
      <c r="C115" s="20"/>
      <c r="D115" s="21"/>
      <c r="E115" s="21"/>
      <c r="F115" s="22"/>
    </row>
    <row r="116" spans="1:6" s="24" customFormat="1" ht="15">
      <c r="A116" s="44"/>
      <c r="B116" s="19"/>
      <c r="C116" s="20"/>
      <c r="D116" s="21"/>
      <c r="E116" s="21"/>
      <c r="F116" s="22"/>
    </row>
    <row r="117" spans="1:6" s="24" customFormat="1" ht="15">
      <c r="A117" s="44"/>
      <c r="B117" s="19"/>
      <c r="C117" s="20"/>
      <c r="D117" s="21"/>
      <c r="E117" s="21"/>
      <c r="F117" s="22"/>
    </row>
    <row r="118" spans="1:6" s="24" customFormat="1" ht="15">
      <c r="A118" s="44"/>
      <c r="B118" s="19"/>
      <c r="C118" s="20"/>
      <c r="D118" s="21"/>
      <c r="E118" s="21"/>
      <c r="F118" s="22"/>
    </row>
    <row r="119" spans="1:6" s="24" customFormat="1" ht="15">
      <c r="A119" s="44"/>
      <c r="B119" s="19"/>
      <c r="C119" s="20"/>
      <c r="D119" s="21"/>
      <c r="E119" s="21"/>
      <c r="F119" s="22"/>
    </row>
    <row r="120" spans="1:6" s="24" customFormat="1" ht="15">
      <c r="A120" s="44"/>
      <c r="B120" s="19"/>
      <c r="C120" s="20"/>
      <c r="D120" s="21"/>
      <c r="E120" s="21"/>
      <c r="F120" s="22"/>
    </row>
    <row r="121" spans="1:6" s="24" customFormat="1" ht="15">
      <c r="A121" s="44"/>
      <c r="B121" s="19"/>
      <c r="C121" s="20"/>
      <c r="D121" s="21"/>
      <c r="E121" s="21"/>
      <c r="F121" s="22"/>
    </row>
    <row r="122" spans="1:6" s="24" customFormat="1" ht="45" customHeight="1">
      <c r="A122" s="44"/>
      <c r="B122" s="19"/>
      <c r="C122" s="20"/>
      <c r="D122" s="21"/>
      <c r="E122" s="21"/>
      <c r="F122" s="22"/>
    </row>
    <row r="123" spans="1:6" s="24" customFormat="1" ht="15.75" customHeight="1">
      <c r="A123" s="83" t="s">
        <v>68</v>
      </c>
      <c r="B123" s="83"/>
      <c r="C123" s="83"/>
      <c r="D123" s="83"/>
      <c r="E123" s="83"/>
      <c r="F123" s="83"/>
    </row>
    <row r="124" spans="1:6" s="24" customFormat="1" ht="15" customHeight="1">
      <c r="A124" s="41"/>
      <c r="B124" s="26"/>
      <c r="C124" s="26"/>
      <c r="D124" s="27"/>
      <c r="E124" s="27"/>
      <c r="F124" s="27"/>
    </row>
    <row r="125" spans="1:6" s="24" customFormat="1" ht="24">
      <c r="A125" s="58" t="s">
        <v>1</v>
      </c>
      <c r="B125" s="58" t="s">
        <v>2</v>
      </c>
      <c r="C125" s="58" t="s">
        <v>3</v>
      </c>
      <c r="D125" s="68" t="s">
        <v>272</v>
      </c>
      <c r="E125" s="68" t="s">
        <v>273</v>
      </c>
      <c r="F125" s="58" t="s">
        <v>151</v>
      </c>
    </row>
    <row r="126" spans="1:6" s="24" customFormat="1" ht="15">
      <c r="A126" s="59">
        <v>1</v>
      </c>
      <c r="B126" s="59">
        <v>2</v>
      </c>
      <c r="C126" s="59">
        <v>3</v>
      </c>
      <c r="D126" s="59">
        <v>4</v>
      </c>
      <c r="E126" s="59">
        <v>5</v>
      </c>
      <c r="F126" s="59">
        <v>6</v>
      </c>
    </row>
    <row r="127" spans="1:6" s="52" customFormat="1" ht="24">
      <c r="A127" s="64" t="s">
        <v>69</v>
      </c>
      <c r="B127" s="8" t="s">
        <v>70</v>
      </c>
      <c r="C127" s="8" t="s">
        <v>7</v>
      </c>
      <c r="D127" s="70">
        <f>D128+D148+D156+D163+D169+D188+D192+D194+D204+D207</f>
        <v>5504242.01</v>
      </c>
      <c r="E127" s="70">
        <f>E128+E148+E156+E163+E169+E188+E192+E194+E204+E207</f>
        <v>3898713.02</v>
      </c>
      <c r="F127" s="10">
        <f aca="true" t="shared" si="3" ref="F127:F166">E127/D127*100</f>
        <v>70.83106107829006</v>
      </c>
    </row>
    <row r="128" spans="1:6" s="52" customFormat="1" ht="15">
      <c r="A128" s="64" t="s">
        <v>179</v>
      </c>
      <c r="B128" s="8"/>
      <c r="C128" s="8" t="s">
        <v>180</v>
      </c>
      <c r="D128" s="9">
        <f>D129+D142+D144+D140</f>
        <v>1253453</v>
      </c>
      <c r="E128" s="9">
        <f>E129+E142+E144+E140</f>
        <v>1007504.14</v>
      </c>
      <c r="F128" s="10">
        <f t="shared" si="3"/>
        <v>80.37829420010164</v>
      </c>
    </row>
    <row r="129" spans="1:6" s="52" customFormat="1" ht="36">
      <c r="A129" s="64" t="s">
        <v>181</v>
      </c>
      <c r="B129" s="8"/>
      <c r="C129" s="8" t="s">
        <v>182</v>
      </c>
      <c r="D129" s="9">
        <f>SUM(D130:D139)</f>
        <v>1238453</v>
      </c>
      <c r="E129" s="9">
        <f>SUM(E130:E139)</f>
        <v>1002504.14</v>
      </c>
      <c r="F129" s="10">
        <f t="shared" si="3"/>
        <v>80.94809734402517</v>
      </c>
    </row>
    <row r="130" spans="1:6" s="24" customFormat="1" ht="15">
      <c r="A130" s="43" t="s">
        <v>71</v>
      </c>
      <c r="B130" s="11" t="s">
        <v>70</v>
      </c>
      <c r="C130" s="12" t="s">
        <v>72</v>
      </c>
      <c r="D130" s="13">
        <v>675000</v>
      </c>
      <c r="E130" s="13">
        <v>514215.56</v>
      </c>
      <c r="F130" s="14">
        <f t="shared" si="3"/>
        <v>76.18008296296296</v>
      </c>
    </row>
    <row r="131" spans="1:6" s="24" customFormat="1" ht="15">
      <c r="A131" s="43" t="s">
        <v>73</v>
      </c>
      <c r="B131" s="11" t="s">
        <v>70</v>
      </c>
      <c r="C131" s="12" t="s">
        <v>74</v>
      </c>
      <c r="D131" s="13">
        <v>203100</v>
      </c>
      <c r="E131" s="13">
        <v>145945.74</v>
      </c>
      <c r="F131" s="14">
        <f t="shared" si="3"/>
        <v>71.85905465288035</v>
      </c>
    </row>
    <row r="132" spans="1:6" s="24" customFormat="1" ht="15">
      <c r="A132" s="43" t="s">
        <v>75</v>
      </c>
      <c r="B132" s="11" t="s">
        <v>70</v>
      </c>
      <c r="C132" s="12" t="s">
        <v>76</v>
      </c>
      <c r="D132" s="13">
        <v>13000</v>
      </c>
      <c r="E132" s="13">
        <v>9663.76</v>
      </c>
      <c r="F132" s="14">
        <f t="shared" si="3"/>
        <v>74.33661538461538</v>
      </c>
    </row>
    <row r="133" spans="1:6" s="24" customFormat="1" ht="15">
      <c r="A133" s="43" t="s">
        <v>77</v>
      </c>
      <c r="B133" s="11" t="s">
        <v>70</v>
      </c>
      <c r="C133" s="12" t="s">
        <v>78</v>
      </c>
      <c r="D133" s="13">
        <v>0</v>
      </c>
      <c r="E133" s="13"/>
      <c r="F133" s="14" t="e">
        <f t="shared" si="3"/>
        <v>#DIV/0!</v>
      </c>
    </row>
    <row r="134" spans="1:6" s="24" customFormat="1" ht="15">
      <c r="A134" s="43" t="s">
        <v>231</v>
      </c>
      <c r="B134" s="11" t="s">
        <v>70</v>
      </c>
      <c r="C134" s="12" t="s">
        <v>232</v>
      </c>
      <c r="D134" s="13">
        <v>0</v>
      </c>
      <c r="E134" s="13"/>
      <c r="F134" s="14" t="e">
        <f t="shared" si="3"/>
        <v>#DIV/0!</v>
      </c>
    </row>
    <row r="135" spans="1:6" s="24" customFormat="1" ht="15">
      <c r="A135" s="43" t="s">
        <v>79</v>
      </c>
      <c r="B135" s="11" t="s">
        <v>70</v>
      </c>
      <c r="C135" s="12" t="s">
        <v>80</v>
      </c>
      <c r="D135" s="13">
        <v>14759</v>
      </c>
      <c r="E135" s="13">
        <v>14758.5</v>
      </c>
      <c r="F135" s="14">
        <f t="shared" si="3"/>
        <v>99.99661223660141</v>
      </c>
    </row>
    <row r="136" spans="1:6" s="24" customFormat="1" ht="15">
      <c r="A136" s="43" t="s">
        <v>81</v>
      </c>
      <c r="B136" s="11" t="s">
        <v>70</v>
      </c>
      <c r="C136" s="12" t="s">
        <v>82</v>
      </c>
      <c r="D136" s="13">
        <v>14094</v>
      </c>
      <c r="E136" s="13">
        <v>10245.58</v>
      </c>
      <c r="F136" s="14">
        <f t="shared" si="3"/>
        <v>72.69462182489002</v>
      </c>
    </row>
    <row r="137" spans="1:6" s="24" customFormat="1" ht="15">
      <c r="A137" s="43" t="s">
        <v>83</v>
      </c>
      <c r="B137" s="11" t="s">
        <v>70</v>
      </c>
      <c r="C137" s="12" t="s">
        <v>84</v>
      </c>
      <c r="D137" s="13">
        <v>22000</v>
      </c>
      <c r="E137" s="13">
        <v>16000</v>
      </c>
      <c r="F137" s="14">
        <f t="shared" si="3"/>
        <v>72.72727272727273</v>
      </c>
    </row>
    <row r="138" spans="1:6" s="24" customFormat="1" ht="15">
      <c r="A138" s="43" t="s">
        <v>85</v>
      </c>
      <c r="B138" s="11" t="s">
        <v>70</v>
      </c>
      <c r="C138" s="12" t="s">
        <v>86</v>
      </c>
      <c r="D138" s="13">
        <v>291000</v>
      </c>
      <c r="E138" s="13">
        <v>291000</v>
      </c>
      <c r="F138" s="14">
        <f t="shared" si="3"/>
        <v>100</v>
      </c>
    </row>
    <row r="139" spans="1:6" s="24" customFormat="1" ht="15">
      <c r="A139" s="43" t="s">
        <v>87</v>
      </c>
      <c r="B139" s="11" t="s">
        <v>70</v>
      </c>
      <c r="C139" s="12" t="s">
        <v>88</v>
      </c>
      <c r="D139" s="13">
        <v>5500</v>
      </c>
      <c r="E139" s="13">
        <v>675</v>
      </c>
      <c r="F139" s="14">
        <f t="shared" si="3"/>
        <v>12.272727272727273</v>
      </c>
    </row>
    <row r="140" spans="1:6" s="52" customFormat="1" ht="15">
      <c r="A140" s="65" t="s">
        <v>234</v>
      </c>
      <c r="B140" s="15"/>
      <c r="C140" s="8" t="s">
        <v>233</v>
      </c>
      <c r="D140" s="9">
        <f>D141</f>
        <v>0</v>
      </c>
      <c r="E140" s="9">
        <f>E141</f>
        <v>0</v>
      </c>
      <c r="F140" s="10" t="e">
        <f t="shared" si="3"/>
        <v>#DIV/0!</v>
      </c>
    </row>
    <row r="141" spans="1:6" s="24" customFormat="1" ht="15">
      <c r="A141" s="43" t="s">
        <v>212</v>
      </c>
      <c r="B141" s="11">
        <v>200</v>
      </c>
      <c r="C141" s="12" t="s">
        <v>235</v>
      </c>
      <c r="D141" s="13"/>
      <c r="E141" s="13"/>
      <c r="F141" s="14" t="e">
        <f t="shared" si="3"/>
        <v>#DIV/0!</v>
      </c>
    </row>
    <row r="142" spans="1:6" s="52" customFormat="1" ht="15">
      <c r="A142" s="64" t="s">
        <v>183</v>
      </c>
      <c r="B142" s="15"/>
      <c r="C142" s="8" t="s">
        <v>184</v>
      </c>
      <c r="D142" s="9">
        <f>D143</f>
        <v>10000</v>
      </c>
      <c r="E142" s="9">
        <f>E143</f>
        <v>0</v>
      </c>
      <c r="F142" s="10">
        <f t="shared" si="3"/>
        <v>0</v>
      </c>
    </row>
    <row r="143" spans="1:6" s="24" customFormat="1" ht="15">
      <c r="A143" s="43" t="s">
        <v>83</v>
      </c>
      <c r="B143" s="11" t="s">
        <v>70</v>
      </c>
      <c r="C143" s="12" t="s">
        <v>89</v>
      </c>
      <c r="D143" s="13">
        <v>10000</v>
      </c>
      <c r="E143" s="13">
        <v>0</v>
      </c>
      <c r="F143" s="14">
        <f t="shared" si="3"/>
        <v>0</v>
      </c>
    </row>
    <row r="144" spans="1:6" s="52" customFormat="1" ht="15">
      <c r="A144" s="64" t="s">
        <v>185</v>
      </c>
      <c r="B144" s="15"/>
      <c r="C144" s="8" t="s">
        <v>186</v>
      </c>
      <c r="D144" s="9">
        <f>D145+D146+D147</f>
        <v>5000</v>
      </c>
      <c r="E144" s="9">
        <f>E145+E146+E147</f>
        <v>5000</v>
      </c>
      <c r="F144" s="10">
        <f t="shared" si="3"/>
        <v>100</v>
      </c>
    </row>
    <row r="145" spans="1:6" s="24" customFormat="1" ht="15">
      <c r="A145" s="43" t="s">
        <v>71</v>
      </c>
      <c r="B145" s="11" t="s">
        <v>70</v>
      </c>
      <c r="C145" s="12" t="s">
        <v>90</v>
      </c>
      <c r="D145" s="13">
        <v>0</v>
      </c>
      <c r="E145" s="13">
        <v>0</v>
      </c>
      <c r="F145" s="14" t="e">
        <f t="shared" si="3"/>
        <v>#DIV/0!</v>
      </c>
    </row>
    <row r="146" spans="1:6" s="24" customFormat="1" ht="15">
      <c r="A146" s="43" t="s">
        <v>73</v>
      </c>
      <c r="B146" s="11" t="s">
        <v>70</v>
      </c>
      <c r="C146" s="12" t="s">
        <v>91</v>
      </c>
      <c r="D146" s="13">
        <v>0</v>
      </c>
      <c r="E146" s="13">
        <v>0</v>
      </c>
      <c r="F146" s="14" t="e">
        <f t="shared" si="3"/>
        <v>#DIV/0!</v>
      </c>
    </row>
    <row r="147" spans="1:6" s="24" customFormat="1" ht="15">
      <c r="A147" s="43" t="s">
        <v>83</v>
      </c>
      <c r="B147" s="11" t="s">
        <v>70</v>
      </c>
      <c r="C147" s="12" t="s">
        <v>92</v>
      </c>
      <c r="D147" s="13">
        <v>5000</v>
      </c>
      <c r="E147" s="13">
        <v>5000</v>
      </c>
      <c r="F147" s="14">
        <f t="shared" si="3"/>
        <v>100</v>
      </c>
    </row>
    <row r="148" spans="1:6" s="52" customFormat="1" ht="15">
      <c r="A148" s="65" t="s">
        <v>218</v>
      </c>
      <c r="B148" s="15"/>
      <c r="C148" s="8" t="s">
        <v>188</v>
      </c>
      <c r="D148" s="9">
        <f>SUM(D149:D155)</f>
        <v>58000</v>
      </c>
      <c r="E148" s="9">
        <f>SUM(E149:E155)</f>
        <v>44348.96</v>
      </c>
      <c r="F148" s="10">
        <f t="shared" si="3"/>
        <v>76.46372413793104</v>
      </c>
    </row>
    <row r="149" spans="1:6" s="24" customFormat="1" ht="15">
      <c r="A149" s="43" t="s">
        <v>71</v>
      </c>
      <c r="B149" s="11" t="s">
        <v>70</v>
      </c>
      <c r="C149" s="12" t="s">
        <v>93</v>
      </c>
      <c r="D149" s="13">
        <v>39300</v>
      </c>
      <c r="E149" s="13">
        <v>31188.9</v>
      </c>
      <c r="F149" s="14">
        <f t="shared" si="3"/>
        <v>79.36106870229008</v>
      </c>
    </row>
    <row r="150" spans="1:6" s="24" customFormat="1" ht="15">
      <c r="A150" s="43" t="s">
        <v>73</v>
      </c>
      <c r="B150" s="11" t="s">
        <v>70</v>
      </c>
      <c r="C150" s="12" t="s">
        <v>94</v>
      </c>
      <c r="D150" s="13">
        <v>11200</v>
      </c>
      <c r="E150" s="13">
        <v>8060.06</v>
      </c>
      <c r="F150" s="14">
        <f t="shared" si="3"/>
        <v>71.96482142857144</v>
      </c>
    </row>
    <row r="151" spans="1:6" s="24" customFormat="1" ht="15">
      <c r="A151" s="43" t="s">
        <v>75</v>
      </c>
      <c r="B151" s="11" t="s">
        <v>70</v>
      </c>
      <c r="C151" s="12" t="s">
        <v>95</v>
      </c>
      <c r="D151" s="13">
        <v>0</v>
      </c>
      <c r="E151" s="13"/>
      <c r="F151" s="14" t="e">
        <f t="shared" si="3"/>
        <v>#DIV/0!</v>
      </c>
    </row>
    <row r="152" spans="1:6" s="24" customFormat="1" ht="15">
      <c r="A152" s="43" t="s">
        <v>96</v>
      </c>
      <c r="B152" s="11" t="s">
        <v>70</v>
      </c>
      <c r="C152" s="12" t="s">
        <v>97</v>
      </c>
      <c r="D152" s="13">
        <v>2300</v>
      </c>
      <c r="E152" s="13"/>
      <c r="F152" s="14">
        <f t="shared" si="3"/>
        <v>0</v>
      </c>
    </row>
    <row r="153" spans="1:6" s="24" customFormat="1" ht="15">
      <c r="A153" s="43" t="s">
        <v>77</v>
      </c>
      <c r="B153" s="11" t="s">
        <v>70</v>
      </c>
      <c r="C153" s="12" t="s">
        <v>98</v>
      </c>
      <c r="D153" s="13">
        <v>0</v>
      </c>
      <c r="E153" s="13"/>
      <c r="F153" s="14" t="e">
        <f t="shared" si="3"/>
        <v>#DIV/0!</v>
      </c>
    </row>
    <row r="154" spans="1:6" s="24" customFormat="1" ht="15">
      <c r="A154" s="43" t="s">
        <v>85</v>
      </c>
      <c r="B154" s="11" t="s">
        <v>70</v>
      </c>
      <c r="C154" s="12" t="s">
        <v>99</v>
      </c>
      <c r="D154" s="13">
        <v>0</v>
      </c>
      <c r="E154" s="13"/>
      <c r="F154" s="14" t="e">
        <f t="shared" si="3"/>
        <v>#DIV/0!</v>
      </c>
    </row>
    <row r="155" spans="1:6" s="24" customFormat="1" ht="15">
      <c r="A155" s="43" t="s">
        <v>87</v>
      </c>
      <c r="B155" s="11" t="s">
        <v>70</v>
      </c>
      <c r="C155" s="12" t="s">
        <v>100</v>
      </c>
      <c r="D155" s="13">
        <v>5200</v>
      </c>
      <c r="E155" s="13">
        <v>5100</v>
      </c>
      <c r="F155" s="14">
        <f t="shared" si="3"/>
        <v>98.07692307692307</v>
      </c>
    </row>
    <row r="156" spans="1:6" s="52" customFormat="1" ht="15">
      <c r="A156" s="65" t="s">
        <v>219</v>
      </c>
      <c r="B156" s="15"/>
      <c r="C156" s="8" t="s">
        <v>189</v>
      </c>
      <c r="D156" s="9">
        <f>D162+D158+D159+D160+D161+D157</f>
        <v>0</v>
      </c>
      <c r="E156" s="9">
        <f>E162+E158+E159+E160+E161+E157</f>
        <v>0</v>
      </c>
      <c r="F156" s="10" t="e">
        <f t="shared" si="3"/>
        <v>#DIV/0!</v>
      </c>
    </row>
    <row r="157" spans="1:6" s="52" customFormat="1" ht="15">
      <c r="A157" s="66" t="s">
        <v>227</v>
      </c>
      <c r="B157" s="15"/>
      <c r="C157" s="12" t="s">
        <v>244</v>
      </c>
      <c r="D157" s="13"/>
      <c r="E157" s="13"/>
      <c r="F157" s="14" t="e">
        <f t="shared" si="3"/>
        <v>#DIV/0!</v>
      </c>
    </row>
    <row r="158" spans="1:6" s="52" customFormat="1" ht="15">
      <c r="A158" s="66" t="s">
        <v>224</v>
      </c>
      <c r="B158" s="15"/>
      <c r="C158" s="12" t="s">
        <v>220</v>
      </c>
      <c r="D158" s="13">
        <v>0</v>
      </c>
      <c r="E158" s="13">
        <v>0</v>
      </c>
      <c r="F158" s="14" t="e">
        <f t="shared" si="3"/>
        <v>#DIV/0!</v>
      </c>
    </row>
    <row r="159" spans="1:6" s="52" customFormat="1" ht="15">
      <c r="A159" s="66" t="s">
        <v>225</v>
      </c>
      <c r="B159" s="15"/>
      <c r="C159" s="12" t="s">
        <v>221</v>
      </c>
      <c r="D159" s="13">
        <v>0</v>
      </c>
      <c r="E159" s="13">
        <v>0</v>
      </c>
      <c r="F159" s="14" t="e">
        <f t="shared" si="3"/>
        <v>#DIV/0!</v>
      </c>
    </row>
    <row r="160" spans="1:6" s="52" customFormat="1" ht="15">
      <c r="A160" s="66" t="s">
        <v>212</v>
      </c>
      <c r="B160" s="15"/>
      <c r="C160" s="12" t="s">
        <v>222</v>
      </c>
      <c r="D160" s="13">
        <v>0</v>
      </c>
      <c r="E160" s="13">
        <v>0</v>
      </c>
      <c r="F160" s="14" t="e">
        <f t="shared" si="3"/>
        <v>#DIV/0!</v>
      </c>
    </row>
    <row r="161" spans="1:6" s="52" customFormat="1" ht="15">
      <c r="A161" s="66" t="s">
        <v>190</v>
      </c>
      <c r="B161" s="15"/>
      <c r="C161" s="12" t="s">
        <v>101</v>
      </c>
      <c r="D161" s="13">
        <v>0</v>
      </c>
      <c r="E161" s="13">
        <v>0</v>
      </c>
      <c r="F161" s="14" t="e">
        <f t="shared" si="3"/>
        <v>#DIV/0!</v>
      </c>
    </row>
    <row r="162" spans="1:6" s="24" customFormat="1" ht="15">
      <c r="A162" s="43" t="s">
        <v>226</v>
      </c>
      <c r="B162" s="11"/>
      <c r="C162" s="12" t="s">
        <v>223</v>
      </c>
      <c r="D162" s="13">
        <v>0</v>
      </c>
      <c r="E162" s="13">
        <v>0</v>
      </c>
      <c r="F162" s="14" t="e">
        <f t="shared" si="3"/>
        <v>#DIV/0!</v>
      </c>
    </row>
    <row r="163" spans="1:6" s="52" customFormat="1" ht="15">
      <c r="A163" s="64" t="s">
        <v>191</v>
      </c>
      <c r="B163" s="15"/>
      <c r="C163" s="8" t="s">
        <v>192</v>
      </c>
      <c r="D163" s="9">
        <f>D164+D167</f>
        <v>682889</v>
      </c>
      <c r="E163" s="9">
        <f>E164+E167</f>
        <v>570510.06</v>
      </c>
      <c r="F163" s="10">
        <f t="shared" si="3"/>
        <v>83.54360079017235</v>
      </c>
    </row>
    <row r="164" spans="1:6" s="52" customFormat="1" ht="15">
      <c r="A164" s="64" t="s">
        <v>193</v>
      </c>
      <c r="B164" s="15"/>
      <c r="C164" s="8" t="s">
        <v>194</v>
      </c>
      <c r="D164" s="9">
        <f>D165+D166</f>
        <v>627700</v>
      </c>
      <c r="E164" s="9">
        <f>E165+E166</f>
        <v>542999</v>
      </c>
      <c r="F164" s="10">
        <f t="shared" si="3"/>
        <v>86.50613350326589</v>
      </c>
    </row>
    <row r="165" spans="1:6" s="24" customFormat="1" ht="15">
      <c r="A165" s="43" t="s">
        <v>79</v>
      </c>
      <c r="B165" s="11" t="s">
        <v>70</v>
      </c>
      <c r="C165" s="12" t="s">
        <v>102</v>
      </c>
      <c r="D165" s="13">
        <v>627700</v>
      </c>
      <c r="E165" s="13">
        <v>542999</v>
      </c>
      <c r="F165" s="14">
        <f t="shared" si="3"/>
        <v>86.50613350326589</v>
      </c>
    </row>
    <row r="166" spans="1:6" s="24" customFormat="1" ht="15">
      <c r="A166" s="43" t="s">
        <v>81</v>
      </c>
      <c r="B166" s="11" t="s">
        <v>70</v>
      </c>
      <c r="C166" s="12" t="s">
        <v>103</v>
      </c>
      <c r="D166" s="13">
        <v>0</v>
      </c>
      <c r="E166" s="13">
        <v>0</v>
      </c>
      <c r="F166" s="14" t="e">
        <f t="shared" si="3"/>
        <v>#DIV/0!</v>
      </c>
    </row>
    <row r="167" spans="1:6" s="52" customFormat="1" ht="15">
      <c r="A167" s="64" t="s">
        <v>195</v>
      </c>
      <c r="B167" s="15"/>
      <c r="C167" s="8" t="s">
        <v>196</v>
      </c>
      <c r="D167" s="9">
        <f>D168</f>
        <v>55189</v>
      </c>
      <c r="E167" s="9">
        <f>E168</f>
        <v>27511.06</v>
      </c>
      <c r="F167" s="10">
        <f aca="true" t="shared" si="4" ref="F167:F207">E167/D167*100</f>
        <v>49.84881045135806</v>
      </c>
    </row>
    <row r="168" spans="1:6" s="24" customFormat="1" ht="15">
      <c r="A168" s="43" t="s">
        <v>81</v>
      </c>
      <c r="B168" s="11" t="s">
        <v>70</v>
      </c>
      <c r="C168" s="12" t="s">
        <v>104</v>
      </c>
      <c r="D168" s="13">
        <v>55189</v>
      </c>
      <c r="E168" s="13">
        <v>27511.06</v>
      </c>
      <c r="F168" s="14">
        <f t="shared" si="4"/>
        <v>49.84881045135806</v>
      </c>
    </row>
    <row r="169" spans="1:6" s="52" customFormat="1" ht="15">
      <c r="A169" s="64" t="s">
        <v>197</v>
      </c>
      <c r="B169" s="15"/>
      <c r="C169" s="8" t="s">
        <v>198</v>
      </c>
      <c r="D169" s="9">
        <f>D170+D175+D179+D186</f>
        <v>686320.01</v>
      </c>
      <c r="E169" s="9">
        <f>E170+E175+E179+E186</f>
        <v>289601.86</v>
      </c>
      <c r="F169" s="10">
        <f t="shared" si="4"/>
        <v>42.19633054265749</v>
      </c>
    </row>
    <row r="170" spans="1:6" s="52" customFormat="1" ht="15">
      <c r="A170" s="64" t="s">
        <v>199</v>
      </c>
      <c r="B170" s="15"/>
      <c r="C170" s="8" t="s">
        <v>200</v>
      </c>
      <c r="D170" s="9">
        <f>SUM(D171:D174)</f>
        <v>276638.01</v>
      </c>
      <c r="E170" s="9">
        <f>SUM(E171:E174)</f>
        <v>0</v>
      </c>
      <c r="F170" s="10">
        <f t="shared" si="4"/>
        <v>0</v>
      </c>
    </row>
    <row r="171" spans="1:6" s="24" customFormat="1" ht="15">
      <c r="A171" s="43" t="s">
        <v>79</v>
      </c>
      <c r="B171" s="11" t="s">
        <v>70</v>
      </c>
      <c r="C171" s="12" t="s">
        <v>105</v>
      </c>
      <c r="D171" s="13">
        <v>0</v>
      </c>
      <c r="E171" s="13">
        <v>0</v>
      </c>
      <c r="F171" s="14" t="e">
        <f t="shared" si="4"/>
        <v>#DIV/0!</v>
      </c>
    </row>
    <row r="172" spans="1:6" s="24" customFormat="1" ht="15">
      <c r="A172" s="43" t="s">
        <v>81</v>
      </c>
      <c r="B172" s="11"/>
      <c r="C172" s="12" t="s">
        <v>106</v>
      </c>
      <c r="D172" s="13">
        <v>0</v>
      </c>
      <c r="E172" s="13">
        <v>0</v>
      </c>
      <c r="F172" s="14" t="e">
        <f t="shared" si="4"/>
        <v>#DIV/0!</v>
      </c>
    </row>
    <row r="173" spans="1:6" s="24" customFormat="1" ht="24">
      <c r="A173" s="43" t="s">
        <v>201</v>
      </c>
      <c r="B173" s="11"/>
      <c r="C173" s="12" t="s">
        <v>107</v>
      </c>
      <c r="D173" s="13">
        <v>0</v>
      </c>
      <c r="E173" s="13">
        <v>0</v>
      </c>
      <c r="F173" s="14" t="e">
        <f t="shared" si="4"/>
        <v>#DIV/0!</v>
      </c>
    </row>
    <row r="174" spans="1:6" s="24" customFormat="1" ht="15">
      <c r="A174" s="43" t="s">
        <v>190</v>
      </c>
      <c r="B174" s="11">
        <v>200</v>
      </c>
      <c r="C174" s="12" t="s">
        <v>236</v>
      </c>
      <c r="D174" s="13">
        <v>276638.01</v>
      </c>
      <c r="E174" s="13"/>
      <c r="F174" s="14"/>
    </row>
    <row r="175" spans="1:6" s="52" customFormat="1" ht="15">
      <c r="A175" s="64" t="s">
        <v>202</v>
      </c>
      <c r="B175" s="15"/>
      <c r="C175" s="8" t="s">
        <v>203</v>
      </c>
      <c r="D175" s="9">
        <f>SUM(D176:D178)</f>
        <v>27682</v>
      </c>
      <c r="E175" s="9">
        <f>SUM(E176:E178)</f>
        <v>5181.03</v>
      </c>
      <c r="F175" s="10">
        <f t="shared" si="4"/>
        <v>18.716241601040387</v>
      </c>
    </row>
    <row r="176" spans="1:6" s="24" customFormat="1" ht="15">
      <c r="A176" s="43" t="s">
        <v>81</v>
      </c>
      <c r="B176" s="11" t="s">
        <v>70</v>
      </c>
      <c r="C176" s="12" t="s">
        <v>108</v>
      </c>
      <c r="D176" s="13">
        <v>25182</v>
      </c>
      <c r="E176" s="13">
        <v>5181.03</v>
      </c>
      <c r="F176" s="14">
        <f t="shared" si="4"/>
        <v>20.57433881343817</v>
      </c>
    </row>
    <row r="177" spans="1:6" s="24" customFormat="1" ht="15">
      <c r="A177" s="43" t="s">
        <v>83</v>
      </c>
      <c r="B177" s="11" t="s">
        <v>70</v>
      </c>
      <c r="C177" s="12" t="s">
        <v>109</v>
      </c>
      <c r="D177" s="13">
        <v>2500</v>
      </c>
      <c r="E177" s="13"/>
      <c r="F177" s="14">
        <f t="shared" si="4"/>
        <v>0</v>
      </c>
    </row>
    <row r="178" spans="1:6" s="24" customFormat="1" ht="15">
      <c r="A178" s="43" t="s">
        <v>85</v>
      </c>
      <c r="B178" s="11" t="s">
        <v>70</v>
      </c>
      <c r="C178" s="12" t="s">
        <v>110</v>
      </c>
      <c r="D178" s="13"/>
      <c r="E178" s="13"/>
      <c r="F178" s="14" t="e">
        <f t="shared" si="4"/>
        <v>#DIV/0!</v>
      </c>
    </row>
    <row r="179" spans="1:6" s="52" customFormat="1" ht="15">
      <c r="A179" s="64" t="s">
        <v>204</v>
      </c>
      <c r="B179" s="15"/>
      <c r="C179" s="8" t="s">
        <v>205</v>
      </c>
      <c r="D179" s="9">
        <f>D180+D181+D182+D184+D185+D183</f>
        <v>382000</v>
      </c>
      <c r="E179" s="9">
        <f>E180+E181+E182+E184+E185+E183</f>
        <v>284420.82999999996</v>
      </c>
      <c r="F179" s="10">
        <f t="shared" si="4"/>
        <v>74.45571465968585</v>
      </c>
    </row>
    <row r="180" spans="1:6" s="24" customFormat="1" ht="15">
      <c r="A180" s="43" t="s">
        <v>77</v>
      </c>
      <c r="B180" s="11" t="s">
        <v>70</v>
      </c>
      <c r="C180" s="12" t="s">
        <v>111</v>
      </c>
      <c r="D180" s="13">
        <v>311000</v>
      </c>
      <c r="E180" s="13">
        <v>234420.83</v>
      </c>
      <c r="F180" s="14">
        <f t="shared" si="4"/>
        <v>75.3764726688103</v>
      </c>
    </row>
    <row r="181" spans="1:6" s="24" customFormat="1" ht="15">
      <c r="A181" s="43" t="s">
        <v>79</v>
      </c>
      <c r="B181" s="11" t="s">
        <v>70</v>
      </c>
      <c r="C181" s="12" t="s">
        <v>112</v>
      </c>
      <c r="D181" s="13"/>
      <c r="E181" s="13"/>
      <c r="F181" s="14" t="e">
        <f t="shared" si="4"/>
        <v>#DIV/0!</v>
      </c>
    </row>
    <row r="182" spans="1:6" s="24" customFormat="1" ht="15">
      <c r="A182" s="43" t="s">
        <v>81</v>
      </c>
      <c r="B182" s="11" t="s">
        <v>70</v>
      </c>
      <c r="C182" s="12" t="s">
        <v>113</v>
      </c>
      <c r="D182" s="13">
        <v>71000</v>
      </c>
      <c r="E182" s="13">
        <v>50000</v>
      </c>
      <c r="F182" s="14">
        <f t="shared" si="4"/>
        <v>70.4225352112676</v>
      </c>
    </row>
    <row r="183" spans="1:6" s="24" customFormat="1" ht="15">
      <c r="A183" s="66" t="s">
        <v>83</v>
      </c>
      <c r="B183" s="11" t="s">
        <v>255</v>
      </c>
      <c r="C183" s="12" t="s">
        <v>256</v>
      </c>
      <c r="D183" s="13"/>
      <c r="E183" s="13"/>
      <c r="F183" s="14"/>
    </row>
    <row r="184" spans="1:6" s="24" customFormat="1" ht="15">
      <c r="A184" s="43" t="s">
        <v>85</v>
      </c>
      <c r="B184" s="11" t="s">
        <v>70</v>
      </c>
      <c r="C184" s="12" t="s">
        <v>114</v>
      </c>
      <c r="D184" s="13"/>
      <c r="E184" s="13"/>
      <c r="F184" s="14" t="e">
        <f t="shared" si="4"/>
        <v>#DIV/0!</v>
      </c>
    </row>
    <row r="185" spans="1:6" s="24" customFormat="1" ht="15">
      <c r="A185" s="43" t="s">
        <v>87</v>
      </c>
      <c r="B185" s="11" t="s">
        <v>70</v>
      </c>
      <c r="C185" s="12" t="s">
        <v>115</v>
      </c>
      <c r="D185" s="13"/>
      <c r="E185" s="13"/>
      <c r="F185" s="14" t="e">
        <f t="shared" si="4"/>
        <v>#DIV/0!</v>
      </c>
    </row>
    <row r="186" spans="1:6" s="52" customFormat="1" ht="15">
      <c r="A186" s="64" t="s">
        <v>206</v>
      </c>
      <c r="B186" s="15"/>
      <c r="C186" s="8" t="s">
        <v>207</v>
      </c>
      <c r="D186" s="9">
        <f>D187</f>
        <v>0</v>
      </c>
      <c r="E186" s="9">
        <f>E187</f>
        <v>0</v>
      </c>
      <c r="F186" s="10" t="e">
        <f t="shared" si="4"/>
        <v>#DIV/0!</v>
      </c>
    </row>
    <row r="187" spans="1:6" s="24" customFormat="1" ht="15">
      <c r="A187" s="43" t="s">
        <v>81</v>
      </c>
      <c r="B187" s="11" t="s">
        <v>70</v>
      </c>
      <c r="C187" s="12" t="s">
        <v>116</v>
      </c>
      <c r="D187" s="13">
        <v>0</v>
      </c>
      <c r="E187" s="13">
        <v>0</v>
      </c>
      <c r="F187" s="14" t="e">
        <f t="shared" si="4"/>
        <v>#DIV/0!</v>
      </c>
    </row>
    <row r="188" spans="1:6" s="52" customFormat="1" ht="15">
      <c r="A188" s="65" t="s">
        <v>237</v>
      </c>
      <c r="B188" s="15"/>
      <c r="C188" s="8" t="s">
        <v>238</v>
      </c>
      <c r="D188" s="9">
        <f>D189</f>
        <v>0</v>
      </c>
      <c r="E188" s="9">
        <f>E189</f>
        <v>0</v>
      </c>
      <c r="F188" s="14" t="e">
        <f t="shared" si="4"/>
        <v>#DIV/0!</v>
      </c>
    </row>
    <row r="189" spans="1:6" s="52" customFormat="1" ht="24">
      <c r="A189" s="65" t="s">
        <v>239</v>
      </c>
      <c r="B189" s="15"/>
      <c r="C189" s="8" t="s">
        <v>243</v>
      </c>
      <c r="D189" s="9">
        <f>D190+D191</f>
        <v>0</v>
      </c>
      <c r="E189" s="9">
        <f>E190+E191</f>
        <v>0</v>
      </c>
      <c r="F189" s="14" t="e">
        <f t="shared" si="4"/>
        <v>#DIV/0!</v>
      </c>
    </row>
    <row r="190" spans="1:6" s="24" customFormat="1" ht="15">
      <c r="A190" s="43" t="s">
        <v>225</v>
      </c>
      <c r="B190" s="11">
        <v>200</v>
      </c>
      <c r="C190" s="12" t="s">
        <v>241</v>
      </c>
      <c r="D190" s="13"/>
      <c r="E190" s="13"/>
      <c r="F190" s="14" t="e">
        <f t="shared" si="4"/>
        <v>#DIV/0!</v>
      </c>
    </row>
    <row r="191" spans="1:6" s="24" customFormat="1" ht="15">
      <c r="A191" s="43"/>
      <c r="B191" s="11">
        <v>200</v>
      </c>
      <c r="C191" s="12" t="s">
        <v>242</v>
      </c>
      <c r="D191" s="13">
        <v>0</v>
      </c>
      <c r="E191" s="13">
        <v>0</v>
      </c>
      <c r="F191" s="14" t="e">
        <f t="shared" si="4"/>
        <v>#DIV/0!</v>
      </c>
    </row>
    <row r="192" spans="1:6" s="52" customFormat="1" ht="15">
      <c r="A192" s="64" t="s">
        <v>208</v>
      </c>
      <c r="B192" s="15"/>
      <c r="C192" s="8" t="s">
        <v>209</v>
      </c>
      <c r="D192" s="9">
        <f>D193</f>
        <v>0</v>
      </c>
      <c r="E192" s="9">
        <f>E193</f>
        <v>0</v>
      </c>
      <c r="F192" s="10" t="e">
        <f t="shared" si="4"/>
        <v>#DIV/0!</v>
      </c>
    </row>
    <row r="193" spans="1:6" s="24" customFormat="1" ht="15">
      <c r="A193" s="43" t="s">
        <v>83</v>
      </c>
      <c r="B193" s="11" t="s">
        <v>70</v>
      </c>
      <c r="C193" s="12" t="s">
        <v>117</v>
      </c>
      <c r="D193" s="13">
        <v>0</v>
      </c>
      <c r="E193" s="13">
        <v>0</v>
      </c>
      <c r="F193" s="14" t="e">
        <f t="shared" si="4"/>
        <v>#DIV/0!</v>
      </c>
    </row>
    <row r="194" spans="1:6" s="52" customFormat="1" ht="15">
      <c r="A194" s="64" t="s">
        <v>210</v>
      </c>
      <c r="B194" s="15"/>
      <c r="C194" s="8" t="s">
        <v>211</v>
      </c>
      <c r="D194" s="9">
        <f>D195+D196+D197+D200+D201+D203+D198+D199+D202</f>
        <v>1708200</v>
      </c>
      <c r="E194" s="9">
        <f>E195+E196+E197+E200+E201+E203+E198+E199+E202</f>
        <v>1173000</v>
      </c>
      <c r="F194" s="10">
        <f t="shared" si="4"/>
        <v>68.6687741482262</v>
      </c>
    </row>
    <row r="195" spans="1:6" s="24" customFormat="1" ht="15">
      <c r="A195" s="43" t="s">
        <v>71</v>
      </c>
      <c r="B195" s="11" t="s">
        <v>70</v>
      </c>
      <c r="C195" s="12" t="s">
        <v>118</v>
      </c>
      <c r="D195" s="13">
        <v>0</v>
      </c>
      <c r="E195" s="13">
        <v>0</v>
      </c>
      <c r="F195" s="14" t="e">
        <f t="shared" si="4"/>
        <v>#DIV/0!</v>
      </c>
    </row>
    <row r="196" spans="1:6" s="24" customFormat="1" ht="15">
      <c r="A196" s="43" t="s">
        <v>73</v>
      </c>
      <c r="B196" s="11" t="s">
        <v>70</v>
      </c>
      <c r="C196" s="12" t="s">
        <v>119</v>
      </c>
      <c r="D196" s="13">
        <v>0</v>
      </c>
      <c r="E196" s="13">
        <v>0</v>
      </c>
      <c r="F196" s="14" t="e">
        <f t="shared" si="4"/>
        <v>#DIV/0!</v>
      </c>
    </row>
    <row r="197" spans="1:6" s="24" customFormat="1" ht="15">
      <c r="A197" s="43" t="s">
        <v>81</v>
      </c>
      <c r="B197" s="11" t="s">
        <v>70</v>
      </c>
      <c r="C197" s="12" t="s">
        <v>120</v>
      </c>
      <c r="D197" s="13">
        <v>0</v>
      </c>
      <c r="E197" s="13">
        <v>0</v>
      </c>
      <c r="F197" s="14" t="e">
        <f t="shared" si="4"/>
        <v>#DIV/0!</v>
      </c>
    </row>
    <row r="198" spans="1:6" s="24" customFormat="1" ht="15">
      <c r="A198" s="43" t="s">
        <v>227</v>
      </c>
      <c r="B198" s="11" t="s">
        <v>70</v>
      </c>
      <c r="C198" s="12" t="s">
        <v>229</v>
      </c>
      <c r="D198" s="13"/>
      <c r="E198" s="13"/>
      <c r="F198" s="14"/>
    </row>
    <row r="199" spans="1:6" s="24" customFormat="1" ht="15">
      <c r="A199" s="43" t="s">
        <v>228</v>
      </c>
      <c r="B199" s="11" t="s">
        <v>70</v>
      </c>
      <c r="C199" s="12" t="s">
        <v>230</v>
      </c>
      <c r="D199" s="13"/>
      <c r="E199" s="13"/>
      <c r="F199" s="14"/>
    </row>
    <row r="200" spans="1:6" s="24" customFormat="1" ht="24">
      <c r="A200" s="43" t="s">
        <v>121</v>
      </c>
      <c r="B200" s="11" t="s">
        <v>70</v>
      </c>
      <c r="C200" s="12" t="s">
        <v>122</v>
      </c>
      <c r="D200" s="13">
        <v>1558200</v>
      </c>
      <c r="E200" s="13">
        <v>1173000</v>
      </c>
      <c r="F200" s="14">
        <f t="shared" si="4"/>
        <v>75.27916827108201</v>
      </c>
    </row>
    <row r="201" spans="1:6" s="24" customFormat="1" ht="24">
      <c r="A201" s="43" t="s">
        <v>201</v>
      </c>
      <c r="B201" s="11"/>
      <c r="C201" s="12" t="s">
        <v>261</v>
      </c>
      <c r="D201" s="13">
        <v>100000</v>
      </c>
      <c r="E201" s="13"/>
      <c r="F201" s="14">
        <f t="shared" si="4"/>
        <v>0</v>
      </c>
    </row>
    <row r="202" spans="1:6" s="24" customFormat="1" ht="15">
      <c r="A202" s="66" t="s">
        <v>226</v>
      </c>
      <c r="B202" s="11">
        <v>200</v>
      </c>
      <c r="C202" s="12" t="s">
        <v>262</v>
      </c>
      <c r="D202" s="13"/>
      <c r="E202" s="13"/>
      <c r="F202" s="14" t="e">
        <f t="shared" si="4"/>
        <v>#DIV/0!</v>
      </c>
    </row>
    <row r="203" spans="1:6" s="24" customFormat="1" ht="15">
      <c r="A203" s="43" t="s">
        <v>212</v>
      </c>
      <c r="B203" s="11"/>
      <c r="C203" s="12" t="s">
        <v>123</v>
      </c>
      <c r="D203" s="13">
        <v>50000</v>
      </c>
      <c r="E203" s="13"/>
      <c r="F203" s="14">
        <f t="shared" si="4"/>
        <v>0</v>
      </c>
    </row>
    <row r="204" spans="1:6" s="52" customFormat="1" ht="15">
      <c r="A204" s="64" t="s">
        <v>213</v>
      </c>
      <c r="B204" s="15"/>
      <c r="C204" s="8" t="s">
        <v>214</v>
      </c>
      <c r="D204" s="9">
        <f>D205</f>
        <v>1105180</v>
      </c>
      <c r="E204" s="9">
        <f>E205</f>
        <v>807388</v>
      </c>
      <c r="F204" s="10">
        <f t="shared" si="4"/>
        <v>73.05488698673518</v>
      </c>
    </row>
    <row r="205" spans="1:6" s="24" customFormat="1" ht="15.75" customHeight="1">
      <c r="A205" s="43" t="s">
        <v>124</v>
      </c>
      <c r="B205" s="11" t="s">
        <v>70</v>
      </c>
      <c r="C205" s="12" t="s">
        <v>125</v>
      </c>
      <c r="D205" s="13">
        <v>1105180</v>
      </c>
      <c r="E205" s="13">
        <v>807388</v>
      </c>
      <c r="F205" s="14">
        <f t="shared" si="4"/>
        <v>73.05488698673518</v>
      </c>
    </row>
    <row r="206" spans="1:6" s="52" customFormat="1" ht="15">
      <c r="A206" s="64" t="s">
        <v>215</v>
      </c>
      <c r="B206" s="15"/>
      <c r="C206" s="8" t="s">
        <v>126</v>
      </c>
      <c r="D206" s="9">
        <v>0</v>
      </c>
      <c r="E206" s="9">
        <v>0</v>
      </c>
      <c r="F206" s="10" t="e">
        <f t="shared" si="4"/>
        <v>#DIV/0!</v>
      </c>
    </row>
    <row r="207" spans="1:6" s="52" customFormat="1" ht="15" customHeight="1">
      <c r="A207" s="66" t="s">
        <v>212</v>
      </c>
      <c r="B207" s="15"/>
      <c r="C207" s="8" t="s">
        <v>217</v>
      </c>
      <c r="D207" s="9">
        <f>D208</f>
        <v>10200</v>
      </c>
      <c r="E207" s="9">
        <v>6360</v>
      </c>
      <c r="F207" s="10">
        <f t="shared" si="4"/>
        <v>62.35294117647059</v>
      </c>
    </row>
    <row r="208" spans="1:6" s="24" customFormat="1" ht="15">
      <c r="A208" s="43" t="s">
        <v>83</v>
      </c>
      <c r="B208" s="11" t="s">
        <v>70</v>
      </c>
      <c r="C208" s="12" t="s">
        <v>127</v>
      </c>
      <c r="D208" s="13">
        <v>10200</v>
      </c>
      <c r="E208" s="13">
        <v>6360</v>
      </c>
      <c r="F208" s="14">
        <f>E208/D208*100</f>
        <v>62.35294117647059</v>
      </c>
    </row>
    <row r="209" spans="1:6" s="24" customFormat="1" ht="15">
      <c r="A209" s="43" t="s">
        <v>128</v>
      </c>
      <c r="B209" s="12" t="s">
        <v>129</v>
      </c>
      <c r="C209" s="12" t="s">
        <v>7</v>
      </c>
      <c r="D209" s="13">
        <f>D10-D127</f>
        <v>-333380</v>
      </c>
      <c r="E209" s="13">
        <f>E10-E127</f>
        <v>504006.39000000013</v>
      </c>
      <c r="F209" s="14">
        <f>E209/D209*100</f>
        <v>-151.18075169476276</v>
      </c>
    </row>
    <row r="210" spans="1:6" s="24" customFormat="1" ht="15">
      <c r="A210" s="41"/>
      <c r="B210" s="29"/>
      <c r="C210" s="29"/>
      <c r="D210" s="29"/>
      <c r="E210" s="29"/>
      <c r="F210" s="30"/>
    </row>
    <row r="211" spans="1:6" s="24" customFormat="1" ht="15">
      <c r="A211" s="41"/>
      <c r="B211" s="29"/>
      <c r="C211" s="29"/>
      <c r="D211" s="29"/>
      <c r="E211" s="29"/>
      <c r="F211" s="30"/>
    </row>
    <row r="212" spans="1:6" s="24" customFormat="1" ht="15">
      <c r="A212" s="41"/>
      <c r="B212" s="29"/>
      <c r="C212" s="29"/>
      <c r="D212" s="29"/>
      <c r="E212" s="29"/>
      <c r="F212" s="30"/>
    </row>
    <row r="213" spans="1:6" s="24" customFormat="1" ht="15">
      <c r="A213" s="41"/>
      <c r="B213" s="29"/>
      <c r="C213" s="29"/>
      <c r="D213" s="29"/>
      <c r="E213" s="29"/>
      <c r="F213" s="30"/>
    </row>
    <row r="214" spans="1:6" s="24" customFormat="1" ht="15">
      <c r="A214" s="41"/>
      <c r="B214" s="29"/>
      <c r="C214" s="29"/>
      <c r="D214" s="29"/>
      <c r="E214" s="29"/>
      <c r="F214" s="30"/>
    </row>
    <row r="215" spans="1:6" s="24" customFormat="1" ht="15">
      <c r="A215" s="41"/>
      <c r="B215" s="29"/>
      <c r="C215" s="29"/>
      <c r="D215" s="29"/>
      <c r="E215" s="29"/>
      <c r="F215" s="30"/>
    </row>
    <row r="216" spans="1:6" s="24" customFormat="1" ht="15">
      <c r="A216" s="41"/>
      <c r="B216" s="29"/>
      <c r="C216" s="29"/>
      <c r="D216" s="29"/>
      <c r="E216" s="29"/>
      <c r="F216" s="30"/>
    </row>
    <row r="217" spans="1:6" s="24" customFormat="1" ht="15">
      <c r="A217" s="41"/>
      <c r="B217" s="29"/>
      <c r="C217" s="29"/>
      <c r="D217" s="29"/>
      <c r="E217" s="29"/>
      <c r="F217" s="30"/>
    </row>
    <row r="218" spans="1:6" s="24" customFormat="1" ht="15">
      <c r="A218" s="41"/>
      <c r="B218" s="29"/>
      <c r="C218" s="29"/>
      <c r="D218" s="29"/>
      <c r="E218" s="29"/>
      <c r="F218" s="30"/>
    </row>
    <row r="219" spans="1:6" s="24" customFormat="1" ht="15">
      <c r="A219" s="41"/>
      <c r="B219" s="29"/>
      <c r="C219" s="29"/>
      <c r="D219" s="29"/>
      <c r="E219" s="29"/>
      <c r="F219" s="30"/>
    </row>
    <row r="220" spans="1:6" s="24" customFormat="1" ht="15">
      <c r="A220" s="41"/>
      <c r="B220" s="29"/>
      <c r="C220" s="29"/>
      <c r="D220" s="29"/>
      <c r="E220" s="29"/>
      <c r="F220" s="30"/>
    </row>
    <row r="221" spans="1:6" s="24" customFormat="1" ht="15">
      <c r="A221" s="41"/>
      <c r="B221" s="29"/>
      <c r="C221" s="29"/>
      <c r="D221" s="29"/>
      <c r="E221" s="29"/>
      <c r="F221" s="30"/>
    </row>
    <row r="222" spans="1:6" s="24" customFormat="1" ht="15">
      <c r="A222" s="41"/>
      <c r="B222" s="29"/>
      <c r="C222" s="29"/>
      <c r="D222" s="29"/>
      <c r="E222" s="29"/>
      <c r="F222" s="30"/>
    </row>
    <row r="223" spans="1:6" s="24" customFormat="1" ht="15">
      <c r="A223" s="41"/>
      <c r="B223" s="29"/>
      <c r="C223" s="29"/>
      <c r="D223" s="29"/>
      <c r="E223" s="29"/>
      <c r="F223" s="30"/>
    </row>
    <row r="224" spans="1:6" s="24" customFormat="1" ht="15">
      <c r="A224" s="41"/>
      <c r="B224" s="29"/>
      <c r="C224" s="29"/>
      <c r="D224" s="29"/>
      <c r="E224" s="29"/>
      <c r="F224" s="30"/>
    </row>
    <row r="225" spans="1:6" s="24" customFormat="1" ht="15">
      <c r="A225" s="41"/>
      <c r="B225" s="29"/>
      <c r="C225" s="29"/>
      <c r="D225" s="29"/>
      <c r="E225" s="29"/>
      <c r="F225" s="30"/>
    </row>
    <row r="226" spans="1:6" s="24" customFormat="1" ht="15">
      <c r="A226" s="41"/>
      <c r="B226" s="29"/>
      <c r="C226" s="29"/>
      <c r="D226" s="29"/>
      <c r="E226" s="29"/>
      <c r="F226" s="30"/>
    </row>
    <row r="227" spans="1:6" s="24" customFormat="1" ht="15">
      <c r="A227" s="41"/>
      <c r="B227" s="29"/>
      <c r="C227" s="29"/>
      <c r="D227" s="29"/>
      <c r="E227" s="29"/>
      <c r="F227" s="30"/>
    </row>
    <row r="228" spans="1:6" s="24" customFormat="1" ht="15">
      <c r="A228" s="41"/>
      <c r="B228" s="29"/>
      <c r="C228" s="29"/>
      <c r="D228" s="29"/>
      <c r="E228" s="29"/>
      <c r="F228" s="30"/>
    </row>
    <row r="229" spans="1:6" s="24" customFormat="1" ht="15">
      <c r="A229" s="41"/>
      <c r="B229" s="29"/>
      <c r="C229" s="29"/>
      <c r="D229" s="29"/>
      <c r="E229" s="29"/>
      <c r="F229" s="30"/>
    </row>
    <row r="230" spans="1:6" s="24" customFormat="1" ht="15">
      <c r="A230" s="41"/>
      <c r="B230" s="29"/>
      <c r="C230" s="29"/>
      <c r="D230" s="29"/>
      <c r="E230" s="29"/>
      <c r="F230" s="30"/>
    </row>
    <row r="231" spans="1:6" s="24" customFormat="1" ht="15">
      <c r="A231" s="41"/>
      <c r="B231" s="29"/>
      <c r="C231" s="29"/>
      <c r="D231" s="29"/>
      <c r="E231" s="29"/>
      <c r="F231" s="30"/>
    </row>
    <row r="232" spans="1:6" s="24" customFormat="1" ht="15">
      <c r="A232" s="41"/>
      <c r="B232" s="29"/>
      <c r="C232" s="29"/>
      <c r="D232" s="29"/>
      <c r="E232" s="29"/>
      <c r="F232" s="30"/>
    </row>
    <row r="233" spans="1:6" s="24" customFormat="1" ht="15">
      <c r="A233" s="41"/>
      <c r="B233" s="29"/>
      <c r="C233" s="29"/>
      <c r="D233" s="29"/>
      <c r="E233" s="29"/>
      <c r="F233" s="30"/>
    </row>
    <row r="234" spans="1:6" s="24" customFormat="1" ht="15">
      <c r="A234" s="41"/>
      <c r="B234" s="29"/>
      <c r="C234" s="29"/>
      <c r="D234" s="29"/>
      <c r="E234" s="29"/>
      <c r="F234" s="30"/>
    </row>
    <row r="235" spans="1:6" s="24" customFormat="1" ht="15">
      <c r="A235" s="41"/>
      <c r="B235" s="29"/>
      <c r="C235" s="29"/>
      <c r="D235" s="29"/>
      <c r="E235" s="29"/>
      <c r="F235" s="30"/>
    </row>
    <row r="236" spans="1:6" s="24" customFormat="1" ht="15">
      <c r="A236" s="41"/>
      <c r="B236" s="29"/>
      <c r="C236" s="29"/>
      <c r="D236" s="29"/>
      <c r="E236" s="29"/>
      <c r="F236" s="30"/>
    </row>
    <row r="237" spans="1:6" s="24" customFormat="1" ht="15">
      <c r="A237" s="41"/>
      <c r="B237" s="29"/>
      <c r="C237" s="29"/>
      <c r="D237" s="29"/>
      <c r="E237" s="29"/>
      <c r="F237" s="30"/>
    </row>
    <row r="238" spans="1:6" s="24" customFormat="1" ht="15">
      <c r="A238" s="41"/>
      <c r="B238" s="29"/>
      <c r="C238" s="29"/>
      <c r="D238" s="29"/>
      <c r="E238" s="29"/>
      <c r="F238" s="30"/>
    </row>
    <row r="239" spans="1:6" s="24" customFormat="1" ht="15">
      <c r="A239" s="41"/>
      <c r="B239" s="29"/>
      <c r="C239" s="29"/>
      <c r="D239" s="29"/>
      <c r="E239" s="29"/>
      <c r="F239" s="30"/>
    </row>
    <row r="240" spans="1:6" s="24" customFormat="1" ht="15">
      <c r="A240" s="41"/>
      <c r="B240" s="29"/>
      <c r="C240" s="29"/>
      <c r="D240" s="29"/>
      <c r="E240" s="29"/>
      <c r="F240" s="30"/>
    </row>
    <row r="241" spans="1:6" s="24" customFormat="1" ht="15">
      <c r="A241" s="41"/>
      <c r="B241" s="29"/>
      <c r="C241" s="29"/>
      <c r="D241" s="29"/>
      <c r="E241" s="29"/>
      <c r="F241" s="30"/>
    </row>
    <row r="242" spans="1:6" s="24" customFormat="1" ht="15">
      <c r="A242" s="41"/>
      <c r="B242" s="29"/>
      <c r="C242" s="29"/>
      <c r="D242" s="29"/>
      <c r="E242" s="29"/>
      <c r="F242" s="30"/>
    </row>
    <row r="243" spans="1:6" s="24" customFormat="1" ht="15">
      <c r="A243" s="41"/>
      <c r="B243" s="29"/>
      <c r="C243" s="29"/>
      <c r="D243" s="29"/>
      <c r="E243" s="29"/>
      <c r="F243" s="30"/>
    </row>
    <row r="244" spans="1:6" s="24" customFormat="1" ht="15">
      <c r="A244" s="41"/>
      <c r="B244" s="29"/>
      <c r="C244" s="29"/>
      <c r="D244" s="29"/>
      <c r="E244" s="29"/>
      <c r="F244" s="30"/>
    </row>
    <row r="245" spans="1:6" s="24" customFormat="1" ht="15">
      <c r="A245" s="41"/>
      <c r="B245" s="29"/>
      <c r="C245" s="29"/>
      <c r="D245" s="29"/>
      <c r="E245" s="29"/>
      <c r="F245" s="30"/>
    </row>
    <row r="246" spans="1:6" s="24" customFormat="1" ht="15">
      <c r="A246" s="41"/>
      <c r="B246" s="29"/>
      <c r="C246" s="29"/>
      <c r="D246" s="29"/>
      <c r="E246" s="29"/>
      <c r="F246" s="30"/>
    </row>
    <row r="247" spans="1:6" s="24" customFormat="1" ht="15">
      <c r="A247" s="41"/>
      <c r="B247" s="29"/>
      <c r="C247" s="29"/>
      <c r="D247" s="29"/>
      <c r="E247" s="29"/>
      <c r="F247" s="30"/>
    </row>
    <row r="248" spans="1:6" s="24" customFormat="1" ht="15">
      <c r="A248" s="41"/>
      <c r="B248" s="29"/>
      <c r="C248" s="29"/>
      <c r="D248" s="29"/>
      <c r="E248" s="29"/>
      <c r="F248" s="30"/>
    </row>
    <row r="249" spans="1:6" s="24" customFormat="1" ht="15">
      <c r="A249" s="41"/>
      <c r="B249" s="29"/>
      <c r="C249" s="29"/>
      <c r="D249" s="29"/>
      <c r="E249" s="29"/>
      <c r="F249" s="30"/>
    </row>
    <row r="250" spans="1:6" s="24" customFormat="1" ht="15">
      <c r="A250" s="41"/>
      <c r="B250" s="29"/>
      <c r="C250" s="29"/>
      <c r="D250" s="29"/>
      <c r="E250" s="29"/>
      <c r="F250" s="30"/>
    </row>
    <row r="251" spans="1:6" s="24" customFormat="1" ht="15">
      <c r="A251" s="41"/>
      <c r="B251" s="29"/>
      <c r="C251" s="29"/>
      <c r="D251" s="29"/>
      <c r="E251" s="29"/>
      <c r="F251" s="30"/>
    </row>
    <row r="252" spans="1:6" s="24" customFormat="1" ht="15">
      <c r="A252" s="41"/>
      <c r="B252" s="29"/>
      <c r="C252" s="29"/>
      <c r="D252" s="29"/>
      <c r="E252" s="29"/>
      <c r="F252" s="30"/>
    </row>
    <row r="253" spans="1:6" s="24" customFormat="1" ht="15">
      <c r="A253" s="41"/>
      <c r="B253" s="29"/>
      <c r="C253" s="29"/>
      <c r="D253" s="29"/>
      <c r="E253" s="29"/>
      <c r="F253" s="30"/>
    </row>
    <row r="254" spans="1:6" s="24" customFormat="1" ht="15">
      <c r="A254" s="41"/>
      <c r="B254" s="29"/>
      <c r="C254" s="29"/>
      <c r="D254" s="29"/>
      <c r="E254" s="29"/>
      <c r="F254" s="30"/>
    </row>
    <row r="255" spans="1:6" s="24" customFormat="1" ht="15">
      <c r="A255" s="41"/>
      <c r="B255" s="29"/>
      <c r="C255" s="29"/>
      <c r="D255" s="29"/>
      <c r="E255" s="29"/>
      <c r="F255" s="30"/>
    </row>
    <row r="256" spans="1:6" s="24" customFormat="1" ht="15">
      <c r="A256" s="41"/>
      <c r="B256" s="29"/>
      <c r="C256" s="29"/>
      <c r="D256" s="29"/>
      <c r="E256" s="29"/>
      <c r="F256" s="30"/>
    </row>
    <row r="257" spans="1:6" s="24" customFormat="1" ht="15">
      <c r="A257" s="41"/>
      <c r="B257" s="29"/>
      <c r="C257" s="29"/>
      <c r="D257" s="29"/>
      <c r="E257" s="29"/>
      <c r="F257" s="30"/>
    </row>
    <row r="258" spans="1:6" s="24" customFormat="1" ht="15">
      <c r="A258" s="41"/>
      <c r="B258" s="29"/>
      <c r="C258" s="29"/>
      <c r="D258" s="29"/>
      <c r="E258" s="29"/>
      <c r="F258" s="30"/>
    </row>
    <row r="259" spans="1:6" s="24" customFormat="1" ht="15">
      <c r="A259" s="41"/>
      <c r="B259" s="29"/>
      <c r="C259" s="29"/>
      <c r="D259" s="29"/>
      <c r="E259" s="29"/>
      <c r="F259" s="30"/>
    </row>
    <row r="260" spans="1:6" s="24" customFormat="1" ht="15">
      <c r="A260" s="41"/>
      <c r="B260" s="29"/>
      <c r="C260" s="29"/>
      <c r="D260" s="29"/>
      <c r="E260" s="29"/>
      <c r="F260" s="30"/>
    </row>
    <row r="261" spans="1:6" s="24" customFormat="1" ht="15">
      <c r="A261" s="41"/>
      <c r="B261" s="29"/>
      <c r="C261" s="29"/>
      <c r="D261" s="29"/>
      <c r="E261" s="29"/>
      <c r="F261" s="30"/>
    </row>
    <row r="262" spans="1:6" s="24" customFormat="1" ht="15">
      <c r="A262" s="41"/>
      <c r="B262" s="29"/>
      <c r="C262" s="29"/>
      <c r="D262" s="29"/>
      <c r="E262" s="29"/>
      <c r="F262" s="30"/>
    </row>
    <row r="263" spans="1:6" s="24" customFormat="1" ht="15">
      <c r="A263" s="41"/>
      <c r="B263" s="29"/>
      <c r="C263" s="29"/>
      <c r="D263" s="29"/>
      <c r="E263" s="29"/>
      <c r="F263" s="30"/>
    </row>
    <row r="264" spans="1:6" s="24" customFormat="1" ht="15">
      <c r="A264" s="41"/>
      <c r="B264" s="29"/>
      <c r="C264" s="29"/>
      <c r="D264" s="29"/>
      <c r="E264" s="29"/>
      <c r="F264" s="30"/>
    </row>
    <row r="265" spans="1:6" s="24" customFormat="1" ht="15">
      <c r="A265" s="41"/>
      <c r="B265" s="29"/>
      <c r="C265" s="29"/>
      <c r="D265" s="29"/>
      <c r="E265" s="29"/>
      <c r="F265" s="30"/>
    </row>
    <row r="266" spans="1:6" s="24" customFormat="1" ht="15">
      <c r="A266" s="41"/>
      <c r="B266" s="29"/>
      <c r="C266" s="29"/>
      <c r="D266" s="29"/>
      <c r="E266" s="29"/>
      <c r="F266" s="30"/>
    </row>
    <row r="267" spans="1:6" s="24" customFormat="1" ht="15">
      <c r="A267" s="41"/>
      <c r="B267" s="29"/>
      <c r="C267" s="29"/>
      <c r="D267" s="29"/>
      <c r="E267" s="29"/>
      <c r="F267" s="30"/>
    </row>
    <row r="268" spans="1:6" s="24" customFormat="1" ht="15">
      <c r="A268" s="41"/>
      <c r="B268" s="29"/>
      <c r="C268" s="29"/>
      <c r="D268" s="29"/>
      <c r="E268" s="29"/>
      <c r="F268" s="30"/>
    </row>
    <row r="269" spans="1:6" s="24" customFormat="1" ht="15">
      <c r="A269" s="41"/>
      <c r="B269" s="29"/>
      <c r="C269" s="29"/>
      <c r="D269" s="29"/>
      <c r="E269" s="29"/>
      <c r="F269" s="30"/>
    </row>
    <row r="270" spans="1:6" s="24" customFormat="1" ht="15">
      <c r="A270" s="41"/>
      <c r="B270" s="29"/>
      <c r="C270" s="29"/>
      <c r="D270" s="29"/>
      <c r="E270" s="29"/>
      <c r="F270" s="30"/>
    </row>
    <row r="271" spans="1:6" s="24" customFormat="1" ht="15">
      <c r="A271" s="41"/>
      <c r="B271" s="29"/>
      <c r="C271" s="29"/>
      <c r="D271" s="29"/>
      <c r="E271" s="29"/>
      <c r="F271" s="30"/>
    </row>
    <row r="272" spans="1:6" s="24" customFormat="1" ht="15">
      <c r="A272" s="41"/>
      <c r="B272" s="29"/>
      <c r="C272" s="29"/>
      <c r="D272" s="29"/>
      <c r="E272" s="29"/>
      <c r="F272" s="30"/>
    </row>
    <row r="273" spans="1:6" s="24" customFormat="1" ht="15">
      <c r="A273" s="41"/>
      <c r="B273" s="29"/>
      <c r="C273" s="29"/>
      <c r="D273" s="29"/>
      <c r="E273" s="29"/>
      <c r="F273" s="30"/>
    </row>
    <row r="274" spans="1:6" s="24" customFormat="1" ht="15">
      <c r="A274" s="41"/>
      <c r="B274" s="29"/>
      <c r="C274" s="29"/>
      <c r="D274" s="29"/>
      <c r="E274" s="29"/>
      <c r="F274" s="30"/>
    </row>
    <row r="275" spans="1:6" s="24" customFormat="1" ht="15">
      <c r="A275" s="41"/>
      <c r="B275" s="29"/>
      <c r="C275" s="29"/>
      <c r="D275" s="29"/>
      <c r="E275" s="29"/>
      <c r="F275" s="30"/>
    </row>
    <row r="276" spans="1:6" s="24" customFormat="1" ht="15">
      <c r="A276" s="41"/>
      <c r="B276" s="29"/>
      <c r="C276" s="29"/>
      <c r="D276" s="29"/>
      <c r="E276" s="29"/>
      <c r="F276" s="30"/>
    </row>
    <row r="277" spans="1:6" s="24" customFormat="1" ht="15">
      <c r="A277" s="41"/>
      <c r="B277" s="29"/>
      <c r="C277" s="29"/>
      <c r="D277" s="29"/>
      <c r="E277" s="29"/>
      <c r="F277" s="30"/>
    </row>
    <row r="278" spans="1:6" s="24" customFormat="1" ht="15">
      <c r="A278" s="41"/>
      <c r="B278" s="29"/>
      <c r="C278" s="29"/>
      <c r="D278" s="29"/>
      <c r="E278" s="29"/>
      <c r="F278" s="30"/>
    </row>
    <row r="279" spans="1:6" s="24" customFormat="1" ht="15">
      <c r="A279" s="41"/>
      <c r="B279" s="29"/>
      <c r="C279" s="29"/>
      <c r="D279" s="29"/>
      <c r="E279" s="29"/>
      <c r="F279" s="30"/>
    </row>
    <row r="280" spans="1:6" s="24" customFormat="1" ht="15">
      <c r="A280" s="41"/>
      <c r="B280" s="29"/>
      <c r="C280" s="29"/>
      <c r="D280" s="29"/>
      <c r="E280" s="29"/>
      <c r="F280" s="30"/>
    </row>
    <row r="281" spans="1:6" s="24" customFormat="1" ht="15">
      <c r="A281" s="41"/>
      <c r="B281" s="29"/>
      <c r="C281" s="29"/>
      <c r="D281" s="29"/>
      <c r="E281" s="29"/>
      <c r="F281" s="30"/>
    </row>
    <row r="282" spans="1:6" s="24" customFormat="1" ht="15">
      <c r="A282" s="41"/>
      <c r="B282" s="29"/>
      <c r="C282" s="29"/>
      <c r="D282" s="29"/>
      <c r="E282" s="29"/>
      <c r="F282" s="30"/>
    </row>
    <row r="283" spans="1:6" s="24" customFormat="1" ht="15">
      <c r="A283" s="41"/>
      <c r="B283" s="17"/>
      <c r="C283" s="17"/>
      <c r="D283" s="77" t="s">
        <v>279</v>
      </c>
      <c r="E283" s="77" t="s">
        <v>280</v>
      </c>
      <c r="F283" s="30"/>
    </row>
    <row r="284" spans="1:6" s="24" customFormat="1" ht="15.75" customHeight="1">
      <c r="A284" s="83" t="s">
        <v>130</v>
      </c>
      <c r="B284" s="83"/>
      <c r="C284" s="83"/>
      <c r="D284" s="84"/>
      <c r="E284" s="84"/>
      <c r="F284" s="83"/>
    </row>
    <row r="285" spans="1:6" s="24" customFormat="1" ht="15">
      <c r="A285" s="41"/>
      <c r="B285" s="31"/>
      <c r="C285" s="31"/>
      <c r="D285" s="57"/>
      <c r="E285" s="57"/>
      <c r="F285" s="57"/>
    </row>
    <row r="286" spans="1:6" s="24" customFormat="1" ht="24">
      <c r="A286" s="58" t="s">
        <v>1</v>
      </c>
      <c r="B286" s="58" t="s">
        <v>2</v>
      </c>
      <c r="C286" s="58" t="s">
        <v>3</v>
      </c>
      <c r="D286" s="58" t="s">
        <v>274</v>
      </c>
      <c r="E286" s="58" t="s">
        <v>273</v>
      </c>
      <c r="F286" s="58" t="s">
        <v>151</v>
      </c>
    </row>
    <row r="287" spans="1:6" s="56" customFormat="1" ht="15">
      <c r="A287" s="54">
        <v>1</v>
      </c>
      <c r="B287" s="28">
        <v>2</v>
      </c>
      <c r="C287" s="28">
        <v>3</v>
      </c>
      <c r="D287" s="28">
        <v>4</v>
      </c>
      <c r="E287" s="28">
        <v>5</v>
      </c>
      <c r="F287" s="28">
        <v>6</v>
      </c>
    </row>
    <row r="288" spans="1:6" s="24" customFormat="1" ht="15">
      <c r="A288" s="51" t="s">
        <v>131</v>
      </c>
      <c r="B288" s="8" t="s">
        <v>132</v>
      </c>
      <c r="C288" s="8" t="s">
        <v>7</v>
      </c>
      <c r="D288" s="9">
        <f>D291</f>
        <v>333380</v>
      </c>
      <c r="E288" s="9">
        <f>E291</f>
        <v>-504006.38999999966</v>
      </c>
      <c r="F288" s="9">
        <v>0</v>
      </c>
    </row>
    <row r="289" spans="1:6" s="24" customFormat="1" ht="36">
      <c r="A289" s="42" t="s">
        <v>133</v>
      </c>
      <c r="B289" s="12" t="s">
        <v>134</v>
      </c>
      <c r="C289" s="12" t="s">
        <v>7</v>
      </c>
      <c r="D289" s="13">
        <v>0</v>
      </c>
      <c r="E289" s="13">
        <v>0</v>
      </c>
      <c r="F289" s="13">
        <v>0</v>
      </c>
    </row>
    <row r="290" spans="1:6" s="24" customFormat="1" ht="24">
      <c r="A290" s="42" t="s">
        <v>135</v>
      </c>
      <c r="B290" s="12" t="s">
        <v>136</v>
      </c>
      <c r="C290" s="12" t="s">
        <v>7</v>
      </c>
      <c r="D290" s="13"/>
      <c r="E290" s="13">
        <v>0</v>
      </c>
      <c r="F290" s="13">
        <v>0</v>
      </c>
    </row>
    <row r="291" spans="1:6" s="24" customFormat="1" ht="15">
      <c r="A291" s="51" t="s">
        <v>137</v>
      </c>
      <c r="B291" s="8" t="s">
        <v>138</v>
      </c>
      <c r="C291" s="8"/>
      <c r="D291" s="9">
        <f>D292+D295</f>
        <v>333380</v>
      </c>
      <c r="E291" s="9">
        <f>E292+E295</f>
        <v>-504006.38999999966</v>
      </c>
      <c r="F291" s="9">
        <v>0</v>
      </c>
    </row>
    <row r="292" spans="1:6" s="24" customFormat="1" ht="15" customHeight="1">
      <c r="A292" s="51" t="s">
        <v>139</v>
      </c>
      <c r="B292" s="8" t="s">
        <v>140</v>
      </c>
      <c r="C292" s="8"/>
      <c r="D292" s="9">
        <f>D293+D294</f>
        <v>-5170862.01</v>
      </c>
      <c r="E292" s="9">
        <f>E293+E294</f>
        <v>-4433493.18</v>
      </c>
      <c r="F292" s="9">
        <v>0</v>
      </c>
    </row>
    <row r="293" spans="1:6" s="24" customFormat="1" ht="24">
      <c r="A293" s="42" t="s">
        <v>141</v>
      </c>
      <c r="B293" s="11" t="s">
        <v>140</v>
      </c>
      <c r="C293" s="12" t="s">
        <v>142</v>
      </c>
      <c r="D293" s="13">
        <v>0</v>
      </c>
      <c r="E293" s="13">
        <v>0</v>
      </c>
      <c r="F293" s="13">
        <v>0</v>
      </c>
    </row>
    <row r="294" spans="1:6" s="24" customFormat="1" ht="15">
      <c r="A294" s="42" t="s">
        <v>143</v>
      </c>
      <c r="B294" s="11" t="s">
        <v>140</v>
      </c>
      <c r="C294" s="12" t="s">
        <v>144</v>
      </c>
      <c r="D294" s="13">
        <f>-D10</f>
        <v>-5170862.01</v>
      </c>
      <c r="E294" s="13">
        <v>-4433493.18</v>
      </c>
      <c r="F294" s="13">
        <v>0</v>
      </c>
    </row>
    <row r="295" spans="1:6" s="24" customFormat="1" ht="15">
      <c r="A295" s="51" t="s">
        <v>145</v>
      </c>
      <c r="B295" s="8" t="s">
        <v>146</v>
      </c>
      <c r="C295" s="8"/>
      <c r="D295" s="9">
        <f>D296+D297</f>
        <v>5504242.01</v>
      </c>
      <c r="E295" s="9">
        <f>E296+E297</f>
        <v>3929486.79</v>
      </c>
      <c r="F295" s="9">
        <v>0</v>
      </c>
    </row>
    <row r="296" spans="1:6" s="24" customFormat="1" ht="24">
      <c r="A296" s="42" t="s">
        <v>147</v>
      </c>
      <c r="B296" s="11" t="s">
        <v>146</v>
      </c>
      <c r="C296" s="12" t="s">
        <v>148</v>
      </c>
      <c r="D296" s="13">
        <v>0</v>
      </c>
      <c r="E296" s="13">
        <v>0</v>
      </c>
      <c r="F296" s="13">
        <v>0</v>
      </c>
    </row>
    <row r="297" spans="1:6" s="24" customFormat="1" ht="15">
      <c r="A297" s="42" t="s">
        <v>149</v>
      </c>
      <c r="B297" s="11" t="s">
        <v>146</v>
      </c>
      <c r="C297" s="12" t="s">
        <v>150</v>
      </c>
      <c r="D297" s="13">
        <f>D127</f>
        <v>5504242.01</v>
      </c>
      <c r="E297" s="13">
        <v>3929486.79</v>
      </c>
      <c r="F297" s="13">
        <v>0</v>
      </c>
    </row>
  </sheetData>
  <sheetProtection/>
  <mergeCells count="5">
    <mergeCell ref="A123:F123"/>
    <mergeCell ref="A284:F284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tabSelected="1" view="pageBreakPreview" zoomScaleSheetLayoutView="100" workbookViewId="0" topLeftCell="A1">
      <selection activeCell="E299" sqref="E299"/>
    </sheetView>
  </sheetViews>
  <sheetFormatPr defaultColWidth="9.140625" defaultRowHeight="15"/>
  <cols>
    <col min="1" max="1" width="55.421875" style="41" customWidth="1"/>
    <col min="2" max="2" width="9.8515625" style="38" customWidth="1"/>
    <col min="3" max="3" width="28.00390625" style="38" customWidth="1"/>
    <col min="4" max="5" width="14.8515625" style="38" bestFit="1" customWidth="1"/>
    <col min="6" max="6" width="11.421875" style="38" customWidth="1"/>
  </cols>
  <sheetData>
    <row r="1" spans="2:6" ht="15" customHeight="1">
      <c r="B1" s="32"/>
      <c r="C1" s="33"/>
      <c r="D1" s="34"/>
      <c r="E1" s="35"/>
      <c r="F1" s="35"/>
    </row>
    <row r="2" spans="1:6" ht="15" customHeight="1">
      <c r="A2" s="81" t="s">
        <v>246</v>
      </c>
      <c r="B2" s="81"/>
      <c r="C2" s="81"/>
      <c r="D2" s="81"/>
      <c r="E2" s="81"/>
      <c r="F2" s="81"/>
    </row>
    <row r="3" spans="1:6" ht="15" customHeight="1">
      <c r="A3" s="44"/>
      <c r="B3" s="45"/>
      <c r="C3" s="45"/>
      <c r="D3" s="45"/>
      <c r="E3" s="46"/>
      <c r="F3" s="47"/>
    </row>
    <row r="4" spans="1:6" ht="15" customHeight="1">
      <c r="A4" s="82" t="s">
        <v>278</v>
      </c>
      <c r="B4" s="82"/>
      <c r="C4" s="82"/>
      <c r="D4" s="82"/>
      <c r="E4" s="82"/>
      <c r="F4" s="82"/>
    </row>
    <row r="5" spans="1:6" ht="15" customHeight="1">
      <c r="A5" s="44"/>
      <c r="B5" s="50"/>
      <c r="C5" s="50"/>
      <c r="D5" s="50"/>
      <c r="E5" s="48"/>
      <c r="F5" s="49"/>
    </row>
    <row r="6" spans="1:6" ht="15" customHeight="1">
      <c r="A6" s="80" t="s">
        <v>0</v>
      </c>
      <c r="B6" s="80"/>
      <c r="C6" s="80"/>
      <c r="D6" s="80"/>
      <c r="E6" s="80"/>
      <c r="F6" s="80"/>
    </row>
    <row r="7" spans="2:6" ht="15" customHeight="1">
      <c r="B7" s="36"/>
      <c r="C7" s="36"/>
      <c r="D7" s="36"/>
      <c r="E7" s="37"/>
      <c r="F7" s="37"/>
    </row>
    <row r="8" spans="1:6" ht="27" customHeight="1">
      <c r="A8" s="58" t="s">
        <v>1</v>
      </c>
      <c r="B8" s="58" t="s">
        <v>2</v>
      </c>
      <c r="C8" s="58" t="s">
        <v>3</v>
      </c>
      <c r="D8" s="68" t="s">
        <v>279</v>
      </c>
      <c r="E8" s="68" t="s">
        <v>280</v>
      </c>
      <c r="F8" s="58" t="s">
        <v>151</v>
      </c>
    </row>
    <row r="9" spans="1:6" s="56" customFormat="1" ht="15">
      <c r="A9" s="5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6" s="52" customFormat="1" ht="24">
      <c r="A10" s="51" t="s">
        <v>5</v>
      </c>
      <c r="B10" s="62" t="s">
        <v>6</v>
      </c>
      <c r="C10" s="62" t="s">
        <v>7</v>
      </c>
      <c r="D10" s="7">
        <f>D11+D43</f>
        <v>3907664</v>
      </c>
      <c r="E10" s="7">
        <f>E11+E43</f>
        <v>3053036.99</v>
      </c>
      <c r="F10" s="7">
        <f aca="true" t="shared" si="0" ref="F10:F30">E10/D10*100</f>
        <v>78.12946532762285</v>
      </c>
    </row>
    <row r="11" spans="1:6" s="52" customFormat="1" ht="15">
      <c r="A11" s="51" t="s">
        <v>153</v>
      </c>
      <c r="B11" s="62"/>
      <c r="C11" s="62"/>
      <c r="D11" s="7">
        <f>D12+D28</f>
        <v>584800</v>
      </c>
      <c r="E11" s="7">
        <f>E12+E28</f>
        <v>485764.99</v>
      </c>
      <c r="F11" s="7">
        <f t="shared" si="0"/>
        <v>83.06514876880985</v>
      </c>
    </row>
    <row r="12" spans="1:6" s="52" customFormat="1" ht="15">
      <c r="A12" s="51" t="s">
        <v>154</v>
      </c>
      <c r="B12" s="62"/>
      <c r="C12" s="62"/>
      <c r="D12" s="7">
        <f>D13+D17+D20+D24+D26</f>
        <v>515100</v>
      </c>
      <c r="E12" s="7">
        <f>E13+E17+E20+E24+E26</f>
        <v>427810.13</v>
      </c>
      <c r="F12" s="7">
        <f t="shared" si="0"/>
        <v>83.05380120364978</v>
      </c>
    </row>
    <row r="13" spans="1:6" s="52" customFormat="1" ht="15">
      <c r="A13" s="51" t="s">
        <v>155</v>
      </c>
      <c r="B13" s="62"/>
      <c r="C13" s="62" t="s">
        <v>156</v>
      </c>
      <c r="D13" s="7">
        <f>SUM(D14:D16)</f>
        <v>112700</v>
      </c>
      <c r="E13" s="7">
        <f>SUM(E14:E16)</f>
        <v>100553.76</v>
      </c>
      <c r="F13" s="7">
        <f t="shared" si="0"/>
        <v>89.2225022182786</v>
      </c>
    </row>
    <row r="14" spans="1:6" s="24" customFormat="1" ht="48">
      <c r="A14" s="42" t="s">
        <v>8</v>
      </c>
      <c r="B14" s="1" t="s">
        <v>6</v>
      </c>
      <c r="C14" s="2" t="s">
        <v>9</v>
      </c>
      <c r="D14" s="3">
        <v>93900</v>
      </c>
      <c r="E14" s="3">
        <v>100388.28</v>
      </c>
      <c r="F14" s="4">
        <f t="shared" si="0"/>
        <v>106.90977635782748</v>
      </c>
    </row>
    <row r="15" spans="1:6" s="24" customFormat="1" ht="72">
      <c r="A15" s="42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4" customFormat="1" ht="36">
      <c r="A16" s="42" t="s">
        <v>12</v>
      </c>
      <c r="B16" s="1" t="s">
        <v>6</v>
      </c>
      <c r="C16" s="2" t="s">
        <v>13</v>
      </c>
      <c r="D16" s="3">
        <v>18800</v>
      </c>
      <c r="E16" s="3">
        <v>165.48</v>
      </c>
      <c r="F16" s="4">
        <f t="shared" si="0"/>
        <v>0.8802127659574468</v>
      </c>
    </row>
    <row r="17" spans="1:6" s="52" customFormat="1" ht="15">
      <c r="A17" s="51"/>
      <c r="B17" s="63"/>
      <c r="C17" s="5" t="s">
        <v>157</v>
      </c>
      <c r="D17" s="6">
        <f>SUM(D18:D19)</f>
        <v>4500</v>
      </c>
      <c r="E17" s="6">
        <f>SUM(E18:E19)</f>
        <v>4258.96</v>
      </c>
      <c r="F17" s="7">
        <f t="shared" si="0"/>
        <v>94.64355555555557</v>
      </c>
    </row>
    <row r="18" spans="1:6" s="24" customFormat="1" ht="15">
      <c r="A18" s="42" t="s">
        <v>14</v>
      </c>
      <c r="B18" s="1" t="s">
        <v>6</v>
      </c>
      <c r="C18" s="2" t="s">
        <v>15</v>
      </c>
      <c r="D18" s="3">
        <v>4500</v>
      </c>
      <c r="E18" s="3">
        <v>4258.96</v>
      </c>
      <c r="F18" s="4">
        <f t="shared" si="0"/>
        <v>94.64355555555557</v>
      </c>
    </row>
    <row r="19" spans="1:6" s="24" customFormat="1" ht="24">
      <c r="A19" s="42" t="s">
        <v>16</v>
      </c>
      <c r="B19" s="1" t="s">
        <v>6</v>
      </c>
      <c r="C19" s="2" t="s">
        <v>17</v>
      </c>
      <c r="D19" s="3">
        <v>0</v>
      </c>
      <c r="E19" s="3">
        <v>0</v>
      </c>
      <c r="F19" s="4" t="e">
        <f t="shared" si="0"/>
        <v>#DIV/0!</v>
      </c>
    </row>
    <row r="20" spans="1:6" s="52" customFormat="1" ht="15">
      <c r="A20" s="51"/>
      <c r="B20" s="63"/>
      <c r="C20" s="5" t="s">
        <v>158</v>
      </c>
      <c r="D20" s="6">
        <f>SUM(D21:D23)</f>
        <v>388800</v>
      </c>
      <c r="E20" s="6">
        <f>SUM(E21:E23)</f>
        <v>317997.41000000003</v>
      </c>
      <c r="F20" s="7">
        <f t="shared" si="0"/>
        <v>81.78945730452676</v>
      </c>
    </row>
    <row r="21" spans="1:6" s="24" customFormat="1" ht="36">
      <c r="A21" s="42" t="s">
        <v>18</v>
      </c>
      <c r="B21" s="1" t="s">
        <v>6</v>
      </c>
      <c r="C21" s="2" t="s">
        <v>19</v>
      </c>
      <c r="D21" s="3">
        <v>45500</v>
      </c>
      <c r="E21" s="3">
        <v>44538.77</v>
      </c>
      <c r="F21" s="4">
        <f t="shared" si="0"/>
        <v>97.8874065934066</v>
      </c>
    </row>
    <row r="22" spans="1:6" s="24" customFormat="1" ht="48">
      <c r="A22" s="42" t="s">
        <v>20</v>
      </c>
      <c r="B22" s="1" t="s">
        <v>6</v>
      </c>
      <c r="C22" s="2" t="s">
        <v>21</v>
      </c>
      <c r="D22" s="3">
        <v>338300</v>
      </c>
      <c r="E22" s="3">
        <v>269141.64</v>
      </c>
      <c r="F22" s="4">
        <f t="shared" si="0"/>
        <v>79.55709133904818</v>
      </c>
    </row>
    <row r="23" spans="1:6" s="24" customFormat="1" ht="48">
      <c r="A23" s="42" t="s">
        <v>22</v>
      </c>
      <c r="B23" s="1" t="s">
        <v>6</v>
      </c>
      <c r="C23" s="2" t="s">
        <v>23</v>
      </c>
      <c r="D23" s="3">
        <v>5000</v>
      </c>
      <c r="E23" s="3">
        <v>4317</v>
      </c>
      <c r="F23" s="4">
        <f t="shared" si="0"/>
        <v>86.33999999999999</v>
      </c>
    </row>
    <row r="24" spans="1:6" s="52" customFormat="1" ht="15">
      <c r="A24" s="51"/>
      <c r="B24" s="63"/>
      <c r="C24" s="5" t="s">
        <v>159</v>
      </c>
      <c r="D24" s="6">
        <f>D25</f>
        <v>9100</v>
      </c>
      <c r="E24" s="6">
        <f>E25</f>
        <v>5000</v>
      </c>
      <c r="F24" s="7">
        <f t="shared" si="0"/>
        <v>54.94505494505495</v>
      </c>
    </row>
    <row r="25" spans="1:6" s="24" customFormat="1" ht="48">
      <c r="A25" s="42" t="s">
        <v>24</v>
      </c>
      <c r="B25" s="1" t="s">
        <v>6</v>
      </c>
      <c r="C25" s="2" t="s">
        <v>25</v>
      </c>
      <c r="D25" s="3">
        <v>9100</v>
      </c>
      <c r="E25" s="3">
        <v>5000</v>
      </c>
      <c r="F25" s="4">
        <f t="shared" si="0"/>
        <v>54.94505494505495</v>
      </c>
    </row>
    <row r="26" spans="1:6" s="52" customFormat="1" ht="15">
      <c r="A26" s="51"/>
      <c r="B26" s="63"/>
      <c r="C26" s="5" t="s">
        <v>160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4" customFormat="1" ht="24">
      <c r="A27" s="42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52" customFormat="1" ht="15">
      <c r="A28" s="51" t="s">
        <v>171</v>
      </c>
      <c r="B28" s="63"/>
      <c r="C28" s="5" t="s">
        <v>4</v>
      </c>
      <c r="D28" s="6">
        <f>D29+D33+D35+D39</f>
        <v>69700</v>
      </c>
      <c r="E28" s="6">
        <f>E29+E33+E35+E39</f>
        <v>57954.86</v>
      </c>
      <c r="F28" s="7">
        <f t="shared" si="0"/>
        <v>83.1490100430416</v>
      </c>
    </row>
    <row r="29" spans="1:6" s="52" customFormat="1" ht="24">
      <c r="A29" s="51" t="s">
        <v>172</v>
      </c>
      <c r="B29" s="63"/>
      <c r="C29" s="5" t="s">
        <v>161</v>
      </c>
      <c r="D29" s="6">
        <f>SUM(D30:D32)</f>
        <v>69700</v>
      </c>
      <c r="E29" s="6">
        <f>SUM(E30:E32)</f>
        <v>48104.86</v>
      </c>
      <c r="F29" s="7">
        <f t="shared" si="0"/>
        <v>69.01701578192252</v>
      </c>
    </row>
    <row r="30" spans="1:6" s="24" customFormat="1" ht="48">
      <c r="A30" s="42" t="s">
        <v>28</v>
      </c>
      <c r="B30" s="1" t="s">
        <v>6</v>
      </c>
      <c r="C30" s="2" t="s">
        <v>29</v>
      </c>
      <c r="D30" s="3">
        <v>69700</v>
      </c>
      <c r="E30" s="3">
        <v>48104.86</v>
      </c>
      <c r="F30" s="4">
        <f t="shared" si="0"/>
        <v>69.01701578192252</v>
      </c>
    </row>
    <row r="31" spans="1:6" s="24" customFormat="1" ht="48">
      <c r="A31" s="42" t="s">
        <v>30</v>
      </c>
      <c r="B31" s="1" t="s">
        <v>6</v>
      </c>
      <c r="C31" s="2" t="s">
        <v>31</v>
      </c>
      <c r="D31" s="3">
        <v>0</v>
      </c>
      <c r="E31" s="3">
        <v>0</v>
      </c>
      <c r="F31" s="4">
        <v>0</v>
      </c>
    </row>
    <row r="32" spans="1:6" s="24" customFormat="1" ht="48">
      <c r="A32" s="42" t="s">
        <v>32</v>
      </c>
      <c r="B32" s="1" t="s">
        <v>6</v>
      </c>
      <c r="C32" s="2" t="s">
        <v>33</v>
      </c>
      <c r="D32" s="3">
        <v>0</v>
      </c>
      <c r="E32" s="3">
        <v>0</v>
      </c>
      <c r="F32" s="4" t="e">
        <f aca="true" t="shared" si="1" ref="F32:F39">E32/D32*100</f>
        <v>#DIV/0!</v>
      </c>
    </row>
    <row r="33" spans="1:6" s="52" customFormat="1" ht="15">
      <c r="A33" s="51"/>
      <c r="B33" s="63"/>
      <c r="C33" s="5" t="s">
        <v>162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4" customFormat="1" ht="24">
      <c r="A34" s="42" t="s">
        <v>34</v>
      </c>
      <c r="B34" s="1" t="s">
        <v>6</v>
      </c>
      <c r="C34" s="2" t="s">
        <v>35</v>
      </c>
      <c r="D34" s="3">
        <v>0</v>
      </c>
      <c r="E34" s="3">
        <v>0</v>
      </c>
      <c r="F34" s="4" t="e">
        <f t="shared" si="1"/>
        <v>#DIV/0!</v>
      </c>
    </row>
    <row r="35" spans="1:6" s="52" customFormat="1" ht="15">
      <c r="A35" s="51"/>
      <c r="B35" s="63"/>
      <c r="C35" s="5" t="s">
        <v>163</v>
      </c>
      <c r="D35" s="6">
        <f>D36+D37+D38</f>
        <v>0</v>
      </c>
      <c r="E35" s="6">
        <f>E36+E37+E38</f>
        <v>9850</v>
      </c>
      <c r="F35" s="7" t="e">
        <f t="shared" si="1"/>
        <v>#DIV/0!</v>
      </c>
    </row>
    <row r="36" spans="1:6" s="24" customFormat="1" ht="60">
      <c r="A36" s="42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4" customFormat="1" ht="36">
      <c r="A37" s="66" t="s">
        <v>38</v>
      </c>
      <c r="B37" s="1" t="s">
        <v>6</v>
      </c>
      <c r="C37" s="2" t="s">
        <v>39</v>
      </c>
      <c r="D37" s="3">
        <v>0</v>
      </c>
      <c r="E37" s="3">
        <v>9850</v>
      </c>
      <c r="F37" s="4" t="e">
        <f>E37/D37*100</f>
        <v>#DIV/0!</v>
      </c>
    </row>
    <row r="38" spans="1:6" s="24" customFormat="1" ht="24">
      <c r="A38" s="66" t="s">
        <v>257</v>
      </c>
      <c r="B38" s="1">
        <v>10</v>
      </c>
      <c r="C38" s="2" t="s">
        <v>258</v>
      </c>
      <c r="D38" s="3"/>
      <c r="E38" s="3">
        <v>0</v>
      </c>
      <c r="F38" s="4"/>
    </row>
    <row r="39" spans="1:6" s="52" customFormat="1" ht="15">
      <c r="A39" s="51"/>
      <c r="B39" s="63"/>
      <c r="C39" s="5" t="s">
        <v>164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4" customFormat="1" ht="15">
      <c r="A40" s="42" t="s">
        <v>40</v>
      </c>
      <c r="B40" s="1" t="s">
        <v>6</v>
      </c>
      <c r="C40" s="2" t="s">
        <v>41</v>
      </c>
      <c r="D40" s="3">
        <v>0</v>
      </c>
      <c r="E40" s="3">
        <v>0</v>
      </c>
      <c r="F40" s="4">
        <v>0</v>
      </c>
    </row>
    <row r="41" spans="1:6" s="24" customFormat="1" ht="36">
      <c r="A41" s="42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4">E41/D41*100</f>
        <v>#DIV/0!</v>
      </c>
    </row>
    <row r="42" spans="1:6" s="24" customFormat="1" ht="15">
      <c r="A42" s="42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76" customFormat="1" ht="15">
      <c r="A43" s="65" t="s">
        <v>173</v>
      </c>
      <c r="B43" s="63"/>
      <c r="C43" s="5" t="s">
        <v>70</v>
      </c>
      <c r="D43" s="6">
        <f>D44+D65</f>
        <v>3322864</v>
      </c>
      <c r="E43" s="6">
        <f>E44+E65</f>
        <v>2567272</v>
      </c>
      <c r="F43" s="7"/>
    </row>
    <row r="44" spans="1:6" s="52" customFormat="1" ht="15">
      <c r="A44" s="51" t="s">
        <v>277</v>
      </c>
      <c r="B44" s="63"/>
      <c r="C44" s="5" t="s">
        <v>165</v>
      </c>
      <c r="D44" s="6">
        <f>D45+D48+D55+D59+D63</f>
        <v>3322864</v>
      </c>
      <c r="E44" s="6">
        <f>E45+E48+E55+E59+E63</f>
        <v>2567272</v>
      </c>
      <c r="F44" s="7">
        <f t="shared" si="2"/>
        <v>77.26082078592444</v>
      </c>
    </row>
    <row r="45" spans="1:6" s="52" customFormat="1" ht="15">
      <c r="A45" s="51" t="s">
        <v>174</v>
      </c>
      <c r="B45" s="63"/>
      <c r="C45" s="5" t="s">
        <v>166</v>
      </c>
      <c r="D45" s="6">
        <f>D46+D47</f>
        <v>2354700</v>
      </c>
      <c r="E45" s="6">
        <f>E46+E47</f>
        <v>1945100</v>
      </c>
      <c r="F45" s="7">
        <f t="shared" si="2"/>
        <v>82.60500276043658</v>
      </c>
    </row>
    <row r="46" spans="1:6" s="24" customFormat="1" ht="24">
      <c r="A46" s="42" t="s">
        <v>46</v>
      </c>
      <c r="B46" s="1" t="s">
        <v>6</v>
      </c>
      <c r="C46" s="2" t="s">
        <v>47</v>
      </c>
      <c r="D46" s="3">
        <v>2264500</v>
      </c>
      <c r="E46" s="3">
        <v>1872300</v>
      </c>
      <c r="F46" s="4">
        <f t="shared" si="2"/>
        <v>82.68050342238905</v>
      </c>
    </row>
    <row r="47" spans="1:6" s="24" customFormat="1" ht="24">
      <c r="A47" s="42" t="s">
        <v>265</v>
      </c>
      <c r="B47" s="1"/>
      <c r="C47" s="2" t="s">
        <v>266</v>
      </c>
      <c r="D47" s="3">
        <v>90200</v>
      </c>
      <c r="E47" s="3">
        <v>72800</v>
      </c>
      <c r="F47" s="4">
        <f t="shared" si="2"/>
        <v>80.70953436807096</v>
      </c>
    </row>
    <row r="48" spans="1:6" s="52" customFormat="1" ht="15">
      <c r="A48" s="51" t="s">
        <v>175</v>
      </c>
      <c r="B48" s="63"/>
      <c r="C48" s="5" t="s">
        <v>167</v>
      </c>
      <c r="D48" s="6">
        <f>SUM(D49:D54)</f>
        <v>888864</v>
      </c>
      <c r="E48" s="6">
        <f>SUM(E49:E54)</f>
        <v>542872</v>
      </c>
      <c r="F48" s="7">
        <f t="shared" si="2"/>
        <v>61.074810094682654</v>
      </c>
    </row>
    <row r="49" spans="1:6" s="52" customFormat="1" ht="15">
      <c r="A49" s="42" t="s">
        <v>48</v>
      </c>
      <c r="B49" s="1" t="s">
        <v>6</v>
      </c>
      <c r="C49" s="2" t="s">
        <v>49</v>
      </c>
      <c r="D49" s="3">
        <v>297792</v>
      </c>
      <c r="E49" s="3">
        <v>0</v>
      </c>
      <c r="F49" s="4">
        <f t="shared" si="2"/>
        <v>0</v>
      </c>
    </row>
    <row r="50" spans="1:6" s="24" customFormat="1" ht="15">
      <c r="A50" s="42" t="s">
        <v>50</v>
      </c>
      <c r="B50" s="1" t="s">
        <v>6</v>
      </c>
      <c r="C50" s="2" t="s">
        <v>51</v>
      </c>
      <c r="D50" s="3">
        <v>171072</v>
      </c>
      <c r="E50" s="3">
        <v>171072</v>
      </c>
      <c r="F50" s="4">
        <f t="shared" si="2"/>
        <v>100</v>
      </c>
    </row>
    <row r="51" spans="1:6" s="24" customFormat="1" ht="24">
      <c r="A51" s="65" t="s">
        <v>276</v>
      </c>
      <c r="B51" s="63">
        <v>10</v>
      </c>
      <c r="C51" s="5" t="s">
        <v>275</v>
      </c>
      <c r="D51" s="6"/>
      <c r="E51" s="6"/>
      <c r="F51" s="7"/>
    </row>
    <row r="52" spans="1:6" s="24" customFormat="1" ht="24">
      <c r="A52" s="42" t="s">
        <v>52</v>
      </c>
      <c r="B52" s="1" t="s">
        <v>6</v>
      </c>
      <c r="C52" s="2" t="s">
        <v>53</v>
      </c>
      <c r="D52" s="3">
        <v>0</v>
      </c>
      <c r="E52" s="3">
        <v>0</v>
      </c>
      <c r="F52" s="4" t="e">
        <f t="shared" si="2"/>
        <v>#DIV/0!</v>
      </c>
    </row>
    <row r="53" spans="1:6" s="24" customFormat="1" ht="60">
      <c r="A53" s="42" t="s">
        <v>54</v>
      </c>
      <c r="B53" s="1" t="s">
        <v>6</v>
      </c>
      <c r="C53" s="2" t="s">
        <v>55</v>
      </c>
      <c r="D53" s="3">
        <v>0</v>
      </c>
      <c r="E53" s="3">
        <v>0</v>
      </c>
      <c r="F53" s="4" t="e">
        <f t="shared" si="2"/>
        <v>#DIV/0!</v>
      </c>
    </row>
    <row r="54" spans="1:6" s="24" customFormat="1" ht="15">
      <c r="A54" s="42" t="s">
        <v>56</v>
      </c>
      <c r="B54" s="1" t="s">
        <v>6</v>
      </c>
      <c r="C54" s="2" t="s">
        <v>57</v>
      </c>
      <c r="D54" s="3">
        <v>420000</v>
      </c>
      <c r="E54" s="3">
        <v>371800</v>
      </c>
      <c r="F54" s="4">
        <f t="shared" si="2"/>
        <v>88.52380952380953</v>
      </c>
    </row>
    <row r="55" spans="1:6" s="52" customFormat="1" ht="15">
      <c r="A55" s="51" t="s">
        <v>176</v>
      </c>
      <c r="B55" s="63"/>
      <c r="C55" s="5" t="s">
        <v>168</v>
      </c>
      <c r="D55" s="6">
        <f>SUM(D56:D58)</f>
        <v>59300</v>
      </c>
      <c r="E55" s="6">
        <f>SUM(E56:E58)</f>
        <v>59300</v>
      </c>
      <c r="F55" s="7">
        <f t="shared" si="2"/>
        <v>100</v>
      </c>
    </row>
    <row r="56" spans="1:6" s="24" customFormat="1" ht="36">
      <c r="A56" s="42" t="s">
        <v>58</v>
      </c>
      <c r="B56" s="1" t="s">
        <v>6</v>
      </c>
      <c r="C56" s="2" t="s">
        <v>59</v>
      </c>
      <c r="D56" s="3">
        <v>59300</v>
      </c>
      <c r="E56" s="3">
        <v>59300</v>
      </c>
      <c r="F56" s="4">
        <f t="shared" si="2"/>
        <v>100</v>
      </c>
    </row>
    <row r="57" spans="1:6" s="24" customFormat="1" ht="24">
      <c r="A57" s="42" t="s">
        <v>60</v>
      </c>
      <c r="B57" s="1" t="s">
        <v>6</v>
      </c>
      <c r="C57" s="2" t="s">
        <v>61</v>
      </c>
      <c r="D57" s="3">
        <v>0</v>
      </c>
      <c r="E57" s="3">
        <v>0</v>
      </c>
      <c r="F57" s="4" t="e">
        <f t="shared" si="2"/>
        <v>#DIV/0!</v>
      </c>
    </row>
    <row r="58" spans="1:6" s="24" customFormat="1" ht="48">
      <c r="A58" s="42" t="s">
        <v>62</v>
      </c>
      <c r="B58" s="1" t="s">
        <v>6</v>
      </c>
      <c r="C58" s="2" t="s">
        <v>63</v>
      </c>
      <c r="D58" s="3">
        <v>0</v>
      </c>
      <c r="E58" s="3">
        <v>0</v>
      </c>
      <c r="F58" s="4" t="e">
        <f t="shared" si="2"/>
        <v>#DIV/0!</v>
      </c>
    </row>
    <row r="59" spans="1:6" s="52" customFormat="1" ht="15">
      <c r="A59" s="51" t="s">
        <v>177</v>
      </c>
      <c r="B59" s="63"/>
      <c r="C59" s="5" t="s">
        <v>169</v>
      </c>
      <c r="D59" s="6">
        <f>D60</f>
        <v>0</v>
      </c>
      <c r="E59" s="6">
        <f>E60</f>
        <v>0</v>
      </c>
      <c r="F59" s="7" t="e">
        <f t="shared" si="2"/>
        <v>#DIV/0!</v>
      </c>
    </row>
    <row r="60" spans="1:6" s="24" customFormat="1" ht="24">
      <c r="A60" s="42" t="s">
        <v>64</v>
      </c>
      <c r="B60" s="1" t="s">
        <v>6</v>
      </c>
      <c r="C60" s="2" t="s">
        <v>65</v>
      </c>
      <c r="D60" s="3">
        <v>0</v>
      </c>
      <c r="E60" s="3">
        <v>0</v>
      </c>
      <c r="F60" s="4" t="e">
        <f t="shared" si="2"/>
        <v>#DIV/0!</v>
      </c>
    </row>
    <row r="61" spans="1:6" s="24" customFormat="1" ht="36">
      <c r="A61" s="42" t="s">
        <v>268</v>
      </c>
      <c r="B61" s="1" t="s">
        <v>6</v>
      </c>
      <c r="C61" s="2" t="s">
        <v>267</v>
      </c>
      <c r="D61" s="3"/>
      <c r="E61" s="3"/>
      <c r="F61" s="4"/>
    </row>
    <row r="62" spans="1:6" s="24" customFormat="1" ht="36">
      <c r="A62" s="66" t="s">
        <v>270</v>
      </c>
      <c r="B62" s="1" t="s">
        <v>6</v>
      </c>
      <c r="C62" s="2" t="s">
        <v>269</v>
      </c>
      <c r="D62" s="3"/>
      <c r="E62" s="3"/>
      <c r="F62" s="4"/>
    </row>
    <row r="63" spans="1:6" s="52" customFormat="1" ht="15">
      <c r="A63" s="51" t="s">
        <v>178</v>
      </c>
      <c r="B63" s="63"/>
      <c r="C63" s="5" t="s">
        <v>170</v>
      </c>
      <c r="D63" s="6">
        <f>D64</f>
        <v>20000</v>
      </c>
      <c r="E63" s="6">
        <f>E64</f>
        <v>20000</v>
      </c>
      <c r="F63" s="7">
        <f t="shared" si="2"/>
        <v>100</v>
      </c>
    </row>
    <row r="64" spans="1:6" s="24" customFormat="1" ht="24">
      <c r="A64" s="42" t="s">
        <v>66</v>
      </c>
      <c r="B64" s="1" t="s">
        <v>6</v>
      </c>
      <c r="C64" s="2" t="s">
        <v>67</v>
      </c>
      <c r="D64" s="3">
        <v>20000</v>
      </c>
      <c r="E64" s="3">
        <v>20000</v>
      </c>
      <c r="F64" s="4">
        <f t="shared" si="2"/>
        <v>100</v>
      </c>
    </row>
    <row r="65" spans="1:6" s="24" customFormat="1" ht="36">
      <c r="A65" s="66" t="s">
        <v>259</v>
      </c>
      <c r="B65" s="1">
        <v>10</v>
      </c>
      <c r="C65" s="2" t="s">
        <v>260</v>
      </c>
      <c r="D65" s="3">
        <v>0</v>
      </c>
      <c r="E65" s="3"/>
      <c r="F65" s="4"/>
    </row>
    <row r="66" spans="1:6" s="24" customFormat="1" ht="15">
      <c r="A66" s="44"/>
      <c r="B66" s="19"/>
      <c r="C66" s="20"/>
      <c r="D66" s="21"/>
      <c r="E66" s="21"/>
      <c r="F66" s="22"/>
    </row>
    <row r="67" spans="1:6" s="24" customFormat="1" ht="15">
      <c r="A67" s="44"/>
      <c r="B67" s="19"/>
      <c r="C67" s="20"/>
      <c r="D67" s="21"/>
      <c r="E67" s="21"/>
      <c r="F67" s="22"/>
    </row>
    <row r="68" spans="1:6" s="24" customFormat="1" ht="15">
      <c r="A68" s="44"/>
      <c r="B68" s="19"/>
      <c r="C68" s="20"/>
      <c r="D68" s="21"/>
      <c r="E68" s="21"/>
      <c r="F68" s="22"/>
    </row>
    <row r="69" spans="1:6" s="24" customFormat="1" ht="15">
      <c r="A69" s="44"/>
      <c r="B69" s="19"/>
      <c r="C69" s="20"/>
      <c r="D69" s="21"/>
      <c r="E69" s="21"/>
      <c r="F69" s="22"/>
    </row>
    <row r="70" spans="1:6" s="24" customFormat="1" ht="15">
      <c r="A70" s="44"/>
      <c r="B70" s="19"/>
      <c r="C70" s="20"/>
      <c r="D70" s="21"/>
      <c r="E70" s="21"/>
      <c r="F70" s="22"/>
    </row>
    <row r="71" spans="1:6" s="24" customFormat="1" ht="15">
      <c r="A71" s="44"/>
      <c r="B71" s="19"/>
      <c r="C71" s="20"/>
      <c r="D71" s="21"/>
      <c r="E71" s="21"/>
      <c r="F71" s="22"/>
    </row>
    <row r="72" spans="1:6" s="24" customFormat="1" ht="15">
      <c r="A72" s="44"/>
      <c r="B72" s="19"/>
      <c r="C72" s="20"/>
      <c r="D72" s="21"/>
      <c r="E72" s="21"/>
      <c r="F72" s="22"/>
    </row>
    <row r="73" spans="1:6" s="24" customFormat="1" ht="15">
      <c r="A73" s="44"/>
      <c r="B73" s="19"/>
      <c r="C73" s="20"/>
      <c r="D73" s="21"/>
      <c r="E73" s="21"/>
      <c r="F73" s="22"/>
    </row>
    <row r="74" spans="1:6" s="24" customFormat="1" ht="15">
      <c r="A74" s="44"/>
      <c r="B74" s="19"/>
      <c r="C74" s="20"/>
      <c r="D74" s="21"/>
      <c r="E74" s="21"/>
      <c r="F74" s="22"/>
    </row>
    <row r="75" spans="1:6" s="24" customFormat="1" ht="15">
      <c r="A75" s="44"/>
      <c r="B75" s="19"/>
      <c r="C75" s="20"/>
      <c r="D75" s="21"/>
      <c r="E75" s="21"/>
      <c r="F75" s="22"/>
    </row>
    <row r="76" spans="1:6" s="24" customFormat="1" ht="15">
      <c r="A76" s="44"/>
      <c r="B76" s="19"/>
      <c r="C76" s="20"/>
      <c r="D76" s="21"/>
      <c r="E76" s="21"/>
      <c r="F76" s="22"/>
    </row>
    <row r="77" spans="1:6" s="24" customFormat="1" ht="15">
      <c r="A77" s="44"/>
      <c r="B77" s="19"/>
      <c r="C77" s="20"/>
      <c r="D77" s="21"/>
      <c r="E77" s="21"/>
      <c r="F77" s="22"/>
    </row>
    <row r="78" spans="1:6" s="24" customFormat="1" ht="15">
      <c r="A78" s="44"/>
      <c r="B78" s="19"/>
      <c r="C78" s="20"/>
      <c r="D78" s="21"/>
      <c r="E78" s="21"/>
      <c r="F78" s="22"/>
    </row>
    <row r="79" spans="1:6" s="24" customFormat="1" ht="15">
      <c r="A79" s="44"/>
      <c r="B79" s="19"/>
      <c r="C79" s="20"/>
      <c r="D79" s="21"/>
      <c r="E79" s="21"/>
      <c r="F79" s="22"/>
    </row>
    <row r="80" spans="1:6" s="24" customFormat="1" ht="15">
      <c r="A80" s="44"/>
      <c r="B80" s="19"/>
      <c r="C80" s="20"/>
      <c r="D80" s="21"/>
      <c r="E80" s="21"/>
      <c r="F80" s="22"/>
    </row>
    <row r="81" spans="1:6" s="24" customFormat="1" ht="15">
      <c r="A81" s="44"/>
      <c r="B81" s="19"/>
      <c r="C81" s="20"/>
      <c r="D81" s="21"/>
      <c r="E81" s="21"/>
      <c r="F81" s="22"/>
    </row>
    <row r="82" spans="1:6" s="24" customFormat="1" ht="15">
      <c r="A82" s="44"/>
      <c r="B82" s="19"/>
      <c r="C82" s="20"/>
      <c r="D82" s="21"/>
      <c r="E82" s="21"/>
      <c r="F82" s="22"/>
    </row>
    <row r="83" spans="1:6" s="24" customFormat="1" ht="15">
      <c r="A83" s="44"/>
      <c r="B83" s="19"/>
      <c r="C83" s="20"/>
      <c r="D83" s="21"/>
      <c r="E83" s="21"/>
      <c r="F83" s="22"/>
    </row>
    <row r="84" spans="1:6" s="24" customFormat="1" ht="15">
      <c r="A84" s="44"/>
      <c r="B84" s="19"/>
      <c r="C84" s="20"/>
      <c r="D84" s="21"/>
      <c r="E84" s="21"/>
      <c r="F84" s="22"/>
    </row>
    <row r="85" spans="1:6" s="24" customFormat="1" ht="15">
      <c r="A85" s="44"/>
      <c r="B85" s="19"/>
      <c r="C85" s="20"/>
      <c r="D85" s="21"/>
      <c r="E85" s="21"/>
      <c r="F85" s="22"/>
    </row>
    <row r="86" spans="1:6" s="24" customFormat="1" ht="15">
      <c r="A86" s="44"/>
      <c r="B86" s="19"/>
      <c r="C86" s="20"/>
      <c r="D86" s="21"/>
      <c r="E86" s="21"/>
      <c r="F86" s="22"/>
    </row>
    <row r="87" spans="1:6" s="24" customFormat="1" ht="15">
      <c r="A87" s="44"/>
      <c r="B87" s="19"/>
      <c r="C87" s="20"/>
      <c r="D87" s="21"/>
      <c r="E87" s="21"/>
      <c r="F87" s="22"/>
    </row>
    <row r="88" spans="1:6" s="24" customFormat="1" ht="15">
      <c r="A88" s="44"/>
      <c r="B88" s="19"/>
      <c r="C88" s="20"/>
      <c r="D88" s="21"/>
      <c r="E88" s="21"/>
      <c r="F88" s="22"/>
    </row>
    <row r="89" spans="1:6" s="24" customFormat="1" ht="15">
      <c r="A89" s="44"/>
      <c r="B89" s="19"/>
      <c r="C89" s="20"/>
      <c r="D89" s="21"/>
      <c r="E89" s="21"/>
      <c r="F89" s="22"/>
    </row>
    <row r="90" spans="1:6" s="24" customFormat="1" ht="15">
      <c r="A90" s="44"/>
      <c r="B90" s="19"/>
      <c r="C90" s="20"/>
      <c r="D90" s="21"/>
      <c r="E90" s="21"/>
      <c r="F90" s="22"/>
    </row>
    <row r="91" spans="1:6" s="24" customFormat="1" ht="15">
      <c r="A91" s="44"/>
      <c r="B91" s="19"/>
      <c r="C91" s="20"/>
      <c r="D91" s="21"/>
      <c r="E91" s="21"/>
      <c r="F91" s="22"/>
    </row>
    <row r="92" spans="1:6" s="24" customFormat="1" ht="15">
      <c r="A92" s="44"/>
      <c r="B92" s="19"/>
      <c r="C92" s="20"/>
      <c r="D92" s="21"/>
      <c r="E92" s="21"/>
      <c r="F92" s="22"/>
    </row>
    <row r="93" spans="1:6" s="24" customFormat="1" ht="15">
      <c r="A93" s="44"/>
      <c r="B93" s="19"/>
      <c r="C93" s="20"/>
      <c r="D93" s="21"/>
      <c r="E93" s="21"/>
      <c r="F93" s="22"/>
    </row>
    <row r="94" spans="1:6" s="24" customFormat="1" ht="15">
      <c r="A94" s="44"/>
      <c r="B94" s="19"/>
      <c r="C94" s="20"/>
      <c r="D94" s="21"/>
      <c r="E94" s="21"/>
      <c r="F94" s="22"/>
    </row>
    <row r="95" spans="1:6" s="24" customFormat="1" ht="15">
      <c r="A95" s="44"/>
      <c r="B95" s="19"/>
      <c r="C95" s="20"/>
      <c r="D95" s="21"/>
      <c r="E95" s="21"/>
      <c r="F95" s="22"/>
    </row>
    <row r="96" spans="1:6" s="24" customFormat="1" ht="15">
      <c r="A96" s="44"/>
      <c r="B96" s="19"/>
      <c r="C96" s="20"/>
      <c r="D96" s="21"/>
      <c r="E96" s="21"/>
      <c r="F96" s="22"/>
    </row>
    <row r="97" spans="1:6" s="24" customFormat="1" ht="15">
      <c r="A97" s="44"/>
      <c r="B97" s="19"/>
      <c r="C97" s="20"/>
      <c r="D97" s="21"/>
      <c r="E97" s="21"/>
      <c r="F97" s="22"/>
    </row>
    <row r="98" spans="1:6" s="24" customFormat="1" ht="15">
      <c r="A98" s="44"/>
      <c r="B98" s="19"/>
      <c r="C98" s="20"/>
      <c r="D98" s="21"/>
      <c r="E98" s="21"/>
      <c r="F98" s="22"/>
    </row>
    <row r="99" spans="1:6" s="24" customFormat="1" ht="15">
      <c r="A99" s="44"/>
      <c r="B99" s="19"/>
      <c r="C99" s="20"/>
      <c r="D99" s="21"/>
      <c r="E99" s="21"/>
      <c r="F99" s="22"/>
    </row>
    <row r="100" spans="1:6" s="24" customFormat="1" ht="15">
      <c r="A100" s="44"/>
      <c r="B100" s="19"/>
      <c r="C100" s="20"/>
      <c r="D100" s="21"/>
      <c r="E100" s="21"/>
      <c r="F100" s="22"/>
    </row>
    <row r="101" spans="1:6" s="24" customFormat="1" ht="15">
      <c r="A101" s="44"/>
      <c r="B101" s="19"/>
      <c r="C101" s="20"/>
      <c r="D101" s="21"/>
      <c r="E101" s="21"/>
      <c r="F101" s="22"/>
    </row>
    <row r="102" spans="1:6" s="24" customFormat="1" ht="15">
      <c r="A102" s="44"/>
      <c r="B102" s="19"/>
      <c r="C102" s="20"/>
      <c r="D102" s="21"/>
      <c r="E102" s="21"/>
      <c r="F102" s="22"/>
    </row>
    <row r="103" spans="1:6" s="24" customFormat="1" ht="15">
      <c r="A103" s="44"/>
      <c r="B103" s="19"/>
      <c r="C103" s="20"/>
      <c r="D103" s="21"/>
      <c r="E103" s="21"/>
      <c r="F103" s="22"/>
    </row>
    <row r="104" spans="1:6" s="24" customFormat="1" ht="15">
      <c r="A104" s="44"/>
      <c r="B104" s="19"/>
      <c r="C104" s="20"/>
      <c r="D104" s="21"/>
      <c r="E104" s="21"/>
      <c r="F104" s="22"/>
    </row>
    <row r="105" spans="1:6" s="24" customFormat="1" ht="15">
      <c r="A105" s="44"/>
      <c r="B105" s="19"/>
      <c r="C105" s="20"/>
      <c r="D105" s="21"/>
      <c r="E105" s="21"/>
      <c r="F105" s="22"/>
    </row>
    <row r="106" spans="1:6" s="24" customFormat="1" ht="15">
      <c r="A106" s="44"/>
      <c r="B106" s="19"/>
      <c r="C106" s="20"/>
      <c r="D106" s="21"/>
      <c r="E106" s="21"/>
      <c r="F106" s="22"/>
    </row>
    <row r="107" spans="1:6" s="24" customFormat="1" ht="15">
      <c r="A107" s="44"/>
      <c r="B107" s="19"/>
      <c r="C107" s="20"/>
      <c r="D107" s="21"/>
      <c r="E107" s="21"/>
      <c r="F107" s="22"/>
    </row>
    <row r="108" spans="1:6" s="24" customFormat="1" ht="15">
      <c r="A108" s="44"/>
      <c r="B108" s="19"/>
      <c r="C108" s="20"/>
      <c r="D108" s="21"/>
      <c r="E108" s="21"/>
      <c r="F108" s="22"/>
    </row>
    <row r="109" spans="1:6" s="24" customFormat="1" ht="15">
      <c r="A109" s="44"/>
      <c r="B109" s="19"/>
      <c r="C109" s="20"/>
      <c r="D109" s="21"/>
      <c r="E109" s="21"/>
      <c r="F109" s="22"/>
    </row>
    <row r="110" spans="1:6" s="24" customFormat="1" ht="15">
      <c r="A110" s="44"/>
      <c r="B110" s="19"/>
      <c r="C110" s="20"/>
      <c r="D110" s="21"/>
      <c r="E110" s="21"/>
      <c r="F110" s="22"/>
    </row>
    <row r="111" spans="1:6" s="24" customFormat="1" ht="15">
      <c r="A111" s="44"/>
      <c r="B111" s="19"/>
      <c r="C111" s="20"/>
      <c r="D111" s="21"/>
      <c r="E111" s="21"/>
      <c r="F111" s="22"/>
    </row>
    <row r="112" spans="1:6" s="24" customFormat="1" ht="15">
      <c r="A112" s="44"/>
      <c r="B112" s="19"/>
      <c r="C112" s="20"/>
      <c r="D112" s="21"/>
      <c r="E112" s="21"/>
      <c r="F112" s="22"/>
    </row>
    <row r="113" spans="1:6" s="24" customFormat="1" ht="15">
      <c r="A113" s="44"/>
      <c r="B113" s="19"/>
      <c r="C113" s="20"/>
      <c r="D113" s="21"/>
      <c r="E113" s="21"/>
      <c r="F113" s="22"/>
    </row>
    <row r="114" spans="1:6" s="24" customFormat="1" ht="15">
      <c r="A114" s="44"/>
      <c r="B114" s="19"/>
      <c r="C114" s="20"/>
      <c r="D114" s="21"/>
      <c r="E114" s="21"/>
      <c r="F114" s="22"/>
    </row>
    <row r="115" spans="1:6" s="24" customFormat="1" ht="15">
      <c r="A115" s="44"/>
      <c r="B115" s="19"/>
      <c r="C115" s="20"/>
      <c r="D115" s="21"/>
      <c r="E115" s="21"/>
      <c r="F115" s="22"/>
    </row>
    <row r="116" spans="1:6" s="24" customFormat="1" ht="15">
      <c r="A116" s="44"/>
      <c r="B116" s="19"/>
      <c r="C116" s="20"/>
      <c r="D116" s="21"/>
      <c r="E116" s="21"/>
      <c r="F116" s="22"/>
    </row>
    <row r="117" spans="1:6" s="24" customFormat="1" ht="15">
      <c r="A117" s="44"/>
      <c r="B117" s="19"/>
      <c r="C117" s="20"/>
      <c r="D117" s="21"/>
      <c r="E117" s="21"/>
      <c r="F117" s="22"/>
    </row>
    <row r="118" spans="1:6" s="24" customFormat="1" ht="15">
      <c r="A118" s="44"/>
      <c r="B118" s="19"/>
      <c r="C118" s="20"/>
      <c r="D118" s="21"/>
      <c r="E118" s="21"/>
      <c r="F118" s="22"/>
    </row>
    <row r="119" spans="1:6" s="24" customFormat="1" ht="15">
      <c r="A119" s="44"/>
      <c r="B119" s="19"/>
      <c r="C119" s="20"/>
      <c r="D119" s="21"/>
      <c r="E119" s="21"/>
      <c r="F119" s="22"/>
    </row>
    <row r="120" spans="1:6" s="24" customFormat="1" ht="15">
      <c r="A120" s="44"/>
      <c r="B120" s="19"/>
      <c r="C120" s="20"/>
      <c r="D120" s="21"/>
      <c r="E120" s="21"/>
      <c r="F120" s="22"/>
    </row>
    <row r="121" spans="1:6" s="24" customFormat="1" ht="15">
      <c r="A121" s="44"/>
      <c r="B121" s="19"/>
      <c r="C121" s="20"/>
      <c r="D121" s="21"/>
      <c r="E121" s="21"/>
      <c r="F121" s="22"/>
    </row>
    <row r="122" spans="1:6" s="24" customFormat="1" ht="15">
      <c r="A122" s="44"/>
      <c r="B122" s="19"/>
      <c r="C122" s="20"/>
      <c r="D122" s="21"/>
      <c r="E122" s="21"/>
      <c r="F122" s="22"/>
    </row>
    <row r="123" spans="1:6" s="24" customFormat="1" ht="15">
      <c r="A123" s="44"/>
      <c r="B123" s="19"/>
      <c r="C123" s="20"/>
      <c r="D123" s="21"/>
      <c r="E123" s="21"/>
      <c r="F123" s="22"/>
    </row>
    <row r="124" spans="1:6" s="24" customFormat="1" ht="46.5" customHeight="1">
      <c r="A124" s="44"/>
      <c r="B124" s="19"/>
      <c r="C124" s="20"/>
      <c r="D124" s="21"/>
      <c r="E124" s="21"/>
      <c r="F124" s="22"/>
    </row>
    <row r="125" spans="1:6" s="24" customFormat="1" ht="15.75" customHeight="1">
      <c r="A125" s="83" t="s">
        <v>68</v>
      </c>
      <c r="B125" s="83"/>
      <c r="C125" s="83"/>
      <c r="D125" s="83"/>
      <c r="E125" s="83"/>
      <c r="F125" s="83"/>
    </row>
    <row r="126" spans="1:6" s="24" customFormat="1" ht="15" customHeight="1">
      <c r="A126" s="41"/>
      <c r="B126" s="26"/>
      <c r="C126" s="26"/>
      <c r="D126" s="27"/>
      <c r="E126" s="27"/>
      <c r="F126" s="27"/>
    </row>
    <row r="127" spans="1:6" s="24" customFormat="1" ht="24">
      <c r="A127" s="58" t="s">
        <v>1</v>
      </c>
      <c r="B127" s="58" t="s">
        <v>2</v>
      </c>
      <c r="C127" s="58" t="s">
        <v>3</v>
      </c>
      <c r="D127" s="68" t="s">
        <v>279</v>
      </c>
      <c r="E127" s="68" t="s">
        <v>280</v>
      </c>
      <c r="F127" s="58" t="s">
        <v>151</v>
      </c>
    </row>
    <row r="128" spans="1:6" s="24" customFormat="1" ht="15">
      <c r="A128" s="59">
        <v>1</v>
      </c>
      <c r="B128" s="59">
        <v>2</v>
      </c>
      <c r="C128" s="59">
        <v>3</v>
      </c>
      <c r="D128" s="59">
        <v>4</v>
      </c>
      <c r="E128" s="59">
        <v>5</v>
      </c>
      <c r="F128" s="59">
        <v>6</v>
      </c>
    </row>
    <row r="129" spans="1:6" s="52" customFormat="1" ht="24">
      <c r="A129" s="64" t="s">
        <v>69</v>
      </c>
      <c r="B129" s="8" t="s">
        <v>70</v>
      </c>
      <c r="C129" s="8" t="s">
        <v>7</v>
      </c>
      <c r="D129" s="9">
        <f>D130+D150+D165+D171+D194+D196+D206+D209+D158+D208+D190</f>
        <v>4153964</v>
      </c>
      <c r="E129" s="9">
        <f>E130+E150+E165+E171+E194+E196+E206+E209+E158+E208+E190</f>
        <v>2920317.5</v>
      </c>
      <c r="F129" s="10">
        <f aca="true" t="shared" si="3" ref="F129:F168">E129/D129*100</f>
        <v>70.30194532258825</v>
      </c>
    </row>
    <row r="130" spans="1:6" s="52" customFormat="1" ht="15">
      <c r="A130" s="64" t="s">
        <v>179</v>
      </c>
      <c r="B130" s="8"/>
      <c r="C130" s="8" t="s">
        <v>180</v>
      </c>
      <c r="D130" s="9">
        <f>D131+D144+D146+D142</f>
        <v>1109150</v>
      </c>
      <c r="E130" s="9">
        <f>E131+E144+E146</f>
        <v>783050.6900000001</v>
      </c>
      <c r="F130" s="10">
        <f t="shared" si="3"/>
        <v>70.59916963440473</v>
      </c>
    </row>
    <row r="131" spans="1:6" s="52" customFormat="1" ht="36">
      <c r="A131" s="64" t="s">
        <v>181</v>
      </c>
      <c r="B131" s="8"/>
      <c r="C131" s="8" t="s">
        <v>182</v>
      </c>
      <c r="D131" s="9">
        <f>SUM(D132:D141)</f>
        <v>984950</v>
      </c>
      <c r="E131" s="9">
        <f>SUM(E132:E141)</f>
        <v>682455.3700000001</v>
      </c>
      <c r="F131" s="10">
        <f t="shared" si="3"/>
        <v>69.28832631098027</v>
      </c>
    </row>
    <row r="132" spans="1:6" s="24" customFormat="1" ht="15">
      <c r="A132" s="43" t="s">
        <v>71</v>
      </c>
      <c r="B132" s="11" t="s">
        <v>70</v>
      </c>
      <c r="C132" s="12" t="s">
        <v>72</v>
      </c>
      <c r="D132" s="13">
        <v>674200</v>
      </c>
      <c r="E132" s="13">
        <v>507254.64</v>
      </c>
      <c r="F132" s="14">
        <f t="shared" si="3"/>
        <v>75.23800652625334</v>
      </c>
    </row>
    <row r="133" spans="1:6" s="24" customFormat="1" ht="15">
      <c r="A133" s="43" t="s">
        <v>73</v>
      </c>
      <c r="B133" s="11" t="s">
        <v>70</v>
      </c>
      <c r="C133" s="12" t="s">
        <v>74</v>
      </c>
      <c r="D133" s="13">
        <v>203600</v>
      </c>
      <c r="E133" s="13">
        <v>138238</v>
      </c>
      <c r="F133" s="14">
        <f t="shared" si="3"/>
        <v>67.89685658153242</v>
      </c>
    </row>
    <row r="134" spans="1:6" s="24" customFormat="1" ht="15">
      <c r="A134" s="43" t="s">
        <v>75</v>
      </c>
      <c r="B134" s="11" t="s">
        <v>70</v>
      </c>
      <c r="C134" s="12" t="s">
        <v>76</v>
      </c>
      <c r="D134" s="13">
        <v>15700</v>
      </c>
      <c r="E134" s="13">
        <v>11155.81</v>
      </c>
      <c r="F134" s="14">
        <f t="shared" si="3"/>
        <v>71.05611464968152</v>
      </c>
    </row>
    <row r="135" spans="1:6" s="24" customFormat="1" ht="15">
      <c r="A135" s="43" t="s">
        <v>77</v>
      </c>
      <c r="B135" s="11" t="s">
        <v>70</v>
      </c>
      <c r="C135" s="12" t="s">
        <v>78</v>
      </c>
      <c r="D135" s="13">
        <v>16300</v>
      </c>
      <c r="E135" s="13">
        <v>6300</v>
      </c>
      <c r="F135" s="14">
        <f t="shared" si="3"/>
        <v>38.65030674846626</v>
      </c>
    </row>
    <row r="136" spans="1:6" s="24" customFormat="1" ht="15">
      <c r="A136" s="43" t="s">
        <v>231</v>
      </c>
      <c r="B136" s="11" t="s">
        <v>70</v>
      </c>
      <c r="C136" s="12" t="s">
        <v>232</v>
      </c>
      <c r="D136" s="13">
        <v>0</v>
      </c>
      <c r="E136" s="13"/>
      <c r="F136" s="14" t="e">
        <f t="shared" si="3"/>
        <v>#DIV/0!</v>
      </c>
    </row>
    <row r="137" spans="1:6" s="24" customFormat="1" ht="15">
      <c r="A137" s="43" t="s">
        <v>79</v>
      </c>
      <c r="B137" s="11" t="s">
        <v>70</v>
      </c>
      <c r="C137" s="12" t="s">
        <v>80</v>
      </c>
      <c r="D137" s="13">
        <v>2700</v>
      </c>
      <c r="E137" s="13">
        <v>2150</v>
      </c>
      <c r="F137" s="14">
        <f t="shared" si="3"/>
        <v>79.62962962962963</v>
      </c>
    </row>
    <row r="138" spans="1:6" s="24" customFormat="1" ht="15">
      <c r="A138" s="43" t="s">
        <v>81</v>
      </c>
      <c r="B138" s="11" t="s">
        <v>70</v>
      </c>
      <c r="C138" s="12" t="s">
        <v>82</v>
      </c>
      <c r="D138" s="13">
        <v>28250</v>
      </c>
      <c r="E138" s="13">
        <v>10688.92</v>
      </c>
      <c r="F138" s="14">
        <f t="shared" si="3"/>
        <v>37.83688495575221</v>
      </c>
    </row>
    <row r="139" spans="1:6" s="24" customFormat="1" ht="15">
      <c r="A139" s="43" t="s">
        <v>83</v>
      </c>
      <c r="B139" s="11" t="s">
        <v>70</v>
      </c>
      <c r="C139" s="12" t="s">
        <v>84</v>
      </c>
      <c r="D139" s="13">
        <v>5200</v>
      </c>
      <c r="E139" s="13">
        <v>1468</v>
      </c>
      <c r="F139" s="14">
        <f t="shared" si="3"/>
        <v>28.23076923076923</v>
      </c>
    </row>
    <row r="140" spans="1:6" s="24" customFormat="1" ht="15">
      <c r="A140" s="43" t="s">
        <v>85</v>
      </c>
      <c r="B140" s="11" t="s">
        <v>70</v>
      </c>
      <c r="C140" s="12" t="s">
        <v>86</v>
      </c>
      <c r="D140" s="13">
        <v>24000</v>
      </c>
      <c r="E140" s="13"/>
      <c r="F140" s="14">
        <f t="shared" si="3"/>
        <v>0</v>
      </c>
    </row>
    <row r="141" spans="1:6" s="24" customFormat="1" ht="15">
      <c r="A141" s="43" t="s">
        <v>87</v>
      </c>
      <c r="B141" s="11" t="s">
        <v>70</v>
      </c>
      <c r="C141" s="12" t="s">
        <v>88</v>
      </c>
      <c r="D141" s="13">
        <v>15000</v>
      </c>
      <c r="E141" s="13">
        <v>5200</v>
      </c>
      <c r="F141" s="14">
        <f t="shared" si="3"/>
        <v>34.66666666666667</v>
      </c>
    </row>
    <row r="142" spans="1:6" s="52" customFormat="1" ht="15">
      <c r="A142" s="65" t="s">
        <v>234</v>
      </c>
      <c r="B142" s="15"/>
      <c r="C142" s="8" t="s">
        <v>233</v>
      </c>
      <c r="D142" s="9">
        <f>D143</f>
        <v>0</v>
      </c>
      <c r="E142" s="9">
        <f>E143</f>
        <v>0</v>
      </c>
      <c r="F142" s="10" t="e">
        <f t="shared" si="3"/>
        <v>#DIV/0!</v>
      </c>
    </row>
    <row r="143" spans="1:6" s="24" customFormat="1" ht="15">
      <c r="A143" s="43" t="s">
        <v>212</v>
      </c>
      <c r="B143" s="11">
        <v>200</v>
      </c>
      <c r="C143" s="12" t="s">
        <v>235</v>
      </c>
      <c r="D143" s="13"/>
      <c r="E143" s="13"/>
      <c r="F143" s="14" t="e">
        <f t="shared" si="3"/>
        <v>#DIV/0!</v>
      </c>
    </row>
    <row r="144" spans="1:6" s="52" customFormat="1" ht="15">
      <c r="A144" s="64" t="s">
        <v>183</v>
      </c>
      <c r="B144" s="15"/>
      <c r="C144" s="8" t="s">
        <v>184</v>
      </c>
      <c r="D144" s="9">
        <f>D145</f>
        <v>10000</v>
      </c>
      <c r="E144" s="9">
        <f>E145</f>
        <v>0</v>
      </c>
      <c r="F144" s="10">
        <f t="shared" si="3"/>
        <v>0</v>
      </c>
    </row>
    <row r="145" spans="1:6" s="24" customFormat="1" ht="15">
      <c r="A145" s="43" t="s">
        <v>83</v>
      </c>
      <c r="B145" s="11" t="s">
        <v>70</v>
      </c>
      <c r="C145" s="12" t="s">
        <v>89</v>
      </c>
      <c r="D145" s="13">
        <v>10000</v>
      </c>
      <c r="E145" s="13">
        <v>0</v>
      </c>
      <c r="F145" s="14">
        <f t="shared" si="3"/>
        <v>0</v>
      </c>
    </row>
    <row r="146" spans="1:6" s="52" customFormat="1" ht="15">
      <c r="A146" s="64" t="s">
        <v>185</v>
      </c>
      <c r="B146" s="15"/>
      <c r="C146" s="8" t="s">
        <v>186</v>
      </c>
      <c r="D146" s="9">
        <f>D147+D148+D149</f>
        <v>114200</v>
      </c>
      <c r="E146" s="9">
        <f>E147+E148+E149</f>
        <v>100595.31999999999</v>
      </c>
      <c r="F146" s="10">
        <f t="shared" si="3"/>
        <v>88.08697022767075</v>
      </c>
    </row>
    <row r="147" spans="1:6" s="24" customFormat="1" ht="15">
      <c r="A147" s="43" t="s">
        <v>71</v>
      </c>
      <c r="B147" s="11" t="s">
        <v>70</v>
      </c>
      <c r="C147" s="12" t="s">
        <v>90</v>
      </c>
      <c r="D147" s="13">
        <v>89500</v>
      </c>
      <c r="E147" s="13">
        <v>79857.95</v>
      </c>
      <c r="F147" s="14">
        <f t="shared" si="3"/>
        <v>89.22675977653631</v>
      </c>
    </row>
    <row r="148" spans="1:6" s="24" customFormat="1" ht="15">
      <c r="A148" s="43" t="s">
        <v>73</v>
      </c>
      <c r="B148" s="11" t="s">
        <v>70</v>
      </c>
      <c r="C148" s="12" t="s">
        <v>91</v>
      </c>
      <c r="D148" s="13">
        <v>24700</v>
      </c>
      <c r="E148" s="13">
        <v>20737.37</v>
      </c>
      <c r="F148" s="14">
        <f t="shared" si="3"/>
        <v>83.95696356275303</v>
      </c>
    </row>
    <row r="149" spans="1:6" s="24" customFormat="1" ht="15">
      <c r="A149" s="43" t="s">
        <v>83</v>
      </c>
      <c r="B149" s="11" t="s">
        <v>70</v>
      </c>
      <c r="C149" s="12" t="s">
        <v>92</v>
      </c>
      <c r="D149" s="13"/>
      <c r="E149" s="13"/>
      <c r="F149" s="14" t="e">
        <f t="shared" si="3"/>
        <v>#DIV/0!</v>
      </c>
    </row>
    <row r="150" spans="1:6" s="52" customFormat="1" ht="15">
      <c r="A150" s="65" t="s">
        <v>218</v>
      </c>
      <c r="B150" s="15"/>
      <c r="C150" s="8" t="s">
        <v>188</v>
      </c>
      <c r="D150" s="9">
        <f>SUM(D151:D157)</f>
        <v>59300</v>
      </c>
      <c r="E150" s="9">
        <f>SUM(E151:E157)</f>
        <v>47294.36</v>
      </c>
      <c r="F150" s="10">
        <f t="shared" si="3"/>
        <v>79.75440134907251</v>
      </c>
    </row>
    <row r="151" spans="1:6" s="24" customFormat="1" ht="15">
      <c r="A151" s="43" t="s">
        <v>71</v>
      </c>
      <c r="B151" s="11" t="s">
        <v>70</v>
      </c>
      <c r="C151" s="12" t="s">
        <v>93</v>
      </c>
      <c r="D151" s="13">
        <v>39300</v>
      </c>
      <c r="E151" s="13">
        <v>34965.89</v>
      </c>
      <c r="F151" s="14">
        <f t="shared" si="3"/>
        <v>88.97173027989822</v>
      </c>
    </row>
    <row r="152" spans="1:6" s="24" customFormat="1" ht="15">
      <c r="A152" s="43" t="s">
        <v>73</v>
      </c>
      <c r="B152" s="11" t="s">
        <v>70</v>
      </c>
      <c r="C152" s="12" t="s">
        <v>94</v>
      </c>
      <c r="D152" s="13">
        <v>11200</v>
      </c>
      <c r="E152" s="13">
        <v>9128.47</v>
      </c>
      <c r="F152" s="14">
        <f t="shared" si="3"/>
        <v>81.50419642857142</v>
      </c>
    </row>
    <row r="153" spans="1:6" s="24" customFormat="1" ht="15">
      <c r="A153" s="43" t="s">
        <v>75</v>
      </c>
      <c r="B153" s="11" t="s">
        <v>70</v>
      </c>
      <c r="C153" s="12" t="s">
        <v>95</v>
      </c>
      <c r="D153" s="13">
        <v>0</v>
      </c>
      <c r="E153" s="13"/>
      <c r="F153" s="14" t="e">
        <f t="shared" si="3"/>
        <v>#DIV/0!</v>
      </c>
    </row>
    <row r="154" spans="1:6" s="24" customFormat="1" ht="15">
      <c r="A154" s="43" t="s">
        <v>96</v>
      </c>
      <c r="B154" s="11" t="s">
        <v>70</v>
      </c>
      <c r="C154" s="12" t="s">
        <v>97</v>
      </c>
      <c r="D154" s="13">
        <v>3600</v>
      </c>
      <c r="E154" s="13">
        <v>3200</v>
      </c>
      <c r="F154" s="14">
        <f t="shared" si="3"/>
        <v>88.88888888888889</v>
      </c>
    </row>
    <row r="155" spans="1:6" s="24" customFormat="1" ht="15">
      <c r="A155" s="43" t="s">
        <v>77</v>
      </c>
      <c r="B155" s="11" t="s">
        <v>70</v>
      </c>
      <c r="C155" s="12" t="s">
        <v>98</v>
      </c>
      <c r="D155" s="13">
        <v>0</v>
      </c>
      <c r="E155" s="13"/>
      <c r="F155" s="14" t="e">
        <f t="shared" si="3"/>
        <v>#DIV/0!</v>
      </c>
    </row>
    <row r="156" spans="1:6" s="24" customFormat="1" ht="15">
      <c r="A156" s="43" t="s">
        <v>85</v>
      </c>
      <c r="B156" s="11" t="s">
        <v>70</v>
      </c>
      <c r="C156" s="12" t="s">
        <v>99</v>
      </c>
      <c r="D156" s="13">
        <v>0</v>
      </c>
      <c r="E156" s="13"/>
      <c r="F156" s="14" t="e">
        <f t="shared" si="3"/>
        <v>#DIV/0!</v>
      </c>
    </row>
    <row r="157" spans="1:6" s="24" customFormat="1" ht="15">
      <c r="A157" s="43" t="s">
        <v>87</v>
      </c>
      <c r="B157" s="11" t="s">
        <v>70</v>
      </c>
      <c r="C157" s="12" t="s">
        <v>100</v>
      </c>
      <c r="D157" s="13">
        <v>5200</v>
      </c>
      <c r="E157" s="13"/>
      <c r="F157" s="14">
        <f t="shared" si="3"/>
        <v>0</v>
      </c>
    </row>
    <row r="158" spans="1:6" s="52" customFormat="1" ht="15">
      <c r="A158" s="65" t="s">
        <v>219</v>
      </c>
      <c r="B158" s="15"/>
      <c r="C158" s="8" t="s">
        <v>189</v>
      </c>
      <c r="D158" s="9">
        <f>D164+D160+D161+D162+D163+D159</f>
        <v>3000</v>
      </c>
      <c r="E158" s="9">
        <f>E164+E160+E161+E162+E163+E159</f>
        <v>1156</v>
      </c>
      <c r="F158" s="10">
        <f t="shared" si="3"/>
        <v>38.53333333333334</v>
      </c>
    </row>
    <row r="159" spans="1:6" s="52" customFormat="1" ht="15">
      <c r="A159" s="66" t="s">
        <v>227</v>
      </c>
      <c r="B159" s="15"/>
      <c r="C159" s="12" t="s">
        <v>244</v>
      </c>
      <c r="D159" s="13"/>
      <c r="E159" s="13"/>
      <c r="F159" s="14" t="e">
        <f t="shared" si="3"/>
        <v>#DIV/0!</v>
      </c>
    </row>
    <row r="160" spans="1:6" s="52" customFormat="1" ht="15">
      <c r="A160" s="66" t="s">
        <v>224</v>
      </c>
      <c r="B160" s="15"/>
      <c r="C160" s="12" t="s">
        <v>220</v>
      </c>
      <c r="D160" s="13"/>
      <c r="E160" s="13"/>
      <c r="F160" s="14" t="e">
        <f t="shared" si="3"/>
        <v>#DIV/0!</v>
      </c>
    </row>
    <row r="161" spans="1:6" s="52" customFormat="1" ht="15">
      <c r="A161" s="66" t="s">
        <v>225</v>
      </c>
      <c r="B161" s="15"/>
      <c r="C161" s="12" t="s">
        <v>221</v>
      </c>
      <c r="D161" s="13">
        <v>0</v>
      </c>
      <c r="E161" s="13"/>
      <c r="F161" s="14" t="e">
        <f t="shared" si="3"/>
        <v>#DIV/0!</v>
      </c>
    </row>
    <row r="162" spans="1:6" s="52" customFormat="1" ht="15">
      <c r="A162" s="66" t="s">
        <v>212</v>
      </c>
      <c r="B162" s="15"/>
      <c r="C162" s="12" t="s">
        <v>222</v>
      </c>
      <c r="D162" s="13">
        <v>3000</v>
      </c>
      <c r="E162" s="13">
        <v>1156</v>
      </c>
      <c r="F162" s="14">
        <f t="shared" si="3"/>
        <v>38.53333333333334</v>
      </c>
    </row>
    <row r="163" spans="1:6" s="52" customFormat="1" ht="15">
      <c r="A163" s="66" t="s">
        <v>190</v>
      </c>
      <c r="B163" s="15"/>
      <c r="C163" s="12" t="s">
        <v>101</v>
      </c>
      <c r="D163" s="13"/>
      <c r="E163" s="13"/>
      <c r="F163" s="14" t="e">
        <f t="shared" si="3"/>
        <v>#DIV/0!</v>
      </c>
    </row>
    <row r="164" spans="1:6" s="24" customFormat="1" ht="15">
      <c r="A164" s="43" t="s">
        <v>226</v>
      </c>
      <c r="B164" s="11"/>
      <c r="C164" s="12" t="s">
        <v>223</v>
      </c>
      <c r="D164" s="13">
        <v>0</v>
      </c>
      <c r="E164" s="13"/>
      <c r="F164" s="14" t="e">
        <f t="shared" si="3"/>
        <v>#DIV/0!</v>
      </c>
    </row>
    <row r="165" spans="1:6" s="52" customFormat="1" ht="15">
      <c r="A165" s="64" t="s">
        <v>191</v>
      </c>
      <c r="B165" s="15"/>
      <c r="C165" s="8" t="s">
        <v>192</v>
      </c>
      <c r="D165" s="9">
        <f>D166+D169</f>
        <v>727200</v>
      </c>
      <c r="E165" s="9">
        <f>E166+E169</f>
        <v>657704</v>
      </c>
      <c r="F165" s="10">
        <f t="shared" si="3"/>
        <v>90.44334433443343</v>
      </c>
    </row>
    <row r="166" spans="1:6" s="52" customFormat="1" ht="15">
      <c r="A166" s="64" t="s">
        <v>193</v>
      </c>
      <c r="B166" s="15"/>
      <c r="C166" s="8" t="s">
        <v>194</v>
      </c>
      <c r="D166" s="9">
        <f>D167+D168</f>
        <v>567000</v>
      </c>
      <c r="E166" s="9">
        <f>E167+E168</f>
        <v>502600</v>
      </c>
      <c r="F166" s="10">
        <f t="shared" si="3"/>
        <v>88.64197530864197</v>
      </c>
    </row>
    <row r="167" spans="1:6" s="24" customFormat="1" ht="15">
      <c r="A167" s="43" t="s">
        <v>79</v>
      </c>
      <c r="B167" s="11" t="s">
        <v>70</v>
      </c>
      <c r="C167" s="12" t="s">
        <v>102</v>
      </c>
      <c r="D167" s="13">
        <v>567000</v>
      </c>
      <c r="E167" s="13">
        <v>502600</v>
      </c>
      <c r="F167" s="14">
        <f t="shared" si="3"/>
        <v>88.64197530864197</v>
      </c>
    </row>
    <row r="168" spans="1:6" s="24" customFormat="1" ht="15">
      <c r="A168" s="43" t="s">
        <v>81</v>
      </c>
      <c r="B168" s="11" t="s">
        <v>70</v>
      </c>
      <c r="C168" s="12" t="s">
        <v>103</v>
      </c>
      <c r="D168" s="13">
        <v>0</v>
      </c>
      <c r="E168" s="13">
        <v>0</v>
      </c>
      <c r="F168" s="14" t="e">
        <f t="shared" si="3"/>
        <v>#DIV/0!</v>
      </c>
    </row>
    <row r="169" spans="1:6" s="52" customFormat="1" ht="15">
      <c r="A169" s="64" t="s">
        <v>195</v>
      </c>
      <c r="B169" s="15"/>
      <c r="C169" s="8" t="s">
        <v>196</v>
      </c>
      <c r="D169" s="9">
        <f>D170</f>
        <v>160200</v>
      </c>
      <c r="E169" s="9">
        <f>E170</f>
        <v>155104</v>
      </c>
      <c r="F169" s="10">
        <f aca="true" t="shared" si="4" ref="F169:F209">E169/D169*100</f>
        <v>96.81897627965044</v>
      </c>
    </row>
    <row r="170" spans="1:6" s="24" customFormat="1" ht="15">
      <c r="A170" s="43" t="s">
        <v>81</v>
      </c>
      <c r="B170" s="11" t="s">
        <v>70</v>
      </c>
      <c r="C170" s="12" t="s">
        <v>104</v>
      </c>
      <c r="D170" s="13">
        <v>160200</v>
      </c>
      <c r="E170" s="13">
        <v>155104</v>
      </c>
      <c r="F170" s="14">
        <f t="shared" si="4"/>
        <v>96.81897627965044</v>
      </c>
    </row>
    <row r="171" spans="1:6" s="52" customFormat="1" ht="15">
      <c r="A171" s="64" t="s">
        <v>197</v>
      </c>
      <c r="B171" s="15"/>
      <c r="C171" s="8" t="s">
        <v>198</v>
      </c>
      <c r="D171" s="9">
        <f>D172+D177+D181+D188</f>
        <v>289880</v>
      </c>
      <c r="E171" s="9">
        <f>E172+E177+E181+E188</f>
        <v>122539.45</v>
      </c>
      <c r="F171" s="10">
        <f t="shared" si="4"/>
        <v>42.27247481716572</v>
      </c>
    </row>
    <row r="172" spans="1:6" s="52" customFormat="1" ht="15">
      <c r="A172" s="64" t="s">
        <v>199</v>
      </c>
      <c r="B172" s="15"/>
      <c r="C172" s="8" t="s">
        <v>200</v>
      </c>
      <c r="D172" s="9">
        <f>SUM(D173:D176)</f>
        <v>0</v>
      </c>
      <c r="E172" s="9">
        <f>SUM(E173:E176)</f>
        <v>0</v>
      </c>
      <c r="F172" s="10" t="e">
        <f t="shared" si="4"/>
        <v>#DIV/0!</v>
      </c>
    </row>
    <row r="173" spans="1:6" s="24" customFormat="1" ht="15">
      <c r="A173" s="43" t="s">
        <v>79</v>
      </c>
      <c r="B173" s="11" t="s">
        <v>70</v>
      </c>
      <c r="C173" s="12" t="s">
        <v>105</v>
      </c>
      <c r="D173" s="13">
        <v>0</v>
      </c>
      <c r="E173" s="13">
        <v>0</v>
      </c>
      <c r="F173" s="14" t="e">
        <f t="shared" si="4"/>
        <v>#DIV/0!</v>
      </c>
    </row>
    <row r="174" spans="1:6" s="24" customFormat="1" ht="15">
      <c r="A174" s="43" t="s">
        <v>81</v>
      </c>
      <c r="B174" s="11"/>
      <c r="C174" s="12" t="s">
        <v>106</v>
      </c>
      <c r="D174" s="13">
        <v>0</v>
      </c>
      <c r="E174" s="13">
        <v>0</v>
      </c>
      <c r="F174" s="14" t="e">
        <f t="shared" si="4"/>
        <v>#DIV/0!</v>
      </c>
    </row>
    <row r="175" spans="1:6" s="24" customFormat="1" ht="24">
      <c r="A175" s="43" t="s">
        <v>201</v>
      </c>
      <c r="B175" s="11"/>
      <c r="C175" s="12" t="s">
        <v>107</v>
      </c>
      <c r="D175" s="13">
        <v>0</v>
      </c>
      <c r="E175" s="13">
        <v>0</v>
      </c>
      <c r="F175" s="14" t="e">
        <f t="shared" si="4"/>
        <v>#DIV/0!</v>
      </c>
    </row>
    <row r="176" spans="1:6" s="24" customFormat="1" ht="15">
      <c r="A176" s="43" t="s">
        <v>190</v>
      </c>
      <c r="B176" s="11">
        <v>200</v>
      </c>
      <c r="C176" s="12" t="s">
        <v>236</v>
      </c>
      <c r="D176" s="13"/>
      <c r="E176" s="13"/>
      <c r="F176" s="14"/>
    </row>
    <row r="177" spans="1:6" s="52" customFormat="1" ht="15">
      <c r="A177" s="64" t="s">
        <v>202</v>
      </c>
      <c r="B177" s="15"/>
      <c r="C177" s="8" t="s">
        <v>203</v>
      </c>
      <c r="D177" s="9">
        <f>SUM(D178:D180)</f>
        <v>0</v>
      </c>
      <c r="E177" s="9">
        <f>SUM(E178:E180)</f>
        <v>0</v>
      </c>
      <c r="F177" s="10" t="e">
        <f t="shared" si="4"/>
        <v>#DIV/0!</v>
      </c>
    </row>
    <row r="178" spans="1:6" s="24" customFormat="1" ht="15">
      <c r="A178" s="43" t="s">
        <v>81</v>
      </c>
      <c r="B178" s="11" t="s">
        <v>70</v>
      </c>
      <c r="C178" s="12" t="s">
        <v>108</v>
      </c>
      <c r="D178" s="13">
        <v>0</v>
      </c>
      <c r="E178" s="13">
        <v>0</v>
      </c>
      <c r="F178" s="14" t="e">
        <f t="shared" si="4"/>
        <v>#DIV/0!</v>
      </c>
    </row>
    <row r="179" spans="1:6" s="24" customFormat="1" ht="15">
      <c r="A179" s="43" t="s">
        <v>83</v>
      </c>
      <c r="B179" s="11" t="s">
        <v>70</v>
      </c>
      <c r="C179" s="12" t="s">
        <v>109</v>
      </c>
      <c r="D179" s="13">
        <v>0</v>
      </c>
      <c r="E179" s="13">
        <v>0</v>
      </c>
      <c r="F179" s="14" t="e">
        <f t="shared" si="4"/>
        <v>#DIV/0!</v>
      </c>
    </row>
    <row r="180" spans="1:6" s="24" customFormat="1" ht="15">
      <c r="A180" s="43" t="s">
        <v>85</v>
      </c>
      <c r="B180" s="11" t="s">
        <v>70</v>
      </c>
      <c r="C180" s="12" t="s">
        <v>110</v>
      </c>
      <c r="D180" s="13">
        <v>0</v>
      </c>
      <c r="E180" s="13">
        <v>0</v>
      </c>
      <c r="F180" s="14" t="e">
        <f t="shared" si="4"/>
        <v>#DIV/0!</v>
      </c>
    </row>
    <row r="181" spans="1:6" s="52" customFormat="1" ht="15">
      <c r="A181" s="64" t="s">
        <v>204</v>
      </c>
      <c r="B181" s="15"/>
      <c r="C181" s="8" t="s">
        <v>205</v>
      </c>
      <c r="D181" s="9">
        <f>D182+D183+D184+D186+D187+D185</f>
        <v>284880</v>
      </c>
      <c r="E181" s="9">
        <f>E182+E183+E184+E186+E187+E185</f>
        <v>122539.45</v>
      </c>
      <c r="F181" s="10">
        <f t="shared" si="4"/>
        <v>43.01440957596181</v>
      </c>
    </row>
    <row r="182" spans="1:6" s="24" customFormat="1" ht="15">
      <c r="A182" s="43" t="s">
        <v>77</v>
      </c>
      <c r="B182" s="11" t="s">
        <v>70</v>
      </c>
      <c r="C182" s="12" t="s">
        <v>111</v>
      </c>
      <c r="D182" s="13">
        <v>143700</v>
      </c>
      <c r="E182" s="13">
        <v>106250.45</v>
      </c>
      <c r="F182" s="14">
        <f t="shared" si="4"/>
        <v>73.93907446068198</v>
      </c>
    </row>
    <row r="183" spans="1:6" s="24" customFormat="1" ht="15">
      <c r="A183" s="43" t="s">
        <v>79</v>
      </c>
      <c r="B183" s="11" t="s">
        <v>70</v>
      </c>
      <c r="C183" s="12" t="s">
        <v>112</v>
      </c>
      <c r="D183" s="13"/>
      <c r="E183" s="13"/>
      <c r="F183" s="14" t="e">
        <f t="shared" si="4"/>
        <v>#DIV/0!</v>
      </c>
    </row>
    <row r="184" spans="1:6" s="24" customFormat="1" ht="15">
      <c r="A184" s="43" t="s">
        <v>81</v>
      </c>
      <c r="B184" s="11" t="s">
        <v>70</v>
      </c>
      <c r="C184" s="12" t="s">
        <v>113</v>
      </c>
      <c r="D184" s="13">
        <v>24300</v>
      </c>
      <c r="E184" s="13">
        <v>16289</v>
      </c>
      <c r="F184" s="14">
        <f t="shared" si="4"/>
        <v>67.03292181069959</v>
      </c>
    </row>
    <row r="185" spans="1:6" s="24" customFormat="1" ht="15">
      <c r="A185" s="66" t="s">
        <v>83</v>
      </c>
      <c r="B185" s="11" t="s">
        <v>255</v>
      </c>
      <c r="C185" s="12" t="s">
        <v>256</v>
      </c>
      <c r="D185" s="13"/>
      <c r="E185" s="13"/>
      <c r="F185" s="14"/>
    </row>
    <row r="186" spans="1:6" s="24" customFormat="1" ht="15">
      <c r="A186" s="43" t="s">
        <v>85</v>
      </c>
      <c r="B186" s="11" t="s">
        <v>70</v>
      </c>
      <c r="C186" s="12" t="s">
        <v>114</v>
      </c>
      <c r="D186" s="13">
        <v>94880</v>
      </c>
      <c r="E186" s="13"/>
      <c r="F186" s="14">
        <f t="shared" si="4"/>
        <v>0</v>
      </c>
    </row>
    <row r="187" spans="1:6" s="24" customFormat="1" ht="15">
      <c r="A187" s="43" t="s">
        <v>87</v>
      </c>
      <c r="B187" s="11" t="s">
        <v>70</v>
      </c>
      <c r="C187" s="12" t="s">
        <v>115</v>
      </c>
      <c r="D187" s="13">
        <v>22000</v>
      </c>
      <c r="E187" s="13"/>
      <c r="F187" s="14">
        <f t="shared" si="4"/>
        <v>0</v>
      </c>
    </row>
    <row r="188" spans="1:6" s="52" customFormat="1" ht="15">
      <c r="A188" s="64" t="s">
        <v>206</v>
      </c>
      <c r="B188" s="15"/>
      <c r="C188" s="8" t="s">
        <v>207</v>
      </c>
      <c r="D188" s="9">
        <f>D189</f>
        <v>5000</v>
      </c>
      <c r="E188" s="9">
        <f>E189</f>
        <v>0</v>
      </c>
      <c r="F188" s="10">
        <f t="shared" si="4"/>
        <v>0</v>
      </c>
    </row>
    <row r="189" spans="1:6" s="24" customFormat="1" ht="15">
      <c r="A189" s="43" t="s">
        <v>81</v>
      </c>
      <c r="B189" s="11" t="s">
        <v>70</v>
      </c>
      <c r="C189" s="12" t="s">
        <v>116</v>
      </c>
      <c r="D189" s="13">
        <v>5000</v>
      </c>
      <c r="E189" s="13">
        <v>0</v>
      </c>
      <c r="F189" s="14">
        <f t="shared" si="4"/>
        <v>0</v>
      </c>
    </row>
    <row r="190" spans="1:6" s="52" customFormat="1" ht="15">
      <c r="A190" s="65" t="s">
        <v>237</v>
      </c>
      <c r="B190" s="15">
        <v>200</v>
      </c>
      <c r="C190" s="8" t="s">
        <v>238</v>
      </c>
      <c r="D190" s="9">
        <f>D191</f>
        <v>0</v>
      </c>
      <c r="E190" s="9">
        <f>E191</f>
        <v>0</v>
      </c>
      <c r="F190" s="14" t="e">
        <f t="shared" si="4"/>
        <v>#DIV/0!</v>
      </c>
    </row>
    <row r="191" spans="1:6" s="52" customFormat="1" ht="24">
      <c r="A191" s="65" t="s">
        <v>239</v>
      </c>
      <c r="B191" s="15">
        <v>200</v>
      </c>
      <c r="C191" s="8" t="s">
        <v>240</v>
      </c>
      <c r="D191" s="9">
        <f>D192+D193</f>
        <v>0</v>
      </c>
      <c r="E191" s="9">
        <f>E192+E193</f>
        <v>0</v>
      </c>
      <c r="F191" s="14" t="e">
        <f t="shared" si="4"/>
        <v>#DIV/0!</v>
      </c>
    </row>
    <row r="192" spans="1:6" s="24" customFormat="1" ht="15">
      <c r="A192" s="43" t="s">
        <v>225</v>
      </c>
      <c r="B192" s="11">
        <v>200</v>
      </c>
      <c r="C192" s="12" t="s">
        <v>241</v>
      </c>
      <c r="D192" s="13"/>
      <c r="E192" s="13"/>
      <c r="F192" s="14" t="e">
        <f t="shared" si="4"/>
        <v>#DIV/0!</v>
      </c>
    </row>
    <row r="193" spans="1:6" s="24" customFormat="1" ht="15">
      <c r="A193" s="43"/>
      <c r="B193" s="11">
        <v>200</v>
      </c>
      <c r="C193" s="12" t="s">
        <v>242</v>
      </c>
      <c r="D193" s="13"/>
      <c r="E193" s="13"/>
      <c r="F193" s="14" t="e">
        <f t="shared" si="4"/>
        <v>#DIV/0!</v>
      </c>
    </row>
    <row r="194" spans="1:6" s="52" customFormat="1" ht="15">
      <c r="A194" s="64" t="s">
        <v>208</v>
      </c>
      <c r="B194" s="15"/>
      <c r="C194" s="8" t="s">
        <v>209</v>
      </c>
      <c r="D194" s="9">
        <f>D195</f>
        <v>0</v>
      </c>
      <c r="E194" s="9">
        <f>E195</f>
        <v>0</v>
      </c>
      <c r="F194" s="10" t="e">
        <f t="shared" si="4"/>
        <v>#DIV/0!</v>
      </c>
    </row>
    <row r="195" spans="1:6" s="24" customFormat="1" ht="15">
      <c r="A195" s="43" t="s">
        <v>83</v>
      </c>
      <c r="B195" s="11" t="s">
        <v>70</v>
      </c>
      <c r="C195" s="12" t="s">
        <v>117</v>
      </c>
      <c r="D195" s="13">
        <v>0</v>
      </c>
      <c r="E195" s="13">
        <v>0</v>
      </c>
      <c r="F195" s="14" t="e">
        <f t="shared" si="4"/>
        <v>#DIV/0!</v>
      </c>
    </row>
    <row r="196" spans="1:6" s="52" customFormat="1" ht="15">
      <c r="A196" s="64" t="s">
        <v>210</v>
      </c>
      <c r="B196" s="15"/>
      <c r="C196" s="8" t="s">
        <v>211</v>
      </c>
      <c r="D196" s="9">
        <f>D197+D198+D199+D202+D203+D205+D200+D201+D204</f>
        <v>1387334</v>
      </c>
      <c r="E196" s="9">
        <f>E197+E198+E199+E202+E203+E205+E200+E201+E204</f>
        <v>1029545</v>
      </c>
      <c r="F196" s="10">
        <f t="shared" si="4"/>
        <v>74.21031993737628</v>
      </c>
    </row>
    <row r="197" spans="1:6" s="24" customFormat="1" ht="15">
      <c r="A197" s="43" t="s">
        <v>71</v>
      </c>
      <c r="B197" s="11" t="s">
        <v>70</v>
      </c>
      <c r="C197" s="12" t="s">
        <v>118</v>
      </c>
      <c r="D197" s="13"/>
      <c r="E197" s="13"/>
      <c r="F197" s="14" t="e">
        <f t="shared" si="4"/>
        <v>#DIV/0!</v>
      </c>
    </row>
    <row r="198" spans="1:6" s="24" customFormat="1" ht="15">
      <c r="A198" s="43" t="s">
        <v>73</v>
      </c>
      <c r="B198" s="11" t="s">
        <v>70</v>
      </c>
      <c r="C198" s="12" t="s">
        <v>119</v>
      </c>
      <c r="D198" s="13"/>
      <c r="E198" s="13"/>
      <c r="F198" s="14" t="e">
        <f t="shared" si="4"/>
        <v>#DIV/0!</v>
      </c>
    </row>
    <row r="199" spans="1:6" s="24" customFormat="1" ht="15">
      <c r="A199" s="43" t="s">
        <v>81</v>
      </c>
      <c r="B199" s="11" t="s">
        <v>70</v>
      </c>
      <c r="C199" s="12" t="s">
        <v>120</v>
      </c>
      <c r="D199" s="13"/>
      <c r="E199" s="13"/>
      <c r="F199" s="14" t="e">
        <f t="shared" si="4"/>
        <v>#DIV/0!</v>
      </c>
    </row>
    <row r="200" spans="1:6" s="24" customFormat="1" ht="15">
      <c r="A200" s="43" t="s">
        <v>227</v>
      </c>
      <c r="B200" s="11" t="s">
        <v>70</v>
      </c>
      <c r="C200" s="12" t="s">
        <v>229</v>
      </c>
      <c r="D200" s="13"/>
      <c r="E200" s="13"/>
      <c r="F200" s="14" t="e">
        <f t="shared" si="4"/>
        <v>#DIV/0!</v>
      </c>
    </row>
    <row r="201" spans="1:6" s="24" customFormat="1" ht="15">
      <c r="A201" s="43" t="s">
        <v>228</v>
      </c>
      <c r="B201" s="11" t="s">
        <v>70</v>
      </c>
      <c r="C201" s="12" t="s">
        <v>230</v>
      </c>
      <c r="D201" s="13"/>
      <c r="E201" s="13"/>
      <c r="F201" s="14" t="e">
        <f t="shared" si="4"/>
        <v>#DIV/0!</v>
      </c>
    </row>
    <row r="202" spans="1:6" s="24" customFormat="1" ht="24">
      <c r="A202" s="43" t="s">
        <v>121</v>
      </c>
      <c r="B202" s="11" t="s">
        <v>70</v>
      </c>
      <c r="C202" s="12" t="s">
        <v>122</v>
      </c>
      <c r="D202" s="13">
        <v>1387334</v>
      </c>
      <c r="E202" s="13">
        <v>1029545</v>
      </c>
      <c r="F202" s="14">
        <f t="shared" si="4"/>
        <v>74.21031993737628</v>
      </c>
    </row>
    <row r="203" spans="1:6" s="24" customFormat="1" ht="24">
      <c r="A203" s="43" t="s">
        <v>201</v>
      </c>
      <c r="B203" s="11"/>
      <c r="C203" s="12" t="s">
        <v>261</v>
      </c>
      <c r="D203" s="13"/>
      <c r="E203" s="13"/>
      <c r="F203" s="14" t="e">
        <f t="shared" si="4"/>
        <v>#DIV/0!</v>
      </c>
    </row>
    <row r="204" spans="1:6" s="24" customFormat="1" ht="15">
      <c r="A204" s="66" t="s">
        <v>226</v>
      </c>
      <c r="B204" s="11">
        <v>200</v>
      </c>
      <c r="C204" s="12" t="s">
        <v>262</v>
      </c>
      <c r="D204" s="13"/>
      <c r="E204" s="13"/>
      <c r="F204" s="14" t="e">
        <f t="shared" si="4"/>
        <v>#DIV/0!</v>
      </c>
    </row>
    <row r="205" spans="1:6" s="24" customFormat="1" ht="15">
      <c r="A205" s="43" t="s">
        <v>212</v>
      </c>
      <c r="B205" s="11"/>
      <c r="C205" s="12" t="s">
        <v>123</v>
      </c>
      <c r="D205" s="13"/>
      <c r="E205" s="13"/>
      <c r="F205" s="14" t="e">
        <f t="shared" si="4"/>
        <v>#DIV/0!</v>
      </c>
    </row>
    <row r="206" spans="1:6" s="52" customFormat="1" ht="15">
      <c r="A206" s="64" t="s">
        <v>213</v>
      </c>
      <c r="B206" s="15"/>
      <c r="C206" s="8" t="s">
        <v>214</v>
      </c>
      <c r="D206" s="9">
        <f>D207</f>
        <v>554400</v>
      </c>
      <c r="E206" s="9">
        <f>E207</f>
        <v>256608</v>
      </c>
      <c r="F206" s="10">
        <f t="shared" si="4"/>
        <v>46.285714285714285</v>
      </c>
    </row>
    <row r="207" spans="1:6" s="24" customFormat="1" ht="15.75" customHeight="1">
      <c r="A207" s="66" t="s">
        <v>212</v>
      </c>
      <c r="B207" s="11" t="s">
        <v>70</v>
      </c>
      <c r="C207" s="12" t="s">
        <v>125</v>
      </c>
      <c r="D207" s="13">
        <v>554400</v>
      </c>
      <c r="E207" s="13">
        <v>256608</v>
      </c>
      <c r="F207" s="14">
        <f t="shared" si="4"/>
        <v>46.285714285714285</v>
      </c>
    </row>
    <row r="208" spans="1:6" s="52" customFormat="1" ht="15">
      <c r="A208" s="64" t="s">
        <v>215</v>
      </c>
      <c r="B208" s="15"/>
      <c r="C208" s="8" t="s">
        <v>126</v>
      </c>
      <c r="D208" s="9">
        <v>0</v>
      </c>
      <c r="E208" s="9">
        <v>0</v>
      </c>
      <c r="F208" s="10" t="e">
        <f t="shared" si="4"/>
        <v>#DIV/0!</v>
      </c>
    </row>
    <row r="209" spans="1:6" s="52" customFormat="1" ht="15" customHeight="1">
      <c r="A209" s="64" t="s">
        <v>216</v>
      </c>
      <c r="B209" s="15"/>
      <c r="C209" s="8" t="s">
        <v>217</v>
      </c>
      <c r="D209" s="9">
        <f>D210</f>
        <v>23700</v>
      </c>
      <c r="E209" s="9">
        <f>E210</f>
        <v>22420</v>
      </c>
      <c r="F209" s="10">
        <f t="shared" si="4"/>
        <v>94.59915611814345</v>
      </c>
    </row>
    <row r="210" spans="1:6" s="24" customFormat="1" ht="15">
      <c r="A210" s="43" t="s">
        <v>83</v>
      </c>
      <c r="B210" s="11" t="s">
        <v>70</v>
      </c>
      <c r="C210" s="12" t="s">
        <v>127</v>
      </c>
      <c r="D210" s="13">
        <v>23700</v>
      </c>
      <c r="E210" s="13">
        <v>22420</v>
      </c>
      <c r="F210" s="14">
        <f>E210/D210*100</f>
        <v>94.59915611814345</v>
      </c>
    </row>
    <row r="211" spans="1:6" s="24" customFormat="1" ht="15">
      <c r="A211" s="43" t="s">
        <v>128</v>
      </c>
      <c r="B211" s="12" t="s">
        <v>129</v>
      </c>
      <c r="C211" s="12" t="s">
        <v>7</v>
      </c>
      <c r="D211" s="13">
        <f>D10-D129</f>
        <v>-246300</v>
      </c>
      <c r="E211" s="13">
        <f>E10-E129</f>
        <v>132719.49000000022</v>
      </c>
      <c r="F211" s="14">
        <f>E211/D211*100</f>
        <v>-53.885298416565256</v>
      </c>
    </row>
    <row r="212" spans="1:6" s="24" customFormat="1" ht="15">
      <c r="A212" s="41"/>
      <c r="B212" s="29"/>
      <c r="C212" s="29"/>
      <c r="D212" s="29"/>
      <c r="E212" s="29"/>
      <c r="F212" s="30"/>
    </row>
    <row r="213" spans="1:6" s="24" customFormat="1" ht="15">
      <c r="A213" s="41"/>
      <c r="B213" s="29"/>
      <c r="C213" s="29"/>
      <c r="D213" s="29"/>
      <c r="E213" s="29"/>
      <c r="F213" s="30"/>
    </row>
    <row r="214" spans="1:6" s="24" customFormat="1" ht="15">
      <c r="A214" s="41"/>
      <c r="B214" s="29"/>
      <c r="C214" s="29"/>
      <c r="D214" s="29"/>
      <c r="E214" s="29"/>
      <c r="F214" s="30"/>
    </row>
    <row r="215" spans="1:6" s="24" customFormat="1" ht="15">
      <c r="A215" s="41"/>
      <c r="B215" s="29"/>
      <c r="C215" s="29"/>
      <c r="D215" s="29"/>
      <c r="E215" s="29"/>
      <c r="F215" s="30"/>
    </row>
    <row r="216" spans="1:6" s="24" customFormat="1" ht="15">
      <c r="A216" s="41"/>
      <c r="B216" s="29"/>
      <c r="C216" s="29"/>
      <c r="D216" s="29"/>
      <c r="E216" s="29"/>
      <c r="F216" s="30"/>
    </row>
    <row r="217" spans="1:6" s="24" customFormat="1" ht="15">
      <c r="A217" s="41"/>
      <c r="B217" s="29"/>
      <c r="C217" s="29"/>
      <c r="D217" s="29"/>
      <c r="E217" s="29"/>
      <c r="F217" s="30"/>
    </row>
    <row r="218" spans="1:6" s="24" customFormat="1" ht="15">
      <c r="A218" s="41"/>
      <c r="B218" s="29"/>
      <c r="C218" s="29"/>
      <c r="D218" s="29"/>
      <c r="E218" s="29"/>
      <c r="F218" s="30"/>
    </row>
    <row r="219" spans="1:6" s="24" customFormat="1" ht="15">
      <c r="A219" s="41"/>
      <c r="B219" s="29"/>
      <c r="C219" s="29"/>
      <c r="D219" s="29"/>
      <c r="E219" s="29"/>
      <c r="F219" s="30"/>
    </row>
    <row r="220" spans="1:6" s="24" customFormat="1" ht="15">
      <c r="A220" s="41"/>
      <c r="B220" s="29"/>
      <c r="C220" s="29"/>
      <c r="D220" s="29"/>
      <c r="E220" s="29"/>
      <c r="F220" s="30"/>
    </row>
    <row r="221" spans="1:6" s="24" customFormat="1" ht="15">
      <c r="A221" s="41"/>
      <c r="B221" s="29"/>
      <c r="C221" s="29"/>
      <c r="D221" s="29"/>
      <c r="E221" s="29"/>
      <c r="F221" s="30"/>
    </row>
    <row r="222" spans="1:6" s="24" customFormat="1" ht="15">
      <c r="A222" s="41"/>
      <c r="B222" s="29"/>
      <c r="C222" s="29"/>
      <c r="D222" s="29"/>
      <c r="E222" s="29"/>
      <c r="F222" s="30"/>
    </row>
    <row r="223" spans="1:6" s="24" customFormat="1" ht="15">
      <c r="A223" s="41"/>
      <c r="B223" s="29"/>
      <c r="C223" s="29"/>
      <c r="D223" s="29"/>
      <c r="E223" s="29"/>
      <c r="F223" s="30"/>
    </row>
    <row r="224" spans="1:6" s="24" customFormat="1" ht="15">
      <c r="A224" s="41"/>
      <c r="B224" s="29"/>
      <c r="C224" s="29"/>
      <c r="D224" s="29"/>
      <c r="E224" s="29"/>
      <c r="F224" s="30"/>
    </row>
    <row r="225" spans="1:6" s="24" customFormat="1" ht="15">
      <c r="A225" s="41"/>
      <c r="B225" s="29"/>
      <c r="C225" s="29"/>
      <c r="D225" s="29"/>
      <c r="E225" s="29"/>
      <c r="F225" s="30"/>
    </row>
    <row r="226" spans="1:6" s="24" customFormat="1" ht="15">
      <c r="A226" s="41"/>
      <c r="B226" s="29"/>
      <c r="C226" s="29"/>
      <c r="D226" s="29"/>
      <c r="E226" s="29"/>
      <c r="F226" s="30"/>
    </row>
    <row r="227" spans="1:6" s="24" customFormat="1" ht="15">
      <c r="A227" s="41"/>
      <c r="B227" s="29"/>
      <c r="C227" s="29"/>
      <c r="D227" s="29"/>
      <c r="E227" s="29"/>
      <c r="F227" s="30"/>
    </row>
    <row r="228" spans="1:6" s="24" customFormat="1" ht="15">
      <c r="A228" s="41"/>
      <c r="B228" s="29"/>
      <c r="C228" s="29"/>
      <c r="D228" s="29"/>
      <c r="E228" s="29"/>
      <c r="F228" s="30"/>
    </row>
    <row r="229" spans="1:6" s="24" customFormat="1" ht="15">
      <c r="A229" s="41"/>
      <c r="B229" s="29"/>
      <c r="C229" s="29"/>
      <c r="D229" s="29"/>
      <c r="E229" s="29"/>
      <c r="F229" s="30"/>
    </row>
    <row r="230" spans="1:6" s="24" customFormat="1" ht="15">
      <c r="A230" s="41"/>
      <c r="B230" s="29"/>
      <c r="C230" s="29"/>
      <c r="D230" s="29"/>
      <c r="E230" s="29"/>
      <c r="F230" s="30"/>
    </row>
    <row r="231" spans="1:6" s="24" customFormat="1" ht="15">
      <c r="A231" s="41"/>
      <c r="B231" s="29"/>
      <c r="C231" s="29"/>
      <c r="D231" s="29"/>
      <c r="E231" s="29"/>
      <c r="F231" s="30"/>
    </row>
    <row r="232" spans="1:6" s="24" customFormat="1" ht="15">
      <c r="A232" s="41"/>
      <c r="B232" s="29"/>
      <c r="C232" s="29"/>
      <c r="D232" s="29"/>
      <c r="E232" s="29"/>
      <c r="F232" s="30"/>
    </row>
    <row r="233" spans="1:6" s="24" customFormat="1" ht="15">
      <c r="A233" s="41"/>
      <c r="B233" s="29"/>
      <c r="C233" s="29"/>
      <c r="D233" s="29"/>
      <c r="E233" s="29"/>
      <c r="F233" s="30"/>
    </row>
    <row r="234" spans="1:6" s="24" customFormat="1" ht="15">
      <c r="A234" s="41"/>
      <c r="B234" s="29"/>
      <c r="C234" s="29"/>
      <c r="D234" s="29"/>
      <c r="E234" s="29"/>
      <c r="F234" s="30"/>
    </row>
    <row r="235" spans="1:6" s="24" customFormat="1" ht="15">
      <c r="A235" s="41"/>
      <c r="B235" s="29"/>
      <c r="C235" s="29"/>
      <c r="D235" s="29"/>
      <c r="E235" s="29"/>
      <c r="F235" s="30"/>
    </row>
    <row r="236" spans="1:6" s="24" customFormat="1" ht="15">
      <c r="A236" s="41"/>
      <c r="B236" s="29"/>
      <c r="C236" s="29"/>
      <c r="D236" s="29"/>
      <c r="E236" s="29"/>
      <c r="F236" s="30"/>
    </row>
    <row r="237" spans="1:6" s="24" customFormat="1" ht="15">
      <c r="A237" s="41"/>
      <c r="B237" s="29"/>
      <c r="C237" s="29"/>
      <c r="D237" s="29"/>
      <c r="E237" s="29"/>
      <c r="F237" s="30"/>
    </row>
    <row r="238" spans="1:6" s="24" customFormat="1" ht="15">
      <c r="A238" s="41"/>
      <c r="B238" s="29"/>
      <c r="C238" s="29"/>
      <c r="D238" s="29"/>
      <c r="E238" s="29"/>
      <c r="F238" s="30"/>
    </row>
    <row r="239" spans="1:6" s="24" customFormat="1" ht="15">
      <c r="A239" s="41"/>
      <c r="B239" s="29"/>
      <c r="C239" s="29"/>
      <c r="D239" s="29"/>
      <c r="E239" s="29"/>
      <c r="F239" s="30"/>
    </row>
    <row r="240" spans="1:6" s="24" customFormat="1" ht="15">
      <c r="A240" s="41"/>
      <c r="B240" s="29"/>
      <c r="C240" s="29"/>
      <c r="D240" s="29"/>
      <c r="E240" s="29"/>
      <c r="F240" s="30"/>
    </row>
    <row r="241" spans="1:6" s="24" customFormat="1" ht="15">
      <c r="A241" s="41"/>
      <c r="B241" s="29"/>
      <c r="C241" s="29"/>
      <c r="D241" s="29"/>
      <c r="E241" s="29"/>
      <c r="F241" s="30"/>
    </row>
    <row r="242" spans="1:6" s="24" customFormat="1" ht="15">
      <c r="A242" s="41"/>
      <c r="B242" s="29"/>
      <c r="C242" s="29"/>
      <c r="D242" s="29"/>
      <c r="E242" s="29"/>
      <c r="F242" s="30"/>
    </row>
    <row r="243" spans="1:6" s="24" customFormat="1" ht="15">
      <c r="A243" s="41"/>
      <c r="B243" s="29"/>
      <c r="C243" s="29"/>
      <c r="D243" s="29"/>
      <c r="E243" s="29"/>
      <c r="F243" s="30"/>
    </row>
    <row r="244" spans="1:6" s="24" customFormat="1" ht="15">
      <c r="A244" s="41"/>
      <c r="B244" s="29"/>
      <c r="C244" s="29"/>
      <c r="D244" s="29"/>
      <c r="E244" s="29"/>
      <c r="F244" s="30"/>
    </row>
    <row r="245" spans="1:6" s="24" customFormat="1" ht="15">
      <c r="A245" s="41"/>
      <c r="B245" s="29"/>
      <c r="C245" s="29"/>
      <c r="D245" s="29"/>
      <c r="E245" s="29"/>
      <c r="F245" s="30"/>
    </row>
    <row r="246" spans="1:6" s="24" customFormat="1" ht="15">
      <c r="A246" s="41"/>
      <c r="B246" s="29"/>
      <c r="C246" s="29"/>
      <c r="D246" s="29"/>
      <c r="E246" s="29"/>
      <c r="F246" s="30"/>
    </row>
    <row r="247" spans="1:6" s="24" customFormat="1" ht="15">
      <c r="A247" s="41"/>
      <c r="B247" s="29"/>
      <c r="C247" s="29"/>
      <c r="D247" s="29"/>
      <c r="E247" s="29"/>
      <c r="F247" s="30"/>
    </row>
    <row r="248" spans="1:6" s="24" customFormat="1" ht="15">
      <c r="A248" s="41"/>
      <c r="B248" s="29"/>
      <c r="C248" s="29"/>
      <c r="D248" s="29"/>
      <c r="E248" s="29"/>
      <c r="F248" s="30"/>
    </row>
    <row r="249" spans="1:6" s="24" customFormat="1" ht="15">
      <c r="A249" s="41"/>
      <c r="B249" s="29"/>
      <c r="C249" s="29"/>
      <c r="D249" s="29"/>
      <c r="E249" s="29"/>
      <c r="F249" s="30"/>
    </row>
    <row r="250" spans="1:6" s="24" customFormat="1" ht="15">
      <c r="A250" s="41"/>
      <c r="B250" s="29"/>
      <c r="C250" s="29"/>
      <c r="D250" s="29"/>
      <c r="E250" s="29"/>
      <c r="F250" s="30"/>
    </row>
    <row r="251" spans="1:6" s="24" customFormat="1" ht="15">
      <c r="A251" s="41"/>
      <c r="B251" s="29"/>
      <c r="C251" s="29"/>
      <c r="D251" s="29"/>
      <c r="E251" s="29"/>
      <c r="F251" s="30"/>
    </row>
    <row r="252" spans="1:6" s="24" customFormat="1" ht="15">
      <c r="A252" s="41"/>
      <c r="B252" s="29"/>
      <c r="C252" s="29"/>
      <c r="D252" s="29"/>
      <c r="E252" s="29"/>
      <c r="F252" s="30"/>
    </row>
    <row r="253" spans="1:6" s="24" customFormat="1" ht="15">
      <c r="A253" s="41"/>
      <c r="B253" s="29"/>
      <c r="C253" s="29"/>
      <c r="D253" s="29"/>
      <c r="E253" s="29"/>
      <c r="F253" s="30"/>
    </row>
    <row r="254" spans="1:6" s="24" customFormat="1" ht="15">
      <c r="A254" s="41"/>
      <c r="B254" s="29"/>
      <c r="C254" s="29"/>
      <c r="D254" s="29"/>
      <c r="E254" s="29"/>
      <c r="F254" s="30"/>
    </row>
    <row r="255" spans="1:6" s="24" customFormat="1" ht="15">
      <c r="A255" s="41"/>
      <c r="B255" s="29"/>
      <c r="C255" s="29"/>
      <c r="D255" s="29"/>
      <c r="E255" s="29"/>
      <c r="F255" s="30"/>
    </row>
    <row r="256" spans="1:6" s="24" customFormat="1" ht="15">
      <c r="A256" s="41"/>
      <c r="B256" s="29"/>
      <c r="C256" s="29"/>
      <c r="D256" s="29"/>
      <c r="E256" s="29"/>
      <c r="F256" s="30"/>
    </row>
    <row r="257" spans="1:6" s="24" customFormat="1" ht="15">
      <c r="A257" s="41"/>
      <c r="B257" s="29"/>
      <c r="C257" s="29"/>
      <c r="D257" s="29"/>
      <c r="E257" s="29"/>
      <c r="F257" s="30"/>
    </row>
    <row r="258" spans="1:6" s="24" customFormat="1" ht="15">
      <c r="A258" s="41"/>
      <c r="B258" s="29"/>
      <c r="C258" s="29"/>
      <c r="D258" s="29"/>
      <c r="E258" s="29"/>
      <c r="F258" s="30"/>
    </row>
    <row r="259" spans="1:6" s="24" customFormat="1" ht="15">
      <c r="A259" s="41"/>
      <c r="B259" s="29"/>
      <c r="C259" s="29"/>
      <c r="D259" s="29"/>
      <c r="E259" s="29"/>
      <c r="F259" s="30"/>
    </row>
    <row r="260" spans="1:6" s="24" customFormat="1" ht="15">
      <c r="A260" s="41"/>
      <c r="B260" s="29"/>
      <c r="C260" s="29"/>
      <c r="D260" s="29"/>
      <c r="E260" s="29"/>
      <c r="F260" s="30"/>
    </row>
    <row r="261" spans="1:6" s="24" customFormat="1" ht="15">
      <c r="A261" s="41"/>
      <c r="B261" s="29"/>
      <c r="C261" s="29"/>
      <c r="D261" s="29"/>
      <c r="E261" s="29"/>
      <c r="F261" s="30"/>
    </row>
    <row r="262" spans="1:6" s="24" customFormat="1" ht="15">
      <c r="A262" s="41"/>
      <c r="B262" s="29"/>
      <c r="C262" s="29"/>
      <c r="D262" s="29"/>
      <c r="E262" s="29"/>
      <c r="F262" s="30"/>
    </row>
    <row r="263" spans="1:6" s="24" customFormat="1" ht="15">
      <c r="A263" s="41"/>
      <c r="B263" s="29"/>
      <c r="C263" s="29"/>
      <c r="D263" s="29"/>
      <c r="E263" s="29"/>
      <c r="F263" s="30"/>
    </row>
    <row r="264" spans="1:6" s="24" customFormat="1" ht="15">
      <c r="A264" s="41"/>
      <c r="B264" s="29"/>
      <c r="C264" s="29"/>
      <c r="D264" s="29"/>
      <c r="E264" s="29"/>
      <c r="F264" s="30"/>
    </row>
    <row r="265" spans="1:6" s="24" customFormat="1" ht="15">
      <c r="A265" s="41"/>
      <c r="B265" s="29"/>
      <c r="C265" s="29"/>
      <c r="D265" s="29"/>
      <c r="E265" s="29"/>
      <c r="F265" s="30"/>
    </row>
    <row r="266" spans="1:6" s="24" customFormat="1" ht="15">
      <c r="A266" s="41"/>
      <c r="B266" s="29"/>
      <c r="C266" s="29"/>
      <c r="D266" s="29"/>
      <c r="E266" s="29"/>
      <c r="F266" s="30"/>
    </row>
    <row r="267" spans="1:6" s="24" customFormat="1" ht="15">
      <c r="A267" s="41"/>
      <c r="B267" s="29"/>
      <c r="C267" s="29"/>
      <c r="D267" s="29"/>
      <c r="E267" s="29"/>
      <c r="F267" s="30"/>
    </row>
    <row r="268" spans="1:6" s="24" customFormat="1" ht="15">
      <c r="A268" s="41"/>
      <c r="B268" s="29"/>
      <c r="C268" s="29"/>
      <c r="D268" s="29"/>
      <c r="E268" s="29"/>
      <c r="F268" s="30"/>
    </row>
    <row r="269" spans="1:6" s="24" customFormat="1" ht="15">
      <c r="A269" s="41"/>
      <c r="B269" s="29"/>
      <c r="C269" s="29"/>
      <c r="D269" s="29"/>
      <c r="E269" s="29"/>
      <c r="F269" s="30"/>
    </row>
    <row r="270" spans="1:6" s="24" customFormat="1" ht="15">
      <c r="A270" s="41"/>
      <c r="B270" s="29"/>
      <c r="C270" s="29"/>
      <c r="D270" s="29"/>
      <c r="E270" s="29"/>
      <c r="F270" s="30"/>
    </row>
    <row r="271" spans="1:6" s="24" customFormat="1" ht="15">
      <c r="A271" s="41"/>
      <c r="B271" s="29"/>
      <c r="C271" s="29"/>
      <c r="D271" s="29"/>
      <c r="E271" s="29"/>
      <c r="F271" s="30"/>
    </row>
    <row r="272" spans="1:6" s="24" customFormat="1" ht="15">
      <c r="A272" s="41"/>
      <c r="B272" s="29"/>
      <c r="C272" s="29"/>
      <c r="D272" s="29"/>
      <c r="E272" s="29"/>
      <c r="F272" s="30"/>
    </row>
    <row r="273" spans="1:6" s="24" customFormat="1" ht="15">
      <c r="A273" s="41"/>
      <c r="B273" s="29"/>
      <c r="C273" s="29"/>
      <c r="D273" s="29"/>
      <c r="E273" s="29"/>
      <c r="F273" s="30"/>
    </row>
    <row r="274" spans="1:6" s="24" customFormat="1" ht="15">
      <c r="A274" s="41"/>
      <c r="B274" s="29"/>
      <c r="C274" s="29"/>
      <c r="D274" s="29"/>
      <c r="E274" s="29"/>
      <c r="F274" s="30"/>
    </row>
    <row r="275" spans="1:6" s="24" customFormat="1" ht="15">
      <c r="A275" s="41"/>
      <c r="B275" s="29"/>
      <c r="C275" s="29"/>
      <c r="D275" s="29"/>
      <c r="E275" s="29"/>
      <c r="F275" s="30"/>
    </row>
    <row r="276" spans="1:6" s="24" customFormat="1" ht="15">
      <c r="A276" s="41"/>
      <c r="B276" s="29"/>
      <c r="C276" s="29"/>
      <c r="D276" s="29"/>
      <c r="E276" s="29"/>
      <c r="F276" s="30"/>
    </row>
    <row r="277" spans="1:6" s="24" customFormat="1" ht="15">
      <c r="A277" s="41"/>
      <c r="B277" s="29"/>
      <c r="C277" s="29"/>
      <c r="D277" s="29"/>
      <c r="E277" s="29"/>
      <c r="F277" s="30"/>
    </row>
    <row r="278" spans="1:6" s="24" customFormat="1" ht="15">
      <c r="A278" s="41"/>
      <c r="B278" s="29"/>
      <c r="C278" s="29"/>
      <c r="D278" s="29"/>
      <c r="E278" s="29"/>
      <c r="F278" s="30"/>
    </row>
    <row r="279" spans="1:6" s="24" customFormat="1" ht="15">
      <c r="A279" s="41"/>
      <c r="B279" s="29"/>
      <c r="C279" s="29"/>
      <c r="D279" s="29"/>
      <c r="E279" s="29"/>
      <c r="F279" s="30"/>
    </row>
    <row r="280" spans="1:6" s="24" customFormat="1" ht="15">
      <c r="A280" s="41"/>
      <c r="B280" s="29"/>
      <c r="C280" s="29"/>
      <c r="D280" s="29"/>
      <c r="E280" s="29"/>
      <c r="F280" s="30"/>
    </row>
    <row r="281" spans="1:6" s="24" customFormat="1" ht="15">
      <c r="A281" s="41"/>
      <c r="B281" s="29"/>
      <c r="C281" s="29"/>
      <c r="D281" s="29"/>
      <c r="E281" s="29"/>
      <c r="F281" s="30"/>
    </row>
    <row r="282" spans="1:6" s="24" customFormat="1" ht="15">
      <c r="A282" s="41"/>
      <c r="B282" s="29"/>
      <c r="C282" s="29"/>
      <c r="D282" s="29"/>
      <c r="E282" s="29"/>
      <c r="F282" s="30"/>
    </row>
    <row r="283" spans="1:6" s="24" customFormat="1" ht="15">
      <c r="A283" s="41"/>
      <c r="B283" s="29"/>
      <c r="C283" s="29"/>
      <c r="D283" s="78" t="s">
        <v>279</v>
      </c>
      <c r="E283" s="78" t="s">
        <v>280</v>
      </c>
      <c r="F283" s="30"/>
    </row>
    <row r="284" spans="1:6" s="24" customFormat="1" ht="15">
      <c r="A284" s="41"/>
      <c r="B284" s="29"/>
      <c r="C284" s="29"/>
      <c r="D284" s="29"/>
      <c r="E284" s="29"/>
      <c r="F284" s="30"/>
    </row>
    <row r="285" spans="1:6" s="24" customFormat="1" ht="15">
      <c r="A285" s="41"/>
      <c r="B285" s="17"/>
      <c r="C285" s="17"/>
      <c r="D285" s="18"/>
      <c r="E285" s="18"/>
      <c r="F285" s="30"/>
    </row>
    <row r="286" spans="1:6" s="24" customFormat="1" ht="15.75" customHeight="1">
      <c r="A286" s="83" t="s">
        <v>130</v>
      </c>
      <c r="B286" s="83"/>
      <c r="C286" s="83"/>
      <c r="D286" s="84"/>
      <c r="E286" s="84"/>
      <c r="F286" s="83"/>
    </row>
    <row r="287" spans="1:6" s="24" customFormat="1" ht="15">
      <c r="A287" s="41"/>
      <c r="B287" s="31"/>
      <c r="C287" s="31"/>
      <c r="D287" s="57"/>
      <c r="E287" s="57"/>
      <c r="F287" s="57"/>
    </row>
    <row r="288" spans="1:6" s="24" customFormat="1" ht="24">
      <c r="A288" s="58" t="s">
        <v>1</v>
      </c>
      <c r="B288" s="58" t="s">
        <v>2</v>
      </c>
      <c r="C288" s="58" t="s">
        <v>3</v>
      </c>
      <c r="D288" s="58" t="s">
        <v>272</v>
      </c>
      <c r="E288" s="58" t="s">
        <v>273</v>
      </c>
      <c r="F288" s="58" t="s">
        <v>151</v>
      </c>
    </row>
    <row r="289" spans="1:6" s="56" customFormat="1" ht="15">
      <c r="A289" s="54">
        <v>1</v>
      </c>
      <c r="B289" s="28">
        <v>2</v>
      </c>
      <c r="C289" s="28">
        <v>3</v>
      </c>
      <c r="D289" s="28">
        <v>4</v>
      </c>
      <c r="E289" s="28">
        <v>5</v>
      </c>
      <c r="F289" s="28">
        <v>6</v>
      </c>
    </row>
    <row r="290" spans="1:6" s="24" customFormat="1" ht="15">
      <c r="A290" s="51" t="s">
        <v>131</v>
      </c>
      <c r="B290" s="8" t="s">
        <v>132</v>
      </c>
      <c r="C290" s="8" t="s">
        <v>7</v>
      </c>
      <c r="D290" s="9">
        <f>D293</f>
        <v>246300</v>
      </c>
      <c r="E290" s="9">
        <f>E293</f>
        <v>-132719.48999999976</v>
      </c>
      <c r="F290" s="9">
        <v>0</v>
      </c>
    </row>
    <row r="291" spans="1:6" s="24" customFormat="1" ht="36">
      <c r="A291" s="42" t="s">
        <v>133</v>
      </c>
      <c r="B291" s="12" t="s">
        <v>134</v>
      </c>
      <c r="C291" s="12" t="s">
        <v>7</v>
      </c>
      <c r="D291" s="13">
        <v>0</v>
      </c>
      <c r="E291" s="13">
        <v>0</v>
      </c>
      <c r="F291" s="13">
        <v>0</v>
      </c>
    </row>
    <row r="292" spans="1:6" s="24" customFormat="1" ht="24">
      <c r="A292" s="42" t="s">
        <v>135</v>
      </c>
      <c r="B292" s="12" t="s">
        <v>136</v>
      </c>
      <c r="C292" s="12" t="s">
        <v>7</v>
      </c>
      <c r="D292" s="13">
        <v>0</v>
      </c>
      <c r="E292" s="13">
        <v>0</v>
      </c>
      <c r="F292" s="13">
        <v>0</v>
      </c>
    </row>
    <row r="293" spans="1:6" s="24" customFormat="1" ht="15">
      <c r="A293" s="51" t="s">
        <v>137</v>
      </c>
      <c r="B293" s="8" t="s">
        <v>138</v>
      </c>
      <c r="C293" s="8"/>
      <c r="D293" s="9">
        <f>D294+D297</f>
        <v>246300</v>
      </c>
      <c r="E293" s="9">
        <f>E294+E297</f>
        <v>-132719.48999999976</v>
      </c>
      <c r="F293" s="9">
        <v>0</v>
      </c>
    </row>
    <row r="294" spans="1:6" s="24" customFormat="1" ht="15" customHeight="1">
      <c r="A294" s="51" t="s">
        <v>139</v>
      </c>
      <c r="B294" s="8" t="s">
        <v>140</v>
      </c>
      <c r="C294" s="8"/>
      <c r="D294" s="9">
        <f>D295+D296</f>
        <v>-3907664</v>
      </c>
      <c r="E294" s="9">
        <f>E295+E296</f>
        <v>-3322862.88</v>
      </c>
      <c r="F294" s="9">
        <v>0</v>
      </c>
    </row>
    <row r="295" spans="1:6" s="24" customFormat="1" ht="24">
      <c r="A295" s="42" t="s">
        <v>141</v>
      </c>
      <c r="B295" s="11" t="s">
        <v>140</v>
      </c>
      <c r="C295" s="12" t="s">
        <v>142</v>
      </c>
      <c r="D295" s="13">
        <v>0</v>
      </c>
      <c r="E295" s="13">
        <v>0</v>
      </c>
      <c r="F295" s="13">
        <v>0</v>
      </c>
    </row>
    <row r="296" spans="1:6" s="24" customFormat="1" ht="15">
      <c r="A296" s="42" t="s">
        <v>143</v>
      </c>
      <c r="B296" s="11" t="s">
        <v>140</v>
      </c>
      <c r="C296" s="12" t="s">
        <v>144</v>
      </c>
      <c r="D296" s="13">
        <f>-D10</f>
        <v>-3907664</v>
      </c>
      <c r="E296" s="13">
        <v>-3322862.88</v>
      </c>
      <c r="F296" s="13">
        <v>0</v>
      </c>
    </row>
    <row r="297" spans="1:6" s="24" customFormat="1" ht="15">
      <c r="A297" s="51" t="s">
        <v>145</v>
      </c>
      <c r="B297" s="8" t="s">
        <v>146</v>
      </c>
      <c r="C297" s="8"/>
      <c r="D297" s="9">
        <f>D298+D299</f>
        <v>4153964</v>
      </c>
      <c r="E297" s="9">
        <f>E298+E299</f>
        <v>3190143.39</v>
      </c>
      <c r="F297" s="9">
        <v>0</v>
      </c>
    </row>
    <row r="298" spans="1:6" s="24" customFormat="1" ht="24">
      <c r="A298" s="42" t="s">
        <v>147</v>
      </c>
      <c r="B298" s="11" t="s">
        <v>146</v>
      </c>
      <c r="C298" s="12" t="s">
        <v>148</v>
      </c>
      <c r="D298" s="13">
        <v>0</v>
      </c>
      <c r="E298" s="13">
        <v>0</v>
      </c>
      <c r="F298" s="13">
        <v>0</v>
      </c>
    </row>
    <row r="299" spans="1:6" s="24" customFormat="1" ht="15">
      <c r="A299" s="42" t="s">
        <v>149</v>
      </c>
      <c r="B299" s="11" t="s">
        <v>146</v>
      </c>
      <c r="C299" s="12" t="s">
        <v>150</v>
      </c>
      <c r="D299" s="13">
        <f>D129</f>
        <v>4153964</v>
      </c>
      <c r="E299" s="13">
        <v>3190143.39</v>
      </c>
      <c r="F299" s="13">
        <v>0</v>
      </c>
    </row>
  </sheetData>
  <sheetProtection/>
  <mergeCells count="5">
    <mergeCell ref="A125:F125"/>
    <mergeCell ref="A286:F286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5" r:id="rId1"/>
  <headerFooter alignWithMargins="0"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4"/>
  <sheetViews>
    <sheetView showGridLines="0" tabSelected="1" view="pageBreakPreview" zoomScaleSheetLayoutView="100" workbookViewId="0" topLeftCell="A278">
      <selection activeCell="E299" sqref="E299"/>
    </sheetView>
  </sheetViews>
  <sheetFormatPr defaultColWidth="9.140625" defaultRowHeight="15"/>
  <cols>
    <col min="1" max="1" width="55.421875" style="41" customWidth="1"/>
    <col min="2" max="2" width="9.8515625" style="38" customWidth="1"/>
    <col min="3" max="3" width="28.00390625" style="38" customWidth="1"/>
    <col min="4" max="5" width="12.8515625" style="38" bestFit="1" customWidth="1"/>
    <col min="6" max="6" width="11.421875" style="38" customWidth="1"/>
  </cols>
  <sheetData>
    <row r="1" spans="2:6" ht="15" customHeight="1">
      <c r="B1" s="32"/>
      <c r="C1" s="33"/>
      <c r="D1" s="34"/>
      <c r="E1" s="35"/>
      <c r="F1" s="35"/>
    </row>
    <row r="2" spans="1:6" ht="15" customHeight="1">
      <c r="A2" s="81" t="s">
        <v>248</v>
      </c>
      <c r="B2" s="81"/>
      <c r="C2" s="81"/>
      <c r="D2" s="81"/>
      <c r="E2" s="81"/>
      <c r="F2" s="81"/>
    </row>
    <row r="3" spans="1:6" ht="15" customHeight="1">
      <c r="A3" s="44"/>
      <c r="B3" s="45"/>
      <c r="C3" s="45"/>
      <c r="D3" s="45"/>
      <c r="E3" s="46"/>
      <c r="F3" s="47"/>
    </row>
    <row r="4" spans="1:6" ht="15" customHeight="1">
      <c r="A4" s="82" t="s">
        <v>278</v>
      </c>
      <c r="B4" s="82"/>
      <c r="C4" s="82"/>
      <c r="D4" s="82"/>
      <c r="E4" s="82"/>
      <c r="F4" s="82"/>
    </row>
    <row r="5" spans="1:6" ht="15" customHeight="1">
      <c r="A5" s="44"/>
      <c r="B5" s="50"/>
      <c r="C5" s="50"/>
      <c r="D5" s="50"/>
      <c r="E5" s="48"/>
      <c r="F5" s="49"/>
    </row>
    <row r="6" spans="1:6" ht="15" customHeight="1">
      <c r="A6" s="80" t="s">
        <v>0</v>
      </c>
      <c r="B6" s="80"/>
      <c r="C6" s="80"/>
      <c r="D6" s="80"/>
      <c r="E6" s="80"/>
      <c r="F6" s="80"/>
    </row>
    <row r="7" spans="2:6" ht="15" customHeight="1">
      <c r="B7" s="36"/>
      <c r="C7" s="36"/>
      <c r="D7" s="36"/>
      <c r="E7" s="37"/>
      <c r="F7" s="37"/>
    </row>
    <row r="8" spans="1:6" ht="27" customHeight="1">
      <c r="A8" s="58" t="s">
        <v>1</v>
      </c>
      <c r="B8" s="58" t="s">
        <v>2</v>
      </c>
      <c r="C8" s="58" t="s">
        <v>3</v>
      </c>
      <c r="D8" s="68" t="s">
        <v>279</v>
      </c>
      <c r="E8" s="68" t="s">
        <v>280</v>
      </c>
      <c r="F8" s="58" t="s">
        <v>151</v>
      </c>
    </row>
    <row r="9" spans="1:6" s="56" customFormat="1" ht="15">
      <c r="A9" s="5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6" s="52" customFormat="1" ht="24">
      <c r="A10" s="51" t="s">
        <v>5</v>
      </c>
      <c r="B10" s="62" t="s">
        <v>6</v>
      </c>
      <c r="C10" s="62" t="s">
        <v>7</v>
      </c>
      <c r="D10" s="7">
        <f>D11+D43</f>
        <v>4157863.95</v>
      </c>
      <c r="E10" s="7">
        <f>E11+E43</f>
        <v>3031499.2800000003</v>
      </c>
      <c r="F10" s="7">
        <f aca="true" t="shared" si="0" ref="F10:F30">E10/D10*100</f>
        <v>72.9100162115694</v>
      </c>
    </row>
    <row r="11" spans="1:6" s="52" customFormat="1" ht="15">
      <c r="A11" s="51" t="s">
        <v>153</v>
      </c>
      <c r="B11" s="62"/>
      <c r="C11" s="62"/>
      <c r="D11" s="7">
        <f>D12+D28</f>
        <v>565320</v>
      </c>
      <c r="E11" s="7">
        <f>E12+E28</f>
        <v>641482.3300000001</v>
      </c>
      <c r="F11" s="7">
        <f t="shared" si="0"/>
        <v>113.4724280053775</v>
      </c>
    </row>
    <row r="12" spans="1:6" s="52" customFormat="1" ht="15">
      <c r="A12" s="51" t="s">
        <v>154</v>
      </c>
      <c r="B12" s="62"/>
      <c r="C12" s="62"/>
      <c r="D12" s="7">
        <f>D13+D17+D20+D24+D26</f>
        <v>512120</v>
      </c>
      <c r="E12" s="7">
        <f>E13+E17+E20+E24+E26</f>
        <v>521169.55000000005</v>
      </c>
      <c r="F12" s="7">
        <f t="shared" si="0"/>
        <v>101.7670760759197</v>
      </c>
    </row>
    <row r="13" spans="1:6" s="52" customFormat="1" ht="15">
      <c r="A13" s="51" t="s">
        <v>155</v>
      </c>
      <c r="B13" s="62"/>
      <c r="C13" s="62" t="s">
        <v>156</v>
      </c>
      <c r="D13" s="7">
        <f>SUM(D14:D16)</f>
        <v>231420</v>
      </c>
      <c r="E13" s="7">
        <f>SUM(E14:E16)</f>
        <v>275445.03</v>
      </c>
      <c r="F13" s="7">
        <f t="shared" si="0"/>
        <v>119.02386569872961</v>
      </c>
    </row>
    <row r="14" spans="1:6" s="24" customFormat="1" ht="48">
      <c r="A14" s="42" t="s">
        <v>8</v>
      </c>
      <c r="B14" s="1" t="s">
        <v>6</v>
      </c>
      <c r="C14" s="2" t="s">
        <v>9</v>
      </c>
      <c r="D14" s="3">
        <v>148400</v>
      </c>
      <c r="E14" s="3">
        <v>193758.72</v>
      </c>
      <c r="F14" s="4">
        <f t="shared" si="0"/>
        <v>130.56517520215633</v>
      </c>
    </row>
    <row r="15" spans="1:6" s="24" customFormat="1" ht="72">
      <c r="A15" s="42" t="s">
        <v>10</v>
      </c>
      <c r="B15" s="1" t="s">
        <v>6</v>
      </c>
      <c r="C15" s="2" t="s">
        <v>11</v>
      </c>
      <c r="D15" s="3">
        <v>82020</v>
      </c>
      <c r="E15" s="3">
        <v>81206.31</v>
      </c>
      <c r="F15" s="4">
        <f t="shared" si="0"/>
        <v>99.00793708851499</v>
      </c>
    </row>
    <row r="16" spans="1:6" s="24" customFormat="1" ht="36">
      <c r="A16" s="42" t="s">
        <v>12</v>
      </c>
      <c r="B16" s="1" t="s">
        <v>6</v>
      </c>
      <c r="C16" s="2" t="s">
        <v>13</v>
      </c>
      <c r="D16" s="3">
        <v>1000</v>
      </c>
      <c r="E16" s="3">
        <v>480</v>
      </c>
      <c r="F16" s="4">
        <f t="shared" si="0"/>
        <v>48</v>
      </c>
    </row>
    <row r="17" spans="1:6" s="52" customFormat="1" ht="15">
      <c r="A17" s="51"/>
      <c r="B17" s="63"/>
      <c r="C17" s="5" t="s">
        <v>157</v>
      </c>
      <c r="D17" s="6">
        <f>SUM(D18:D19)</f>
        <v>11300</v>
      </c>
      <c r="E17" s="6">
        <f>SUM(E18:E19)</f>
        <v>36021.72</v>
      </c>
      <c r="F17" s="7">
        <f t="shared" si="0"/>
        <v>318.7762831858407</v>
      </c>
    </row>
    <row r="18" spans="1:6" s="24" customFormat="1" ht="15">
      <c r="A18" s="42" t="s">
        <v>14</v>
      </c>
      <c r="B18" s="1" t="s">
        <v>6</v>
      </c>
      <c r="C18" s="2" t="s">
        <v>15</v>
      </c>
      <c r="D18" s="3">
        <v>11300</v>
      </c>
      <c r="E18" s="3">
        <v>36021.72</v>
      </c>
      <c r="F18" s="4">
        <f t="shared" si="0"/>
        <v>318.7762831858407</v>
      </c>
    </row>
    <row r="19" spans="1:6" s="24" customFormat="1" ht="24">
      <c r="A19" s="42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52" customFormat="1" ht="15">
      <c r="A20" s="51"/>
      <c r="B20" s="63"/>
      <c r="C20" s="5" t="s">
        <v>158</v>
      </c>
      <c r="D20" s="6">
        <f>SUM(D21:D23)</f>
        <v>259300</v>
      </c>
      <c r="E20" s="6">
        <f>SUM(E21:E23)</f>
        <v>199002.80000000002</v>
      </c>
      <c r="F20" s="7">
        <f t="shared" si="0"/>
        <v>76.74616274585424</v>
      </c>
    </row>
    <row r="21" spans="1:6" s="24" customFormat="1" ht="36">
      <c r="A21" s="42" t="s">
        <v>18</v>
      </c>
      <c r="B21" s="1" t="s">
        <v>6</v>
      </c>
      <c r="C21" s="2" t="s">
        <v>19</v>
      </c>
      <c r="D21" s="3">
        <v>47200</v>
      </c>
      <c r="E21" s="3">
        <v>26329.97</v>
      </c>
      <c r="F21" s="4">
        <f t="shared" si="0"/>
        <v>55.78383474576272</v>
      </c>
    </row>
    <row r="22" spans="1:6" s="24" customFormat="1" ht="48">
      <c r="A22" s="42" t="s">
        <v>20</v>
      </c>
      <c r="B22" s="1" t="s">
        <v>6</v>
      </c>
      <c r="C22" s="2" t="s">
        <v>21</v>
      </c>
      <c r="D22" s="3">
        <v>186200</v>
      </c>
      <c r="E22" s="3">
        <v>169805.73</v>
      </c>
      <c r="F22" s="4">
        <f t="shared" si="0"/>
        <v>91.19534371643395</v>
      </c>
    </row>
    <row r="23" spans="1:6" s="24" customFormat="1" ht="48">
      <c r="A23" s="42" t="s">
        <v>22</v>
      </c>
      <c r="B23" s="1" t="s">
        <v>6</v>
      </c>
      <c r="C23" s="2" t="s">
        <v>23</v>
      </c>
      <c r="D23" s="3">
        <v>25900</v>
      </c>
      <c r="E23" s="3">
        <v>2867.1</v>
      </c>
      <c r="F23" s="4">
        <f t="shared" si="0"/>
        <v>11.069884169884169</v>
      </c>
    </row>
    <row r="24" spans="1:6" s="52" customFormat="1" ht="15">
      <c r="A24" s="51"/>
      <c r="B24" s="63"/>
      <c r="C24" s="5" t="s">
        <v>159</v>
      </c>
      <c r="D24" s="6">
        <f>D25</f>
        <v>10100</v>
      </c>
      <c r="E24" s="6">
        <f>E25</f>
        <v>10700</v>
      </c>
      <c r="F24" s="7">
        <f t="shared" si="0"/>
        <v>105.94059405940595</v>
      </c>
    </row>
    <row r="25" spans="1:6" s="24" customFormat="1" ht="48">
      <c r="A25" s="42" t="s">
        <v>24</v>
      </c>
      <c r="B25" s="1" t="s">
        <v>6</v>
      </c>
      <c r="C25" s="2" t="s">
        <v>25</v>
      </c>
      <c r="D25" s="3">
        <v>10100</v>
      </c>
      <c r="E25" s="3">
        <v>10700</v>
      </c>
      <c r="F25" s="4">
        <f t="shared" si="0"/>
        <v>105.94059405940595</v>
      </c>
    </row>
    <row r="26" spans="1:6" s="52" customFormat="1" ht="15">
      <c r="A26" s="51"/>
      <c r="B26" s="63"/>
      <c r="C26" s="5" t="s">
        <v>160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4" customFormat="1" ht="24">
      <c r="A27" s="42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52" customFormat="1" ht="15">
      <c r="A28" s="51" t="s">
        <v>171</v>
      </c>
      <c r="B28" s="63"/>
      <c r="C28" s="5" t="s">
        <v>4</v>
      </c>
      <c r="D28" s="6">
        <f>D29+D33+D35+D39</f>
        <v>53200</v>
      </c>
      <c r="E28" s="6">
        <f>E29+E33+E35+E39</f>
        <v>120312.78</v>
      </c>
      <c r="F28" s="7">
        <f t="shared" si="0"/>
        <v>226.15184210526314</v>
      </c>
    </row>
    <row r="29" spans="1:6" s="52" customFormat="1" ht="24">
      <c r="A29" s="51" t="s">
        <v>172</v>
      </c>
      <c r="B29" s="63"/>
      <c r="C29" s="5" t="s">
        <v>161</v>
      </c>
      <c r="D29" s="6">
        <f>SUM(D30:D32)</f>
        <v>52200</v>
      </c>
      <c r="E29" s="6">
        <f>SUM(E30:E32)</f>
        <v>10795.779999999999</v>
      </c>
      <c r="F29" s="7">
        <f t="shared" si="0"/>
        <v>20.68157088122605</v>
      </c>
    </row>
    <row r="30" spans="1:6" s="24" customFormat="1" ht="48">
      <c r="A30" s="42" t="s">
        <v>28</v>
      </c>
      <c r="B30" s="1" t="s">
        <v>6</v>
      </c>
      <c r="C30" s="2" t="s">
        <v>29</v>
      </c>
      <c r="D30" s="3">
        <v>11700</v>
      </c>
      <c r="E30" s="3">
        <v>7916.78</v>
      </c>
      <c r="F30" s="4">
        <f t="shared" si="0"/>
        <v>67.66478632478632</v>
      </c>
    </row>
    <row r="31" spans="1:6" s="24" customFormat="1" ht="48">
      <c r="A31" s="42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4" customFormat="1" ht="48">
      <c r="A32" s="42" t="s">
        <v>32</v>
      </c>
      <c r="B32" s="1" t="s">
        <v>6</v>
      </c>
      <c r="C32" s="2" t="s">
        <v>33</v>
      </c>
      <c r="D32" s="3">
        <v>40500</v>
      </c>
      <c r="E32" s="3">
        <v>2879</v>
      </c>
      <c r="F32" s="4">
        <f aca="true" t="shared" si="1" ref="F32:F39">E32/D32*100</f>
        <v>7.108641975308642</v>
      </c>
    </row>
    <row r="33" spans="1:6" s="52" customFormat="1" ht="15">
      <c r="A33" s="51"/>
      <c r="B33" s="63"/>
      <c r="C33" s="5" t="s">
        <v>162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4" customFormat="1" ht="24">
      <c r="A34" s="42" t="s">
        <v>34</v>
      </c>
      <c r="B34" s="1" t="s">
        <v>6</v>
      </c>
      <c r="C34" s="2" t="s">
        <v>35</v>
      </c>
      <c r="D34" s="3"/>
      <c r="E34" s="3"/>
      <c r="F34" s="4" t="e">
        <f t="shared" si="1"/>
        <v>#DIV/0!</v>
      </c>
    </row>
    <row r="35" spans="1:6" s="52" customFormat="1" ht="15">
      <c r="A35" s="51"/>
      <c r="B35" s="63"/>
      <c r="C35" s="5" t="s">
        <v>163</v>
      </c>
      <c r="D35" s="6">
        <f>D36+D37+D38</f>
        <v>1000</v>
      </c>
      <c r="E35" s="6">
        <f>E36+E37+E38</f>
        <v>9270</v>
      </c>
      <c r="F35" s="7">
        <f t="shared" si="1"/>
        <v>927</v>
      </c>
    </row>
    <row r="36" spans="1:6" s="24" customFormat="1" ht="60">
      <c r="A36" s="42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4" customFormat="1" ht="36">
      <c r="A37" s="66" t="s">
        <v>38</v>
      </c>
      <c r="B37" s="1" t="s">
        <v>6</v>
      </c>
      <c r="C37" s="2" t="s">
        <v>39</v>
      </c>
      <c r="D37" s="3">
        <v>1000</v>
      </c>
      <c r="E37" s="3">
        <v>9270</v>
      </c>
      <c r="F37" s="4">
        <f>E37/D37*100</f>
        <v>927</v>
      </c>
    </row>
    <row r="38" spans="1:6" s="24" customFormat="1" ht="24">
      <c r="A38" s="66" t="s">
        <v>257</v>
      </c>
      <c r="B38" s="1">
        <v>10</v>
      </c>
      <c r="C38" s="2" t="s">
        <v>258</v>
      </c>
      <c r="D38" s="3"/>
      <c r="E38" s="3">
        <v>0</v>
      </c>
      <c r="F38" s="4"/>
    </row>
    <row r="39" spans="1:6" s="52" customFormat="1" ht="15">
      <c r="A39" s="51"/>
      <c r="B39" s="63"/>
      <c r="C39" s="5" t="s">
        <v>164</v>
      </c>
      <c r="D39" s="6">
        <f>SUM(D40:D42)</f>
        <v>0</v>
      </c>
      <c r="E39" s="6">
        <f>SUM(E40:E42)</f>
        <v>100247</v>
      </c>
      <c r="F39" s="7" t="e">
        <f t="shared" si="1"/>
        <v>#DIV/0!</v>
      </c>
    </row>
    <row r="40" spans="1:6" s="24" customFormat="1" ht="15">
      <c r="A40" s="42" t="s">
        <v>40</v>
      </c>
      <c r="B40" s="1" t="s">
        <v>6</v>
      </c>
      <c r="C40" s="2" t="s">
        <v>41</v>
      </c>
      <c r="D40" s="3">
        <v>0</v>
      </c>
      <c r="E40" s="3">
        <v>100247</v>
      </c>
      <c r="F40" s="4">
        <v>0</v>
      </c>
    </row>
    <row r="41" spans="1:6" s="24" customFormat="1" ht="36">
      <c r="A41" s="42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5">E41/D41*100</f>
        <v>#DIV/0!</v>
      </c>
    </row>
    <row r="42" spans="1:6" s="24" customFormat="1" ht="15">
      <c r="A42" s="42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76" customFormat="1" ht="15">
      <c r="A43" s="65" t="s">
        <v>173</v>
      </c>
      <c r="B43" s="63"/>
      <c r="C43" s="5" t="s">
        <v>70</v>
      </c>
      <c r="D43" s="6">
        <f>D44+D65</f>
        <v>3592543.95</v>
      </c>
      <c r="E43" s="6">
        <f>E44+E65</f>
        <v>2390016.95</v>
      </c>
      <c r="F43" s="4">
        <f t="shared" si="2"/>
        <v>66.52714575697814</v>
      </c>
    </row>
    <row r="44" spans="1:6" s="52" customFormat="1" ht="15">
      <c r="A44" s="51" t="s">
        <v>277</v>
      </c>
      <c r="B44" s="63"/>
      <c r="C44" s="5" t="s">
        <v>165</v>
      </c>
      <c r="D44" s="6">
        <f>D45+D48+D55+D59+D64</f>
        <v>3596830</v>
      </c>
      <c r="E44" s="6">
        <f>E45+E48+E55+E59+E63</f>
        <v>2394303</v>
      </c>
      <c r="F44" s="7">
        <f t="shared" si="2"/>
        <v>66.56703263707209</v>
      </c>
    </row>
    <row r="45" spans="1:6" s="52" customFormat="1" ht="15">
      <c r="A45" s="51" t="s">
        <v>174</v>
      </c>
      <c r="B45" s="63"/>
      <c r="C45" s="5" t="s">
        <v>166</v>
      </c>
      <c r="D45" s="6">
        <f>D46+D47</f>
        <v>1755200</v>
      </c>
      <c r="E45" s="6">
        <f>E46+E47</f>
        <v>1537300</v>
      </c>
      <c r="F45" s="7">
        <f t="shared" si="2"/>
        <v>87.58546034639927</v>
      </c>
    </row>
    <row r="46" spans="1:6" s="24" customFormat="1" ht="24">
      <c r="A46" s="42" t="s">
        <v>46</v>
      </c>
      <c r="B46" s="1" t="s">
        <v>6</v>
      </c>
      <c r="C46" s="2" t="s">
        <v>47</v>
      </c>
      <c r="D46" s="3">
        <v>1225000</v>
      </c>
      <c r="E46" s="3">
        <v>1012800</v>
      </c>
      <c r="F46" s="4">
        <f t="shared" si="2"/>
        <v>82.67755102040817</v>
      </c>
    </row>
    <row r="47" spans="1:6" s="24" customFormat="1" ht="24">
      <c r="A47" s="42" t="s">
        <v>265</v>
      </c>
      <c r="B47" s="1"/>
      <c r="C47" s="2" t="s">
        <v>266</v>
      </c>
      <c r="D47" s="3">
        <v>530200</v>
      </c>
      <c r="E47" s="3">
        <v>524500</v>
      </c>
      <c r="F47" s="4"/>
    </row>
    <row r="48" spans="1:6" s="52" customFormat="1" ht="15">
      <c r="A48" s="51" t="s">
        <v>175</v>
      </c>
      <c r="B48" s="63"/>
      <c r="C48" s="5" t="s">
        <v>167</v>
      </c>
      <c r="D48" s="6">
        <f>SUM(D49:D54)</f>
        <v>1760330</v>
      </c>
      <c r="E48" s="6">
        <f>SUM(E49:E54)</f>
        <v>775703</v>
      </c>
      <c r="F48" s="7">
        <f t="shared" si="2"/>
        <v>44.06577175870434</v>
      </c>
    </row>
    <row r="49" spans="1:6" s="52" customFormat="1" ht="15">
      <c r="A49" s="42" t="s">
        <v>48</v>
      </c>
      <c r="B49" s="1" t="s">
        <v>6</v>
      </c>
      <c r="C49" s="2" t="s">
        <v>49</v>
      </c>
      <c r="D49" s="3">
        <f>175587-175587</f>
        <v>0</v>
      </c>
      <c r="E49" s="3">
        <v>0</v>
      </c>
      <c r="F49" s="4" t="e">
        <f t="shared" si="2"/>
        <v>#DIV/0!</v>
      </c>
    </row>
    <row r="50" spans="1:6" s="24" customFormat="1" ht="15">
      <c r="A50" s="42" t="s">
        <v>50</v>
      </c>
      <c r="B50" s="1" t="s">
        <v>6</v>
      </c>
      <c r="C50" s="2" t="s">
        <v>51</v>
      </c>
      <c r="D50" s="3">
        <v>0</v>
      </c>
      <c r="E50" s="3">
        <v>0</v>
      </c>
      <c r="F50" s="4" t="e">
        <f t="shared" si="2"/>
        <v>#DIV/0!</v>
      </c>
    </row>
    <row r="51" spans="1:6" s="24" customFormat="1" ht="24">
      <c r="A51" s="65" t="s">
        <v>276</v>
      </c>
      <c r="B51" s="63">
        <v>10</v>
      </c>
      <c r="C51" s="5" t="s">
        <v>275</v>
      </c>
      <c r="D51" s="6"/>
      <c r="E51" s="6"/>
      <c r="F51" s="7"/>
    </row>
    <row r="52" spans="1:6" s="24" customFormat="1" ht="24">
      <c r="A52" s="42" t="s">
        <v>52</v>
      </c>
      <c r="B52" s="1" t="s">
        <v>6</v>
      </c>
      <c r="C52" s="2" t="s">
        <v>53</v>
      </c>
      <c r="D52" s="3">
        <v>538630</v>
      </c>
      <c r="E52" s="3">
        <v>538630</v>
      </c>
      <c r="F52" s="4">
        <f t="shared" si="2"/>
        <v>100</v>
      </c>
    </row>
    <row r="53" spans="1:6" s="24" customFormat="1" ht="60">
      <c r="A53" s="42" t="s">
        <v>54</v>
      </c>
      <c r="B53" s="1" t="s">
        <v>6</v>
      </c>
      <c r="C53" s="2" t="s">
        <v>55</v>
      </c>
      <c r="D53" s="3"/>
      <c r="E53" s="3"/>
      <c r="F53" s="4" t="e">
        <f t="shared" si="2"/>
        <v>#DIV/0!</v>
      </c>
    </row>
    <row r="54" spans="1:6" s="24" customFormat="1" ht="15">
      <c r="A54" s="42" t="s">
        <v>56</v>
      </c>
      <c r="B54" s="1" t="s">
        <v>6</v>
      </c>
      <c r="C54" s="2" t="s">
        <v>57</v>
      </c>
      <c r="D54" s="3">
        <v>1221700</v>
      </c>
      <c r="E54" s="3">
        <v>237073</v>
      </c>
      <c r="F54" s="4">
        <f t="shared" si="2"/>
        <v>19.405173119423754</v>
      </c>
    </row>
    <row r="55" spans="1:6" s="52" customFormat="1" ht="15">
      <c r="A55" s="51" t="s">
        <v>176</v>
      </c>
      <c r="B55" s="63"/>
      <c r="C55" s="5" t="s">
        <v>168</v>
      </c>
      <c r="D55" s="6">
        <f>SUM(D56:D58)</f>
        <v>58800</v>
      </c>
      <c r="E55" s="6">
        <f>SUM(E56:E58)</f>
        <v>58800</v>
      </c>
      <c r="F55" s="7">
        <f t="shared" si="2"/>
        <v>100</v>
      </c>
    </row>
    <row r="56" spans="1:6" s="24" customFormat="1" ht="36">
      <c r="A56" s="42" t="s">
        <v>58</v>
      </c>
      <c r="B56" s="1" t="s">
        <v>6</v>
      </c>
      <c r="C56" s="2" t="s">
        <v>59</v>
      </c>
      <c r="D56" s="3">
        <v>58800</v>
      </c>
      <c r="E56" s="3">
        <v>58800</v>
      </c>
      <c r="F56" s="4">
        <f t="shared" si="2"/>
        <v>100</v>
      </c>
    </row>
    <row r="57" spans="1:6" s="24" customFormat="1" ht="24">
      <c r="A57" s="42" t="s">
        <v>60</v>
      </c>
      <c r="B57" s="1" t="s">
        <v>6</v>
      </c>
      <c r="C57" s="2" t="s">
        <v>61</v>
      </c>
      <c r="D57" s="3">
        <v>0</v>
      </c>
      <c r="E57" s="3">
        <v>0</v>
      </c>
      <c r="F57" s="4" t="e">
        <f t="shared" si="2"/>
        <v>#DIV/0!</v>
      </c>
    </row>
    <row r="58" spans="1:6" s="24" customFormat="1" ht="48">
      <c r="A58" s="42" t="s">
        <v>62</v>
      </c>
      <c r="B58" s="1" t="s">
        <v>6</v>
      </c>
      <c r="C58" s="2" t="s">
        <v>63</v>
      </c>
      <c r="D58" s="3">
        <v>0</v>
      </c>
      <c r="E58" s="3">
        <v>0</v>
      </c>
      <c r="F58" s="4" t="e">
        <f t="shared" si="2"/>
        <v>#DIV/0!</v>
      </c>
    </row>
    <row r="59" spans="1:6" s="52" customFormat="1" ht="15">
      <c r="A59" s="51" t="s">
        <v>177</v>
      </c>
      <c r="B59" s="63"/>
      <c r="C59" s="5" t="s">
        <v>169</v>
      </c>
      <c r="D59" s="6">
        <f>D60</f>
        <v>0</v>
      </c>
      <c r="E59" s="6">
        <f>E60</f>
        <v>0</v>
      </c>
      <c r="F59" s="7" t="e">
        <f t="shared" si="2"/>
        <v>#DIV/0!</v>
      </c>
    </row>
    <row r="60" spans="1:6" s="24" customFormat="1" ht="24">
      <c r="A60" s="42" t="s">
        <v>64</v>
      </c>
      <c r="B60" s="1" t="s">
        <v>6</v>
      </c>
      <c r="C60" s="2" t="s">
        <v>65</v>
      </c>
      <c r="D60" s="3">
        <v>0</v>
      </c>
      <c r="E60" s="3">
        <v>0</v>
      </c>
      <c r="F60" s="4" t="e">
        <f t="shared" si="2"/>
        <v>#DIV/0!</v>
      </c>
    </row>
    <row r="61" spans="1:6" s="24" customFormat="1" ht="36">
      <c r="A61" s="42" t="s">
        <v>268</v>
      </c>
      <c r="B61" s="1" t="s">
        <v>6</v>
      </c>
      <c r="C61" s="2" t="s">
        <v>267</v>
      </c>
      <c r="D61" s="3"/>
      <c r="E61" s="3"/>
      <c r="F61" s="4"/>
    </row>
    <row r="62" spans="1:6" s="24" customFormat="1" ht="36">
      <c r="A62" s="66" t="s">
        <v>270</v>
      </c>
      <c r="B62" s="1" t="s">
        <v>6</v>
      </c>
      <c r="C62" s="2" t="s">
        <v>269</v>
      </c>
      <c r="D62" s="3"/>
      <c r="E62" s="3"/>
      <c r="F62" s="4"/>
    </row>
    <row r="63" spans="1:6" s="52" customFormat="1" ht="15">
      <c r="A63" s="51" t="s">
        <v>178</v>
      </c>
      <c r="B63" s="63"/>
      <c r="C63" s="5" t="s">
        <v>170</v>
      </c>
      <c r="D63" s="6">
        <f>D64</f>
        <v>22500</v>
      </c>
      <c r="E63" s="6">
        <f>E64</f>
        <v>22500</v>
      </c>
      <c r="F63" s="7">
        <f t="shared" si="2"/>
        <v>100</v>
      </c>
    </row>
    <row r="64" spans="1:6" s="24" customFormat="1" ht="24">
      <c r="A64" s="42" t="s">
        <v>66</v>
      </c>
      <c r="B64" s="1" t="s">
        <v>6</v>
      </c>
      <c r="C64" s="2" t="s">
        <v>67</v>
      </c>
      <c r="D64" s="3">
        <v>22500</v>
      </c>
      <c r="E64" s="3">
        <v>22500</v>
      </c>
      <c r="F64" s="4">
        <f t="shared" si="2"/>
        <v>100</v>
      </c>
    </row>
    <row r="65" spans="1:6" s="24" customFormat="1" ht="36">
      <c r="A65" s="42" t="s">
        <v>259</v>
      </c>
      <c r="B65" s="1">
        <v>10</v>
      </c>
      <c r="C65" s="2" t="s">
        <v>260</v>
      </c>
      <c r="D65" s="3">
        <v>-4286.05</v>
      </c>
      <c r="E65" s="3">
        <v>-4286.05</v>
      </c>
      <c r="F65" s="4">
        <f t="shared" si="2"/>
        <v>100</v>
      </c>
    </row>
    <row r="66" spans="1:6" s="24" customFormat="1" ht="15">
      <c r="A66" s="44"/>
      <c r="B66" s="19"/>
      <c r="C66" s="20"/>
      <c r="D66" s="21"/>
      <c r="E66" s="21" t="s">
        <v>254</v>
      </c>
      <c r="F66" s="22"/>
    </row>
    <row r="67" spans="1:6" s="24" customFormat="1" ht="15">
      <c r="A67" s="44"/>
      <c r="B67" s="19"/>
      <c r="C67" s="20"/>
      <c r="D67" s="21"/>
      <c r="E67" s="21"/>
      <c r="F67" s="22"/>
    </row>
    <row r="68" spans="1:6" s="24" customFormat="1" ht="15">
      <c r="A68" s="44"/>
      <c r="B68" s="19"/>
      <c r="C68" s="20"/>
      <c r="D68" s="21"/>
      <c r="E68" s="21"/>
      <c r="F68" s="22"/>
    </row>
    <row r="69" spans="1:6" s="24" customFormat="1" ht="15">
      <c r="A69" s="44"/>
      <c r="B69" s="19"/>
      <c r="C69" s="20"/>
      <c r="D69" s="21"/>
      <c r="E69" s="21"/>
      <c r="F69" s="22"/>
    </row>
    <row r="70" spans="1:6" s="24" customFormat="1" ht="15">
      <c r="A70" s="44"/>
      <c r="B70" s="19"/>
      <c r="C70" s="20"/>
      <c r="D70" s="21"/>
      <c r="E70" s="21"/>
      <c r="F70" s="22"/>
    </row>
    <row r="71" spans="1:6" s="24" customFormat="1" ht="15">
      <c r="A71" s="44"/>
      <c r="B71" s="19"/>
      <c r="C71" s="20"/>
      <c r="D71" s="21"/>
      <c r="E71" s="21"/>
      <c r="F71" s="22"/>
    </row>
    <row r="72" spans="1:6" s="24" customFormat="1" ht="15">
      <c r="A72" s="44"/>
      <c r="B72" s="19"/>
      <c r="C72" s="20"/>
      <c r="D72" s="21"/>
      <c r="E72" s="21"/>
      <c r="F72" s="22"/>
    </row>
    <row r="73" spans="1:6" s="24" customFormat="1" ht="15">
      <c r="A73" s="44"/>
      <c r="B73" s="19"/>
      <c r="C73" s="20"/>
      <c r="D73" s="21"/>
      <c r="E73" s="21"/>
      <c r="F73" s="22"/>
    </row>
    <row r="74" spans="1:6" s="24" customFormat="1" ht="15">
      <c r="A74" s="44"/>
      <c r="B74" s="19"/>
      <c r="C74" s="20"/>
      <c r="D74" s="21"/>
      <c r="E74" s="21"/>
      <c r="F74" s="22"/>
    </row>
    <row r="75" spans="1:6" s="24" customFormat="1" ht="15">
      <c r="A75" s="44"/>
      <c r="B75" s="19"/>
      <c r="C75" s="20"/>
      <c r="D75" s="21"/>
      <c r="E75" s="21"/>
      <c r="F75" s="22"/>
    </row>
    <row r="76" spans="1:6" s="24" customFormat="1" ht="15">
      <c r="A76" s="44"/>
      <c r="B76" s="19"/>
      <c r="C76" s="20"/>
      <c r="D76" s="21"/>
      <c r="E76" s="21"/>
      <c r="F76" s="22"/>
    </row>
    <row r="77" spans="1:6" s="24" customFormat="1" ht="15">
      <c r="A77" s="44"/>
      <c r="B77" s="19"/>
      <c r="C77" s="20"/>
      <c r="D77" s="21"/>
      <c r="E77" s="21"/>
      <c r="F77" s="22"/>
    </row>
    <row r="78" spans="1:6" s="24" customFormat="1" ht="15">
      <c r="A78" s="44"/>
      <c r="B78" s="19"/>
      <c r="C78" s="20"/>
      <c r="D78" s="21"/>
      <c r="E78" s="21"/>
      <c r="F78" s="22"/>
    </row>
    <row r="79" spans="1:6" s="24" customFormat="1" ht="15">
      <c r="A79" s="44"/>
      <c r="B79" s="19"/>
      <c r="C79" s="20"/>
      <c r="D79" s="21"/>
      <c r="E79" s="21"/>
      <c r="F79" s="22"/>
    </row>
    <row r="80" spans="1:6" s="24" customFormat="1" ht="15">
      <c r="A80" s="44"/>
      <c r="B80" s="19"/>
      <c r="C80" s="20"/>
      <c r="D80" s="21"/>
      <c r="E80" s="21"/>
      <c r="F80" s="22"/>
    </row>
    <row r="81" spans="1:6" s="24" customFormat="1" ht="15">
      <c r="A81" s="44"/>
      <c r="B81" s="19"/>
      <c r="C81" s="20"/>
      <c r="D81" s="21"/>
      <c r="E81" s="21"/>
      <c r="F81" s="22"/>
    </row>
    <row r="82" spans="1:6" s="24" customFormat="1" ht="15">
      <c r="A82" s="44"/>
      <c r="B82" s="19"/>
      <c r="C82" s="20"/>
      <c r="D82" s="21"/>
      <c r="E82" s="21"/>
      <c r="F82" s="22"/>
    </row>
    <row r="83" spans="1:6" s="24" customFormat="1" ht="15">
      <c r="A83" s="44"/>
      <c r="B83" s="19"/>
      <c r="C83" s="20"/>
      <c r="D83" s="21"/>
      <c r="E83" s="21"/>
      <c r="F83" s="22"/>
    </row>
    <row r="84" spans="1:6" s="24" customFormat="1" ht="15">
      <c r="A84" s="44"/>
      <c r="B84" s="19"/>
      <c r="C84" s="20"/>
      <c r="D84" s="21"/>
      <c r="E84" s="21"/>
      <c r="F84" s="22"/>
    </row>
    <row r="85" spans="1:6" s="24" customFormat="1" ht="15">
      <c r="A85" s="44"/>
      <c r="B85" s="19"/>
      <c r="C85" s="20"/>
      <c r="D85" s="21"/>
      <c r="E85" s="21"/>
      <c r="F85" s="22"/>
    </row>
    <row r="86" spans="1:6" s="24" customFormat="1" ht="15">
      <c r="A86" s="44"/>
      <c r="B86" s="19"/>
      <c r="C86" s="20"/>
      <c r="D86" s="21"/>
      <c r="E86" s="21"/>
      <c r="F86" s="22"/>
    </row>
    <row r="87" spans="1:6" s="24" customFormat="1" ht="15">
      <c r="A87" s="44"/>
      <c r="B87" s="19"/>
      <c r="C87" s="20"/>
      <c r="D87" s="21"/>
      <c r="E87" s="21"/>
      <c r="F87" s="22"/>
    </row>
    <row r="88" spans="1:6" s="24" customFormat="1" ht="15">
      <c r="A88" s="44"/>
      <c r="B88" s="19"/>
      <c r="C88" s="20"/>
      <c r="D88" s="21"/>
      <c r="E88" s="21"/>
      <c r="F88" s="22"/>
    </row>
    <row r="89" spans="1:6" s="24" customFormat="1" ht="15">
      <c r="A89" s="44"/>
      <c r="B89" s="19"/>
      <c r="C89" s="20"/>
      <c r="D89" s="21"/>
      <c r="E89" s="21"/>
      <c r="F89" s="22"/>
    </row>
    <row r="90" spans="1:6" s="24" customFormat="1" ht="15">
      <c r="A90" s="44"/>
      <c r="B90" s="19"/>
      <c r="C90" s="20"/>
      <c r="D90" s="21"/>
      <c r="E90" s="21"/>
      <c r="F90" s="22"/>
    </row>
    <row r="91" spans="1:6" s="24" customFormat="1" ht="15">
      <c r="A91" s="44"/>
      <c r="B91" s="19"/>
      <c r="C91" s="20"/>
      <c r="D91" s="21"/>
      <c r="E91" s="21"/>
      <c r="F91" s="22"/>
    </row>
    <row r="92" spans="1:6" s="24" customFormat="1" ht="15">
      <c r="A92" s="44"/>
      <c r="B92" s="19"/>
      <c r="C92" s="20"/>
      <c r="D92" s="21"/>
      <c r="E92" s="21"/>
      <c r="F92" s="22"/>
    </row>
    <row r="93" spans="1:6" s="24" customFormat="1" ht="15">
      <c r="A93" s="44"/>
      <c r="B93" s="19"/>
      <c r="C93" s="20"/>
      <c r="D93" s="21"/>
      <c r="E93" s="21"/>
      <c r="F93" s="22"/>
    </row>
    <row r="94" spans="1:6" s="24" customFormat="1" ht="15">
      <c r="A94" s="44"/>
      <c r="B94" s="19"/>
      <c r="C94" s="20"/>
      <c r="D94" s="21"/>
      <c r="E94" s="21"/>
      <c r="F94" s="22"/>
    </row>
    <row r="95" spans="1:6" s="24" customFormat="1" ht="15">
      <c r="A95" s="44"/>
      <c r="B95" s="19"/>
      <c r="C95" s="20"/>
      <c r="D95" s="21"/>
      <c r="E95" s="21"/>
      <c r="F95" s="22"/>
    </row>
    <row r="96" spans="1:6" s="24" customFormat="1" ht="15">
      <c r="A96" s="44"/>
      <c r="B96" s="19"/>
      <c r="C96" s="20"/>
      <c r="D96" s="21"/>
      <c r="E96" s="21"/>
      <c r="F96" s="22"/>
    </row>
    <row r="97" spans="1:6" s="24" customFormat="1" ht="15">
      <c r="A97" s="44"/>
      <c r="B97" s="19"/>
      <c r="C97" s="20"/>
      <c r="D97" s="21"/>
      <c r="E97" s="21"/>
      <c r="F97" s="22"/>
    </row>
    <row r="98" spans="1:6" s="24" customFormat="1" ht="15">
      <c r="A98" s="44"/>
      <c r="B98" s="19"/>
      <c r="C98" s="20"/>
      <c r="D98" s="21"/>
      <c r="E98" s="21"/>
      <c r="F98" s="22"/>
    </row>
    <row r="99" spans="1:6" s="24" customFormat="1" ht="15">
      <c r="A99" s="44"/>
      <c r="B99" s="19"/>
      <c r="C99" s="20"/>
      <c r="D99" s="21"/>
      <c r="E99" s="21"/>
      <c r="F99" s="22"/>
    </row>
    <row r="100" spans="1:6" s="24" customFormat="1" ht="15">
      <c r="A100" s="44"/>
      <c r="B100" s="19"/>
      <c r="C100" s="20"/>
      <c r="D100" s="21"/>
      <c r="E100" s="21"/>
      <c r="F100" s="22"/>
    </row>
    <row r="101" spans="1:6" s="24" customFormat="1" ht="15">
      <c r="A101" s="44"/>
      <c r="B101" s="19"/>
      <c r="C101" s="20"/>
      <c r="D101" s="21"/>
      <c r="E101" s="21"/>
      <c r="F101" s="22"/>
    </row>
    <row r="102" spans="1:6" s="24" customFormat="1" ht="15">
      <c r="A102" s="44"/>
      <c r="B102" s="19"/>
      <c r="C102" s="20"/>
      <c r="D102" s="21"/>
      <c r="E102" s="21"/>
      <c r="F102" s="22"/>
    </row>
    <row r="103" spans="1:6" s="24" customFormat="1" ht="15">
      <c r="A103" s="44"/>
      <c r="B103" s="19"/>
      <c r="C103" s="20"/>
      <c r="D103" s="21"/>
      <c r="E103" s="21"/>
      <c r="F103" s="22"/>
    </row>
    <row r="104" spans="1:6" s="24" customFormat="1" ht="15">
      <c r="A104" s="44"/>
      <c r="B104" s="19"/>
      <c r="C104" s="20"/>
      <c r="D104" s="21"/>
      <c r="E104" s="21"/>
      <c r="F104" s="22"/>
    </row>
    <row r="105" spans="1:6" s="24" customFormat="1" ht="15">
      <c r="A105" s="44"/>
      <c r="B105" s="19"/>
      <c r="C105" s="20"/>
      <c r="D105" s="21"/>
      <c r="E105" s="21"/>
      <c r="F105" s="22"/>
    </row>
    <row r="106" spans="1:6" s="24" customFormat="1" ht="15">
      <c r="A106" s="44"/>
      <c r="B106" s="19"/>
      <c r="C106" s="20"/>
      <c r="D106" s="21"/>
      <c r="E106" s="21"/>
      <c r="F106" s="22"/>
    </row>
    <row r="107" spans="1:6" s="24" customFormat="1" ht="15">
      <c r="A107" s="44"/>
      <c r="B107" s="19"/>
      <c r="C107" s="20"/>
      <c r="D107" s="21"/>
      <c r="E107" s="21"/>
      <c r="F107" s="22"/>
    </row>
    <row r="108" spans="1:6" s="24" customFormat="1" ht="15">
      <c r="A108" s="44"/>
      <c r="B108" s="19"/>
      <c r="C108" s="20"/>
      <c r="D108" s="21"/>
      <c r="E108" s="21"/>
      <c r="F108" s="22"/>
    </row>
    <row r="109" spans="1:6" s="24" customFormat="1" ht="15">
      <c r="A109" s="44"/>
      <c r="B109" s="19"/>
      <c r="C109" s="20"/>
      <c r="D109" s="21"/>
      <c r="E109" s="21"/>
      <c r="F109" s="22"/>
    </row>
    <row r="110" spans="1:6" s="24" customFormat="1" ht="15">
      <c r="A110" s="44"/>
      <c r="B110" s="19"/>
      <c r="C110" s="20"/>
      <c r="D110" s="21"/>
      <c r="E110" s="21"/>
      <c r="F110" s="22"/>
    </row>
    <row r="111" spans="1:6" s="24" customFormat="1" ht="15">
      <c r="A111" s="44"/>
      <c r="B111" s="19"/>
      <c r="C111" s="20"/>
      <c r="D111" s="21"/>
      <c r="E111" s="21"/>
      <c r="F111" s="22"/>
    </row>
    <row r="112" spans="1:6" s="24" customFormat="1" ht="15">
      <c r="A112" s="44"/>
      <c r="B112" s="19"/>
      <c r="C112" s="20"/>
      <c r="D112" s="21"/>
      <c r="E112" s="21"/>
      <c r="F112" s="22"/>
    </row>
    <row r="113" spans="1:6" s="24" customFormat="1" ht="15">
      <c r="A113" s="44"/>
      <c r="B113" s="19"/>
      <c r="C113" s="20"/>
      <c r="D113" s="21"/>
      <c r="E113" s="21"/>
      <c r="F113" s="22"/>
    </row>
    <row r="114" spans="1:6" s="24" customFormat="1" ht="15">
      <c r="A114" s="44"/>
      <c r="B114" s="19"/>
      <c r="C114" s="20"/>
      <c r="D114" s="21"/>
      <c r="E114" s="21"/>
      <c r="F114" s="22"/>
    </row>
    <row r="115" spans="1:6" s="24" customFormat="1" ht="15">
      <c r="A115" s="44"/>
      <c r="B115" s="19"/>
      <c r="C115" s="20"/>
      <c r="D115" s="21"/>
      <c r="E115" s="21"/>
      <c r="F115" s="22"/>
    </row>
    <row r="116" spans="1:6" s="24" customFormat="1" ht="15">
      <c r="A116" s="44"/>
      <c r="B116" s="19"/>
      <c r="C116" s="20"/>
      <c r="D116" s="21"/>
      <c r="E116" s="21"/>
      <c r="F116" s="22"/>
    </row>
    <row r="117" spans="1:6" s="24" customFormat="1" ht="15">
      <c r="A117" s="44"/>
      <c r="B117" s="19"/>
      <c r="C117" s="20"/>
      <c r="D117" s="21"/>
      <c r="E117" s="21"/>
      <c r="F117" s="22"/>
    </row>
    <row r="118" spans="1:6" s="24" customFormat="1" ht="15">
      <c r="A118" s="44"/>
      <c r="B118" s="19"/>
      <c r="C118" s="20"/>
      <c r="D118" s="21"/>
      <c r="E118" s="21"/>
      <c r="F118" s="22"/>
    </row>
    <row r="119" spans="1:6" s="24" customFormat="1" ht="15">
      <c r="A119" s="44"/>
      <c r="B119" s="19"/>
      <c r="C119" s="20"/>
      <c r="D119" s="21"/>
      <c r="E119" s="21"/>
      <c r="F119" s="22"/>
    </row>
    <row r="120" spans="1:6" s="24" customFormat="1" ht="15">
      <c r="A120" s="44"/>
      <c r="B120" s="19"/>
      <c r="C120" s="20"/>
      <c r="D120" s="21"/>
      <c r="E120" s="21"/>
      <c r="F120" s="22"/>
    </row>
    <row r="121" spans="1:6" s="24" customFormat="1" ht="15">
      <c r="A121" s="44"/>
      <c r="B121" s="19"/>
      <c r="C121" s="20"/>
      <c r="D121" s="21"/>
      <c r="E121" s="21"/>
      <c r="F121" s="22"/>
    </row>
    <row r="122" spans="1:6" s="24" customFormat="1" ht="15">
      <c r="A122" s="44"/>
      <c r="B122" s="19"/>
      <c r="C122" s="20"/>
      <c r="D122" s="21"/>
      <c r="E122" s="21"/>
      <c r="F122" s="22"/>
    </row>
    <row r="123" spans="1:6" s="24" customFormat="1" ht="3.75" customHeight="1">
      <c r="A123" s="44"/>
      <c r="B123" s="19"/>
      <c r="C123" s="20"/>
      <c r="D123" s="21"/>
      <c r="E123" s="21"/>
      <c r="F123" s="22"/>
    </row>
    <row r="124" spans="1:6" s="24" customFormat="1" ht="15.75" customHeight="1" hidden="1">
      <c r="A124" s="44"/>
      <c r="B124" s="19"/>
      <c r="C124" s="20"/>
      <c r="D124" s="21"/>
      <c r="E124" s="21"/>
      <c r="F124" s="22"/>
    </row>
    <row r="125" spans="1:6" s="24" customFormat="1" ht="15.75" customHeight="1">
      <c r="A125" s="83" t="s">
        <v>68</v>
      </c>
      <c r="B125" s="83"/>
      <c r="C125" s="83"/>
      <c r="D125" s="83"/>
      <c r="E125" s="83"/>
      <c r="F125" s="83"/>
    </row>
    <row r="126" spans="1:6" s="24" customFormat="1" ht="15" customHeight="1">
      <c r="A126" s="41"/>
      <c r="B126" s="26"/>
      <c r="C126" s="26"/>
      <c r="D126" s="27"/>
      <c r="E126" s="27"/>
      <c r="F126" s="27"/>
    </row>
    <row r="127" spans="1:6" s="24" customFormat="1" ht="24">
      <c r="A127" s="58" t="s">
        <v>1</v>
      </c>
      <c r="B127" s="58" t="s">
        <v>2</v>
      </c>
      <c r="C127" s="58" t="s">
        <v>3</v>
      </c>
      <c r="D127" s="68" t="s">
        <v>279</v>
      </c>
      <c r="E127" s="68" t="s">
        <v>280</v>
      </c>
      <c r="F127" s="58" t="s">
        <v>151</v>
      </c>
    </row>
    <row r="128" spans="1:6" s="24" customFormat="1" ht="15">
      <c r="A128" s="59">
        <v>1</v>
      </c>
      <c r="B128" s="59">
        <v>2</v>
      </c>
      <c r="C128" s="59">
        <v>3</v>
      </c>
      <c r="D128" s="59">
        <v>4</v>
      </c>
      <c r="E128" s="59">
        <v>5</v>
      </c>
      <c r="F128" s="59">
        <v>6</v>
      </c>
    </row>
    <row r="129" spans="1:6" s="52" customFormat="1" ht="24">
      <c r="A129" s="64" t="s">
        <v>69</v>
      </c>
      <c r="B129" s="8" t="s">
        <v>70</v>
      </c>
      <c r="C129" s="8" t="s">
        <v>7</v>
      </c>
      <c r="D129" s="9">
        <f>D130+D150+D165+D171+D194+D196+D206+D209+D158+D208+D190</f>
        <v>4210350</v>
      </c>
      <c r="E129" s="9">
        <f>E130+E150+E165+E171+E194+E196+E206+E209+E158+E208+E190</f>
        <v>2704007.08</v>
      </c>
      <c r="F129" s="10">
        <f aca="true" t="shared" si="3" ref="F129:F168">E129/D129*100</f>
        <v>64.22285748215707</v>
      </c>
    </row>
    <row r="130" spans="1:6" s="52" customFormat="1" ht="15">
      <c r="A130" s="64" t="s">
        <v>179</v>
      </c>
      <c r="B130" s="8"/>
      <c r="C130" s="8" t="s">
        <v>180</v>
      </c>
      <c r="D130" s="9">
        <f>D131+D144+D146+D142</f>
        <v>706440</v>
      </c>
      <c r="E130" s="9">
        <f>E131+E144+E146</f>
        <v>461065.49000000005</v>
      </c>
      <c r="F130" s="10">
        <f t="shared" si="3"/>
        <v>65.26605090311988</v>
      </c>
    </row>
    <row r="131" spans="1:6" s="52" customFormat="1" ht="36">
      <c r="A131" s="64" t="s">
        <v>181</v>
      </c>
      <c r="B131" s="8"/>
      <c r="C131" s="8" t="s">
        <v>182</v>
      </c>
      <c r="D131" s="9">
        <f>SUM(D132:D141)</f>
        <v>701440</v>
      </c>
      <c r="E131" s="9">
        <f>SUM(E132:E141)</f>
        <v>461065.49000000005</v>
      </c>
      <c r="F131" s="10">
        <f t="shared" si="3"/>
        <v>65.73127993841241</v>
      </c>
    </row>
    <row r="132" spans="1:6" s="24" customFormat="1" ht="15">
      <c r="A132" s="43" t="s">
        <v>71</v>
      </c>
      <c r="B132" s="11" t="s">
        <v>70</v>
      </c>
      <c r="C132" s="12" t="s">
        <v>72</v>
      </c>
      <c r="D132" s="13">
        <v>467700</v>
      </c>
      <c r="E132" s="13">
        <v>312371.89</v>
      </c>
      <c r="F132" s="14">
        <f t="shared" si="3"/>
        <v>66.78894376737226</v>
      </c>
    </row>
    <row r="133" spans="1:6" s="24" customFormat="1" ht="15">
      <c r="A133" s="43" t="s">
        <v>73</v>
      </c>
      <c r="B133" s="11" t="s">
        <v>70</v>
      </c>
      <c r="C133" s="12" t="s">
        <v>74</v>
      </c>
      <c r="D133" s="13">
        <v>141200</v>
      </c>
      <c r="E133" s="13">
        <v>90122.64</v>
      </c>
      <c r="F133" s="14">
        <f t="shared" si="3"/>
        <v>63.82623229461757</v>
      </c>
    </row>
    <row r="134" spans="1:6" s="24" customFormat="1" ht="15">
      <c r="A134" s="43" t="s">
        <v>75</v>
      </c>
      <c r="B134" s="11" t="s">
        <v>70</v>
      </c>
      <c r="C134" s="12" t="s">
        <v>76</v>
      </c>
      <c r="D134" s="13">
        <v>16600</v>
      </c>
      <c r="E134" s="13">
        <v>13833.2</v>
      </c>
      <c r="F134" s="14">
        <f t="shared" si="3"/>
        <v>83.33253012048193</v>
      </c>
    </row>
    <row r="135" spans="1:6" s="24" customFormat="1" ht="15">
      <c r="A135" s="43" t="s">
        <v>77</v>
      </c>
      <c r="B135" s="11" t="s">
        <v>70</v>
      </c>
      <c r="C135" s="12" t="s">
        <v>78</v>
      </c>
      <c r="D135" s="13">
        <v>58200</v>
      </c>
      <c r="E135" s="13">
        <v>35735.26</v>
      </c>
      <c r="F135" s="14">
        <f t="shared" si="3"/>
        <v>61.400790378006874</v>
      </c>
    </row>
    <row r="136" spans="1:6" s="24" customFormat="1" ht="15">
      <c r="A136" s="43" t="s">
        <v>231</v>
      </c>
      <c r="B136" s="11" t="s">
        <v>70</v>
      </c>
      <c r="C136" s="12" t="s">
        <v>232</v>
      </c>
      <c r="D136" s="13">
        <v>0</v>
      </c>
      <c r="E136" s="13"/>
      <c r="F136" s="14" t="e">
        <f t="shared" si="3"/>
        <v>#DIV/0!</v>
      </c>
    </row>
    <row r="137" spans="1:6" s="24" customFormat="1" ht="15">
      <c r="A137" s="43" t="s">
        <v>79</v>
      </c>
      <c r="B137" s="11" t="s">
        <v>70</v>
      </c>
      <c r="C137" s="12" t="s">
        <v>80</v>
      </c>
      <c r="D137" s="13">
        <v>2440</v>
      </c>
      <c r="E137" s="13">
        <v>1450</v>
      </c>
      <c r="F137" s="14">
        <f t="shared" si="3"/>
        <v>59.42622950819673</v>
      </c>
    </row>
    <row r="138" spans="1:6" s="24" customFormat="1" ht="15">
      <c r="A138" s="43" t="s">
        <v>81</v>
      </c>
      <c r="B138" s="11" t="s">
        <v>70</v>
      </c>
      <c r="C138" s="12" t="s">
        <v>82</v>
      </c>
      <c r="D138" s="13">
        <v>8500</v>
      </c>
      <c r="E138" s="13">
        <v>6263.5</v>
      </c>
      <c r="F138" s="14">
        <f t="shared" si="3"/>
        <v>73.68823529411765</v>
      </c>
    </row>
    <row r="139" spans="1:6" s="24" customFormat="1" ht="15">
      <c r="A139" s="43" t="s">
        <v>83</v>
      </c>
      <c r="B139" s="11" t="s">
        <v>70</v>
      </c>
      <c r="C139" s="12" t="s">
        <v>84</v>
      </c>
      <c r="D139" s="13">
        <v>800</v>
      </c>
      <c r="E139" s="13">
        <v>614</v>
      </c>
      <c r="F139" s="14">
        <f t="shared" si="3"/>
        <v>76.75</v>
      </c>
    </row>
    <row r="140" spans="1:6" s="24" customFormat="1" ht="15">
      <c r="A140" s="43" t="s">
        <v>85</v>
      </c>
      <c r="B140" s="11" t="s">
        <v>70</v>
      </c>
      <c r="C140" s="12" t="s">
        <v>86</v>
      </c>
      <c r="D140" s="13">
        <v>0</v>
      </c>
      <c r="E140" s="13"/>
      <c r="F140" s="14" t="e">
        <f t="shared" si="3"/>
        <v>#DIV/0!</v>
      </c>
    </row>
    <row r="141" spans="1:6" s="24" customFormat="1" ht="15">
      <c r="A141" s="43" t="s">
        <v>87</v>
      </c>
      <c r="B141" s="11" t="s">
        <v>70</v>
      </c>
      <c r="C141" s="12" t="s">
        <v>88</v>
      </c>
      <c r="D141" s="13">
        <v>6000</v>
      </c>
      <c r="E141" s="13">
        <v>675</v>
      </c>
      <c r="F141" s="14">
        <f t="shared" si="3"/>
        <v>11.25</v>
      </c>
    </row>
    <row r="142" spans="1:6" s="52" customFormat="1" ht="15">
      <c r="A142" s="65" t="s">
        <v>234</v>
      </c>
      <c r="B142" s="15"/>
      <c r="C142" s="8" t="s">
        <v>233</v>
      </c>
      <c r="D142" s="9">
        <f>D143</f>
        <v>0</v>
      </c>
      <c r="E142" s="9">
        <f>E143</f>
        <v>0</v>
      </c>
      <c r="F142" s="10" t="e">
        <f t="shared" si="3"/>
        <v>#DIV/0!</v>
      </c>
    </row>
    <row r="143" spans="1:6" s="24" customFormat="1" ht="15">
      <c r="A143" s="43" t="s">
        <v>212</v>
      </c>
      <c r="B143" s="11">
        <v>200</v>
      </c>
      <c r="C143" s="12" t="s">
        <v>235</v>
      </c>
      <c r="D143" s="13">
        <v>0</v>
      </c>
      <c r="E143" s="13">
        <v>0</v>
      </c>
      <c r="F143" s="14" t="e">
        <f t="shared" si="3"/>
        <v>#DIV/0!</v>
      </c>
    </row>
    <row r="144" spans="1:6" s="52" customFormat="1" ht="15">
      <c r="A144" s="64" t="s">
        <v>183</v>
      </c>
      <c r="B144" s="15"/>
      <c r="C144" s="8" t="s">
        <v>184</v>
      </c>
      <c r="D144" s="9">
        <f>D145</f>
        <v>5000</v>
      </c>
      <c r="E144" s="9">
        <f>E145</f>
        <v>0</v>
      </c>
      <c r="F144" s="10">
        <f t="shared" si="3"/>
        <v>0</v>
      </c>
    </row>
    <row r="145" spans="1:6" s="24" customFormat="1" ht="15">
      <c r="A145" s="43" t="s">
        <v>83</v>
      </c>
      <c r="B145" s="11" t="s">
        <v>70</v>
      </c>
      <c r="C145" s="12" t="s">
        <v>89</v>
      </c>
      <c r="D145" s="13">
        <v>5000</v>
      </c>
      <c r="E145" s="13">
        <v>0</v>
      </c>
      <c r="F145" s="14">
        <f t="shared" si="3"/>
        <v>0</v>
      </c>
    </row>
    <row r="146" spans="1:6" s="52" customFormat="1" ht="15">
      <c r="A146" s="64" t="s">
        <v>185</v>
      </c>
      <c r="B146" s="15"/>
      <c r="C146" s="8" t="s">
        <v>186</v>
      </c>
      <c r="D146" s="9">
        <f>D147+D148+D149</f>
        <v>0</v>
      </c>
      <c r="E146" s="9">
        <f>E147+E148+E149</f>
        <v>0</v>
      </c>
      <c r="F146" s="10" t="e">
        <f t="shared" si="3"/>
        <v>#DIV/0!</v>
      </c>
    </row>
    <row r="147" spans="1:6" s="24" customFormat="1" ht="15">
      <c r="A147" s="43" t="s">
        <v>71</v>
      </c>
      <c r="B147" s="11" t="s">
        <v>70</v>
      </c>
      <c r="C147" s="12" t="s">
        <v>90</v>
      </c>
      <c r="D147" s="13">
        <v>0</v>
      </c>
      <c r="E147" s="13">
        <v>0</v>
      </c>
      <c r="F147" s="14" t="e">
        <f t="shared" si="3"/>
        <v>#DIV/0!</v>
      </c>
    </row>
    <row r="148" spans="1:6" s="24" customFormat="1" ht="15">
      <c r="A148" s="43" t="s">
        <v>73</v>
      </c>
      <c r="B148" s="11" t="s">
        <v>70</v>
      </c>
      <c r="C148" s="12" t="s">
        <v>91</v>
      </c>
      <c r="D148" s="13">
        <v>0</v>
      </c>
      <c r="E148" s="13">
        <v>0</v>
      </c>
      <c r="F148" s="14" t="e">
        <f t="shared" si="3"/>
        <v>#DIV/0!</v>
      </c>
    </row>
    <row r="149" spans="1:6" s="24" customFormat="1" ht="15">
      <c r="A149" s="43" t="s">
        <v>83</v>
      </c>
      <c r="B149" s="11" t="s">
        <v>70</v>
      </c>
      <c r="C149" s="12" t="s">
        <v>92</v>
      </c>
      <c r="D149" s="13">
        <v>0</v>
      </c>
      <c r="E149" s="13">
        <v>0</v>
      </c>
      <c r="F149" s="14" t="e">
        <f t="shared" si="3"/>
        <v>#DIV/0!</v>
      </c>
    </row>
    <row r="150" spans="1:6" s="52" customFormat="1" ht="15">
      <c r="A150" s="64" t="s">
        <v>218</v>
      </c>
      <c r="B150" s="15"/>
      <c r="C150" s="8" t="s">
        <v>188</v>
      </c>
      <c r="D150" s="9">
        <f>SUM(D151:D157)</f>
        <v>58800</v>
      </c>
      <c r="E150" s="9">
        <f>SUM(E151:E157)</f>
        <v>42540.049999999996</v>
      </c>
      <c r="F150" s="10">
        <f t="shared" si="3"/>
        <v>72.3470238095238</v>
      </c>
    </row>
    <row r="151" spans="1:6" s="24" customFormat="1" ht="15">
      <c r="A151" s="43" t="s">
        <v>71</v>
      </c>
      <c r="B151" s="11" t="s">
        <v>70</v>
      </c>
      <c r="C151" s="12" t="s">
        <v>93</v>
      </c>
      <c r="D151" s="13">
        <v>37200</v>
      </c>
      <c r="E151" s="13">
        <v>28088.35</v>
      </c>
      <c r="F151" s="14">
        <f t="shared" si="3"/>
        <v>75.50631720430107</v>
      </c>
    </row>
    <row r="152" spans="1:6" s="24" customFormat="1" ht="15">
      <c r="A152" s="43" t="s">
        <v>73</v>
      </c>
      <c r="B152" s="11" t="s">
        <v>70</v>
      </c>
      <c r="C152" s="12" t="s">
        <v>94</v>
      </c>
      <c r="D152" s="13">
        <v>13300</v>
      </c>
      <c r="E152" s="13">
        <v>8029.7</v>
      </c>
      <c r="F152" s="14">
        <f t="shared" si="3"/>
        <v>60.373684210526314</v>
      </c>
    </row>
    <row r="153" spans="1:6" s="24" customFormat="1" ht="15">
      <c r="A153" s="43" t="s">
        <v>75</v>
      </c>
      <c r="B153" s="11" t="s">
        <v>70</v>
      </c>
      <c r="C153" s="12" t="s">
        <v>95</v>
      </c>
      <c r="D153" s="13"/>
      <c r="E153" s="13"/>
      <c r="F153" s="14" t="e">
        <f t="shared" si="3"/>
        <v>#DIV/0!</v>
      </c>
    </row>
    <row r="154" spans="1:6" s="24" customFormat="1" ht="15">
      <c r="A154" s="43" t="s">
        <v>96</v>
      </c>
      <c r="B154" s="11" t="s">
        <v>70</v>
      </c>
      <c r="C154" s="12" t="s">
        <v>97</v>
      </c>
      <c r="D154" s="13">
        <v>3100</v>
      </c>
      <c r="E154" s="13">
        <v>2136</v>
      </c>
      <c r="F154" s="14">
        <f t="shared" si="3"/>
        <v>68.90322580645162</v>
      </c>
    </row>
    <row r="155" spans="1:6" s="24" customFormat="1" ht="15">
      <c r="A155" s="43" t="s">
        <v>77</v>
      </c>
      <c r="B155" s="11" t="s">
        <v>70</v>
      </c>
      <c r="C155" s="12" t="s">
        <v>98</v>
      </c>
      <c r="D155" s="13"/>
      <c r="E155" s="13"/>
      <c r="F155" s="14" t="e">
        <f t="shared" si="3"/>
        <v>#DIV/0!</v>
      </c>
    </row>
    <row r="156" spans="1:6" s="24" customFormat="1" ht="15">
      <c r="A156" s="43" t="s">
        <v>85</v>
      </c>
      <c r="B156" s="11" t="s">
        <v>70</v>
      </c>
      <c r="C156" s="12" t="s">
        <v>99</v>
      </c>
      <c r="D156" s="13"/>
      <c r="E156" s="13"/>
      <c r="F156" s="14" t="e">
        <f t="shared" si="3"/>
        <v>#DIV/0!</v>
      </c>
    </row>
    <row r="157" spans="1:6" s="24" customFormat="1" ht="15">
      <c r="A157" s="43" t="s">
        <v>87</v>
      </c>
      <c r="B157" s="11" t="s">
        <v>70</v>
      </c>
      <c r="C157" s="12" t="s">
        <v>100</v>
      </c>
      <c r="D157" s="13">
        <v>5200</v>
      </c>
      <c r="E157" s="13">
        <v>4286</v>
      </c>
      <c r="F157" s="14">
        <f t="shared" si="3"/>
        <v>82.42307692307692</v>
      </c>
    </row>
    <row r="158" spans="1:6" s="52" customFormat="1" ht="15">
      <c r="A158" s="65" t="s">
        <v>219</v>
      </c>
      <c r="B158" s="15"/>
      <c r="C158" s="8" t="s">
        <v>189</v>
      </c>
      <c r="D158" s="9">
        <f>D164+D160+D161+D162+D163+D159</f>
        <v>0</v>
      </c>
      <c r="E158" s="9">
        <f>E164+E160+E161+E162+E163+E159</f>
        <v>0</v>
      </c>
      <c r="F158" s="10" t="e">
        <f t="shared" si="3"/>
        <v>#DIV/0!</v>
      </c>
    </row>
    <row r="159" spans="1:6" s="52" customFormat="1" ht="15">
      <c r="A159" s="66" t="s">
        <v>227</v>
      </c>
      <c r="B159" s="15"/>
      <c r="C159" s="12" t="s">
        <v>244</v>
      </c>
      <c r="D159" s="13">
        <v>0</v>
      </c>
      <c r="E159" s="13"/>
      <c r="F159" s="14" t="e">
        <f t="shared" si="3"/>
        <v>#DIV/0!</v>
      </c>
    </row>
    <row r="160" spans="1:6" s="52" customFormat="1" ht="15">
      <c r="A160" s="66" t="s">
        <v>224</v>
      </c>
      <c r="B160" s="15"/>
      <c r="C160" s="12" t="s">
        <v>220</v>
      </c>
      <c r="D160" s="13">
        <v>0</v>
      </c>
      <c r="E160" s="13">
        <v>0</v>
      </c>
      <c r="F160" s="14" t="e">
        <f t="shared" si="3"/>
        <v>#DIV/0!</v>
      </c>
    </row>
    <row r="161" spans="1:6" s="52" customFormat="1" ht="15">
      <c r="A161" s="66" t="s">
        <v>225</v>
      </c>
      <c r="B161" s="15"/>
      <c r="C161" s="12" t="s">
        <v>221</v>
      </c>
      <c r="D161" s="13">
        <v>0</v>
      </c>
      <c r="E161" s="13">
        <v>0</v>
      </c>
      <c r="F161" s="14" t="e">
        <f t="shared" si="3"/>
        <v>#DIV/0!</v>
      </c>
    </row>
    <row r="162" spans="1:6" s="52" customFormat="1" ht="15">
      <c r="A162" s="66" t="s">
        <v>212</v>
      </c>
      <c r="B162" s="15"/>
      <c r="C162" s="12" t="s">
        <v>222</v>
      </c>
      <c r="D162" s="13">
        <v>0</v>
      </c>
      <c r="E162" s="13">
        <v>0</v>
      </c>
      <c r="F162" s="14" t="e">
        <f t="shared" si="3"/>
        <v>#DIV/0!</v>
      </c>
    </row>
    <row r="163" spans="1:6" s="52" customFormat="1" ht="15">
      <c r="A163" s="66" t="s">
        <v>190</v>
      </c>
      <c r="B163" s="15"/>
      <c r="C163" s="12" t="s">
        <v>101</v>
      </c>
      <c r="D163" s="13">
        <v>0</v>
      </c>
      <c r="E163" s="13">
        <v>0</v>
      </c>
      <c r="F163" s="14" t="e">
        <f t="shared" si="3"/>
        <v>#DIV/0!</v>
      </c>
    </row>
    <row r="164" spans="1:6" s="24" customFormat="1" ht="15">
      <c r="A164" s="43" t="s">
        <v>226</v>
      </c>
      <c r="B164" s="11"/>
      <c r="C164" s="12" t="s">
        <v>223</v>
      </c>
      <c r="D164" s="13">
        <v>0</v>
      </c>
      <c r="E164" s="13">
        <v>0</v>
      </c>
      <c r="F164" s="14" t="e">
        <f t="shared" si="3"/>
        <v>#DIV/0!</v>
      </c>
    </row>
    <row r="165" spans="1:6" s="52" customFormat="1" ht="15">
      <c r="A165" s="64" t="s">
        <v>191</v>
      </c>
      <c r="B165" s="15"/>
      <c r="C165" s="8" t="s">
        <v>192</v>
      </c>
      <c r="D165" s="9">
        <f>D166+D169</f>
        <v>359950</v>
      </c>
      <c r="E165" s="9">
        <f>E166+E169</f>
        <v>320500</v>
      </c>
      <c r="F165" s="10">
        <f t="shared" si="3"/>
        <v>89.04014446450897</v>
      </c>
    </row>
    <row r="166" spans="1:6" s="52" customFormat="1" ht="15">
      <c r="A166" s="64" t="s">
        <v>193</v>
      </c>
      <c r="B166" s="15"/>
      <c r="C166" s="8" t="s">
        <v>194</v>
      </c>
      <c r="D166" s="9">
        <f>D167+D168</f>
        <v>355700</v>
      </c>
      <c r="E166" s="9">
        <f>E167+E168</f>
        <v>320500</v>
      </c>
      <c r="F166" s="10">
        <f t="shared" si="3"/>
        <v>90.10402024177678</v>
      </c>
    </row>
    <row r="167" spans="1:6" s="24" customFormat="1" ht="15">
      <c r="A167" s="43" t="s">
        <v>79</v>
      </c>
      <c r="B167" s="11" t="s">
        <v>70</v>
      </c>
      <c r="C167" s="12" t="s">
        <v>102</v>
      </c>
      <c r="D167" s="13">
        <v>355700</v>
      </c>
      <c r="E167" s="13">
        <v>320500</v>
      </c>
      <c r="F167" s="14">
        <f t="shared" si="3"/>
        <v>90.10402024177678</v>
      </c>
    </row>
    <row r="168" spans="1:6" s="24" customFormat="1" ht="15">
      <c r="A168" s="43" t="s">
        <v>81</v>
      </c>
      <c r="B168" s="11" t="s">
        <v>70</v>
      </c>
      <c r="C168" s="12" t="s">
        <v>103</v>
      </c>
      <c r="D168" s="13">
        <v>0</v>
      </c>
      <c r="E168" s="13">
        <v>0</v>
      </c>
      <c r="F168" s="14" t="e">
        <f t="shared" si="3"/>
        <v>#DIV/0!</v>
      </c>
    </row>
    <row r="169" spans="1:6" s="52" customFormat="1" ht="15">
      <c r="A169" s="64" t="s">
        <v>195</v>
      </c>
      <c r="B169" s="15"/>
      <c r="C169" s="8" t="s">
        <v>196</v>
      </c>
      <c r="D169" s="9">
        <f>D170</f>
        <v>4250</v>
      </c>
      <c r="E169" s="9">
        <f>E170</f>
        <v>0</v>
      </c>
      <c r="F169" s="10">
        <f aca="true" t="shared" si="4" ref="F169:F209">E169/D169*100</f>
        <v>0</v>
      </c>
    </row>
    <row r="170" spans="1:6" s="24" customFormat="1" ht="15">
      <c r="A170" s="43" t="s">
        <v>81</v>
      </c>
      <c r="B170" s="11" t="s">
        <v>70</v>
      </c>
      <c r="C170" s="12" t="s">
        <v>104</v>
      </c>
      <c r="D170" s="13">
        <v>4250</v>
      </c>
      <c r="E170" s="13"/>
      <c r="F170" s="14">
        <f t="shared" si="4"/>
        <v>0</v>
      </c>
    </row>
    <row r="171" spans="1:6" s="52" customFormat="1" ht="15">
      <c r="A171" s="64" t="s">
        <v>197</v>
      </c>
      <c r="B171" s="15"/>
      <c r="C171" s="8" t="s">
        <v>198</v>
      </c>
      <c r="D171" s="9">
        <f>D172+D177+D181+D188</f>
        <v>157140</v>
      </c>
      <c r="E171" s="9">
        <f>E172+E177+E181+E188</f>
        <v>117063.55</v>
      </c>
      <c r="F171" s="10">
        <f t="shared" si="4"/>
        <v>74.49634084256077</v>
      </c>
    </row>
    <row r="172" spans="1:6" s="52" customFormat="1" ht="15">
      <c r="A172" s="64" t="s">
        <v>199</v>
      </c>
      <c r="B172" s="15"/>
      <c r="C172" s="8" t="s">
        <v>200</v>
      </c>
      <c r="D172" s="9">
        <f>SUM(D173:D176)</f>
        <v>0</v>
      </c>
      <c r="E172" s="9">
        <f>SUM(E173:E176)</f>
        <v>0</v>
      </c>
      <c r="F172" s="10" t="e">
        <f t="shared" si="4"/>
        <v>#DIV/0!</v>
      </c>
    </row>
    <row r="173" spans="1:6" s="24" customFormat="1" ht="15">
      <c r="A173" s="43" t="s">
        <v>79</v>
      </c>
      <c r="B173" s="11" t="s">
        <v>70</v>
      </c>
      <c r="C173" s="12" t="s">
        <v>105</v>
      </c>
      <c r="D173" s="13">
        <v>0</v>
      </c>
      <c r="E173" s="13">
        <v>0</v>
      </c>
      <c r="F173" s="14" t="e">
        <f t="shared" si="4"/>
        <v>#DIV/0!</v>
      </c>
    </row>
    <row r="174" spans="1:6" s="24" customFormat="1" ht="15">
      <c r="A174" s="43" t="s">
        <v>81</v>
      </c>
      <c r="B174" s="11"/>
      <c r="C174" s="12" t="s">
        <v>106</v>
      </c>
      <c r="D174" s="13">
        <v>0</v>
      </c>
      <c r="E174" s="13">
        <v>0</v>
      </c>
      <c r="F174" s="14" t="e">
        <f t="shared" si="4"/>
        <v>#DIV/0!</v>
      </c>
    </row>
    <row r="175" spans="1:6" s="24" customFormat="1" ht="24">
      <c r="A175" s="43" t="s">
        <v>201</v>
      </c>
      <c r="B175" s="11"/>
      <c r="C175" s="12" t="s">
        <v>107</v>
      </c>
      <c r="D175" s="13">
        <v>0</v>
      </c>
      <c r="E175" s="13">
        <v>0</v>
      </c>
      <c r="F175" s="14" t="e">
        <f t="shared" si="4"/>
        <v>#DIV/0!</v>
      </c>
    </row>
    <row r="176" spans="1:6" s="24" customFormat="1" ht="15">
      <c r="A176" s="43" t="s">
        <v>190</v>
      </c>
      <c r="B176" s="11">
        <v>200</v>
      </c>
      <c r="C176" s="12" t="s">
        <v>236</v>
      </c>
      <c r="D176" s="13"/>
      <c r="E176" s="13"/>
      <c r="F176" s="14"/>
    </row>
    <row r="177" spans="1:6" s="52" customFormat="1" ht="15">
      <c r="A177" s="64" t="s">
        <v>202</v>
      </c>
      <c r="B177" s="15"/>
      <c r="C177" s="8" t="s">
        <v>203</v>
      </c>
      <c r="D177" s="9">
        <f>SUM(D178:D180)</f>
        <v>0</v>
      </c>
      <c r="E177" s="9">
        <f>SUM(E178:E180)</f>
        <v>0</v>
      </c>
      <c r="F177" s="10" t="e">
        <f t="shared" si="4"/>
        <v>#DIV/0!</v>
      </c>
    </row>
    <row r="178" spans="1:6" s="24" customFormat="1" ht="15">
      <c r="A178" s="43" t="s">
        <v>81</v>
      </c>
      <c r="B178" s="11" t="s">
        <v>70</v>
      </c>
      <c r="C178" s="12" t="s">
        <v>108</v>
      </c>
      <c r="D178" s="13"/>
      <c r="E178" s="13"/>
      <c r="F178" s="14" t="e">
        <f t="shared" si="4"/>
        <v>#DIV/0!</v>
      </c>
    </row>
    <row r="179" spans="1:6" s="24" customFormat="1" ht="15">
      <c r="A179" s="43" t="s">
        <v>83</v>
      </c>
      <c r="B179" s="11" t="s">
        <v>70</v>
      </c>
      <c r="C179" s="12" t="s">
        <v>109</v>
      </c>
      <c r="D179" s="13"/>
      <c r="E179" s="13"/>
      <c r="F179" s="14" t="e">
        <f t="shared" si="4"/>
        <v>#DIV/0!</v>
      </c>
    </row>
    <row r="180" spans="1:6" s="24" customFormat="1" ht="15">
      <c r="A180" s="43" t="s">
        <v>85</v>
      </c>
      <c r="B180" s="11" t="s">
        <v>70</v>
      </c>
      <c r="C180" s="12" t="s">
        <v>110</v>
      </c>
      <c r="D180" s="13">
        <v>0</v>
      </c>
      <c r="E180" s="13">
        <v>0</v>
      </c>
      <c r="F180" s="14" t="e">
        <f t="shared" si="4"/>
        <v>#DIV/0!</v>
      </c>
    </row>
    <row r="181" spans="1:6" s="52" customFormat="1" ht="15">
      <c r="A181" s="64" t="s">
        <v>204</v>
      </c>
      <c r="B181" s="15"/>
      <c r="C181" s="8" t="s">
        <v>205</v>
      </c>
      <c r="D181" s="9">
        <f>D182+D183+D184+D186+D187+D185</f>
        <v>157140</v>
      </c>
      <c r="E181" s="9">
        <f>E182+E183+E184+E186+E187+E185</f>
        <v>117063.55</v>
      </c>
      <c r="F181" s="10">
        <f t="shared" si="4"/>
        <v>74.49634084256077</v>
      </c>
    </row>
    <row r="182" spans="1:6" s="24" customFormat="1" ht="15">
      <c r="A182" s="43" t="s">
        <v>77</v>
      </c>
      <c r="B182" s="11" t="s">
        <v>70</v>
      </c>
      <c r="C182" s="12" t="s">
        <v>111</v>
      </c>
      <c r="D182" s="13">
        <v>157140</v>
      </c>
      <c r="E182" s="13">
        <v>117063.55</v>
      </c>
      <c r="F182" s="14">
        <f t="shared" si="4"/>
        <v>74.49634084256077</v>
      </c>
    </row>
    <row r="183" spans="1:6" s="24" customFormat="1" ht="15">
      <c r="A183" s="43" t="s">
        <v>79</v>
      </c>
      <c r="B183" s="11" t="s">
        <v>70</v>
      </c>
      <c r="C183" s="12" t="s">
        <v>112</v>
      </c>
      <c r="D183" s="13">
        <v>0</v>
      </c>
      <c r="E183" s="13">
        <v>0</v>
      </c>
      <c r="F183" s="14" t="e">
        <f t="shared" si="4"/>
        <v>#DIV/0!</v>
      </c>
    </row>
    <row r="184" spans="1:6" s="24" customFormat="1" ht="15">
      <c r="A184" s="43" t="s">
        <v>81</v>
      </c>
      <c r="B184" s="11" t="s">
        <v>70</v>
      </c>
      <c r="C184" s="12" t="s">
        <v>113</v>
      </c>
      <c r="D184" s="13">
        <v>0</v>
      </c>
      <c r="E184" s="13">
        <v>0</v>
      </c>
      <c r="F184" s="14" t="e">
        <f t="shared" si="4"/>
        <v>#DIV/0!</v>
      </c>
    </row>
    <row r="185" spans="1:6" s="24" customFormat="1" ht="15">
      <c r="A185" s="66" t="s">
        <v>83</v>
      </c>
      <c r="B185" s="11" t="s">
        <v>255</v>
      </c>
      <c r="C185" s="12" t="s">
        <v>256</v>
      </c>
      <c r="D185" s="13"/>
      <c r="E185" s="13"/>
      <c r="F185" s="14"/>
    </row>
    <row r="186" spans="1:6" s="24" customFormat="1" ht="15">
      <c r="A186" s="43" t="s">
        <v>85</v>
      </c>
      <c r="B186" s="11" t="s">
        <v>70</v>
      </c>
      <c r="C186" s="12" t="s">
        <v>114</v>
      </c>
      <c r="D186" s="13">
        <v>0</v>
      </c>
      <c r="E186" s="13">
        <v>0</v>
      </c>
      <c r="F186" s="14" t="e">
        <f t="shared" si="4"/>
        <v>#DIV/0!</v>
      </c>
    </row>
    <row r="187" spans="1:6" s="24" customFormat="1" ht="15">
      <c r="A187" s="43" t="s">
        <v>87</v>
      </c>
      <c r="B187" s="11" t="s">
        <v>70</v>
      </c>
      <c r="C187" s="12" t="s">
        <v>115</v>
      </c>
      <c r="D187" s="13"/>
      <c r="E187" s="13">
        <v>0</v>
      </c>
      <c r="F187" s="14" t="e">
        <f t="shared" si="4"/>
        <v>#DIV/0!</v>
      </c>
    </row>
    <row r="188" spans="1:6" s="52" customFormat="1" ht="15">
      <c r="A188" s="64" t="s">
        <v>206</v>
      </c>
      <c r="B188" s="15"/>
      <c r="C188" s="8" t="s">
        <v>207</v>
      </c>
      <c r="D188" s="9">
        <f>D189</f>
        <v>0</v>
      </c>
      <c r="E188" s="9">
        <f>E189</f>
        <v>0</v>
      </c>
      <c r="F188" s="10" t="e">
        <f t="shared" si="4"/>
        <v>#DIV/0!</v>
      </c>
    </row>
    <row r="189" spans="1:6" s="24" customFormat="1" ht="15">
      <c r="A189" s="43" t="s">
        <v>81</v>
      </c>
      <c r="B189" s="11" t="s">
        <v>70</v>
      </c>
      <c r="C189" s="12" t="s">
        <v>116</v>
      </c>
      <c r="D189" s="13">
        <v>0</v>
      </c>
      <c r="E189" s="13">
        <v>0</v>
      </c>
      <c r="F189" s="14" t="e">
        <f t="shared" si="4"/>
        <v>#DIV/0!</v>
      </c>
    </row>
    <row r="190" spans="1:6" s="52" customFormat="1" ht="15">
      <c r="A190" s="65" t="s">
        <v>237</v>
      </c>
      <c r="B190" s="15">
        <v>200</v>
      </c>
      <c r="C190" s="8" t="s">
        <v>238</v>
      </c>
      <c r="D190" s="9">
        <f>D191</f>
        <v>0</v>
      </c>
      <c r="E190" s="9">
        <f>E191</f>
        <v>0</v>
      </c>
      <c r="F190" s="14" t="e">
        <f t="shared" si="4"/>
        <v>#DIV/0!</v>
      </c>
    </row>
    <row r="191" spans="1:6" s="52" customFormat="1" ht="24">
      <c r="A191" s="65" t="s">
        <v>239</v>
      </c>
      <c r="B191" s="15">
        <v>200</v>
      </c>
      <c r="C191" s="8" t="s">
        <v>240</v>
      </c>
      <c r="D191" s="9">
        <f>D192+D193</f>
        <v>0</v>
      </c>
      <c r="E191" s="9">
        <f>E192+E193</f>
        <v>0</v>
      </c>
      <c r="F191" s="14" t="e">
        <f t="shared" si="4"/>
        <v>#DIV/0!</v>
      </c>
    </row>
    <row r="192" spans="1:6" s="24" customFormat="1" ht="15">
      <c r="A192" s="43" t="s">
        <v>225</v>
      </c>
      <c r="B192" s="11">
        <v>200</v>
      </c>
      <c r="C192" s="12" t="s">
        <v>241</v>
      </c>
      <c r="D192" s="13">
        <v>0</v>
      </c>
      <c r="E192" s="13">
        <v>0</v>
      </c>
      <c r="F192" s="14" t="e">
        <f t="shared" si="4"/>
        <v>#DIV/0!</v>
      </c>
    </row>
    <row r="193" spans="1:6" s="24" customFormat="1" ht="15">
      <c r="A193" s="43"/>
      <c r="B193" s="11">
        <v>200</v>
      </c>
      <c r="C193" s="12" t="s">
        <v>242</v>
      </c>
      <c r="D193" s="13">
        <v>0</v>
      </c>
      <c r="E193" s="13">
        <v>0</v>
      </c>
      <c r="F193" s="14" t="e">
        <f t="shared" si="4"/>
        <v>#DIV/0!</v>
      </c>
    </row>
    <row r="194" spans="1:6" s="52" customFormat="1" ht="15">
      <c r="A194" s="64" t="s">
        <v>208</v>
      </c>
      <c r="B194" s="15"/>
      <c r="C194" s="8" t="s">
        <v>209</v>
      </c>
      <c r="D194" s="9">
        <f>D195</f>
        <v>0</v>
      </c>
      <c r="E194" s="9">
        <f>E195</f>
        <v>0</v>
      </c>
      <c r="F194" s="10" t="e">
        <f t="shared" si="4"/>
        <v>#DIV/0!</v>
      </c>
    </row>
    <row r="195" spans="1:6" s="24" customFormat="1" ht="15">
      <c r="A195" s="43" t="s">
        <v>83</v>
      </c>
      <c r="B195" s="11" t="s">
        <v>70</v>
      </c>
      <c r="C195" s="12" t="s">
        <v>117</v>
      </c>
      <c r="D195" s="13">
        <v>0</v>
      </c>
      <c r="E195" s="13">
        <v>0</v>
      </c>
      <c r="F195" s="14" t="e">
        <f t="shared" si="4"/>
        <v>#DIV/0!</v>
      </c>
    </row>
    <row r="196" spans="1:6" s="52" customFormat="1" ht="15">
      <c r="A196" s="64" t="s">
        <v>210</v>
      </c>
      <c r="B196" s="15"/>
      <c r="C196" s="8" t="s">
        <v>211</v>
      </c>
      <c r="D196" s="9">
        <f>D197+D198+D199+D202+D203+D205+D200+D201+D204</f>
        <v>2278300</v>
      </c>
      <c r="E196" s="9">
        <f>E197+E198+E199+E202+E203+E205+E200+E201+E204</f>
        <v>1120217.99</v>
      </c>
      <c r="F196" s="10">
        <f t="shared" si="4"/>
        <v>49.16902910064522</v>
      </c>
    </row>
    <row r="197" spans="1:6" s="24" customFormat="1" ht="15">
      <c r="A197" s="43" t="s">
        <v>71</v>
      </c>
      <c r="B197" s="11" t="s">
        <v>70</v>
      </c>
      <c r="C197" s="12" t="s">
        <v>118</v>
      </c>
      <c r="D197" s="13">
        <v>0</v>
      </c>
      <c r="E197" s="13">
        <v>0</v>
      </c>
      <c r="F197" s="14" t="e">
        <f t="shared" si="4"/>
        <v>#DIV/0!</v>
      </c>
    </row>
    <row r="198" spans="1:6" s="24" customFormat="1" ht="15">
      <c r="A198" s="43" t="s">
        <v>73</v>
      </c>
      <c r="B198" s="11" t="s">
        <v>70</v>
      </c>
      <c r="C198" s="12" t="s">
        <v>119</v>
      </c>
      <c r="D198" s="13">
        <v>0</v>
      </c>
      <c r="E198" s="13">
        <v>0</v>
      </c>
      <c r="F198" s="14" t="e">
        <f t="shared" si="4"/>
        <v>#DIV/0!</v>
      </c>
    </row>
    <row r="199" spans="1:6" s="24" customFormat="1" ht="15">
      <c r="A199" s="43" t="s">
        <v>81</v>
      </c>
      <c r="B199" s="11" t="s">
        <v>70</v>
      </c>
      <c r="C199" s="12" t="s">
        <v>120</v>
      </c>
      <c r="D199" s="13">
        <v>0</v>
      </c>
      <c r="E199" s="13">
        <v>0</v>
      </c>
      <c r="F199" s="14" t="e">
        <f t="shared" si="4"/>
        <v>#DIV/0!</v>
      </c>
    </row>
    <row r="200" spans="1:6" s="24" customFormat="1" ht="15">
      <c r="A200" s="43" t="s">
        <v>227</v>
      </c>
      <c r="B200" s="11" t="s">
        <v>70</v>
      </c>
      <c r="C200" s="12" t="s">
        <v>229</v>
      </c>
      <c r="D200" s="13"/>
      <c r="E200" s="13"/>
      <c r="F200" s="14"/>
    </row>
    <row r="201" spans="1:6" s="24" customFormat="1" ht="15">
      <c r="A201" s="43" t="s">
        <v>228</v>
      </c>
      <c r="B201" s="11" t="s">
        <v>70</v>
      </c>
      <c r="C201" s="12" t="s">
        <v>230</v>
      </c>
      <c r="D201" s="13"/>
      <c r="E201" s="13"/>
      <c r="F201" s="14"/>
    </row>
    <row r="202" spans="1:6" s="24" customFormat="1" ht="24">
      <c r="A202" s="43" t="s">
        <v>121</v>
      </c>
      <c r="B202" s="11" t="s">
        <v>70</v>
      </c>
      <c r="C202" s="12" t="s">
        <v>122</v>
      </c>
      <c r="D202" s="13">
        <v>2278300</v>
      </c>
      <c r="E202" s="13">
        <v>1120217.99</v>
      </c>
      <c r="F202" s="14">
        <f t="shared" si="4"/>
        <v>49.16902910064522</v>
      </c>
    </row>
    <row r="203" spans="1:6" s="24" customFormat="1" ht="24">
      <c r="A203" s="43" t="s">
        <v>201</v>
      </c>
      <c r="B203" s="11"/>
      <c r="C203" s="12" t="s">
        <v>261</v>
      </c>
      <c r="D203" s="13"/>
      <c r="E203" s="13"/>
      <c r="F203" s="14" t="e">
        <f t="shared" si="4"/>
        <v>#DIV/0!</v>
      </c>
    </row>
    <row r="204" spans="1:6" s="24" customFormat="1" ht="15">
      <c r="A204" s="66" t="s">
        <v>226</v>
      </c>
      <c r="B204" s="11">
        <v>200</v>
      </c>
      <c r="C204" s="12" t="s">
        <v>262</v>
      </c>
      <c r="D204" s="13"/>
      <c r="E204" s="13"/>
      <c r="F204" s="14" t="e">
        <f t="shared" si="4"/>
        <v>#DIV/0!</v>
      </c>
    </row>
    <row r="205" spans="1:6" s="24" customFormat="1" ht="15">
      <c r="A205" s="43" t="s">
        <v>212</v>
      </c>
      <c r="B205" s="11"/>
      <c r="C205" s="12" t="s">
        <v>123</v>
      </c>
      <c r="D205" s="13"/>
      <c r="E205" s="13"/>
      <c r="F205" s="14" t="e">
        <f t="shared" si="4"/>
        <v>#DIV/0!</v>
      </c>
    </row>
    <row r="206" spans="1:6" s="52" customFormat="1" ht="15">
      <c r="A206" s="64" t="s">
        <v>213</v>
      </c>
      <c r="B206" s="15"/>
      <c r="C206" s="8" t="s">
        <v>214</v>
      </c>
      <c r="D206" s="9">
        <f>D207</f>
        <v>641220</v>
      </c>
      <c r="E206" s="9">
        <f>E207</f>
        <v>641220</v>
      </c>
      <c r="F206" s="10">
        <f t="shared" si="4"/>
        <v>100</v>
      </c>
    </row>
    <row r="207" spans="1:6" s="24" customFormat="1" ht="15.75" customHeight="1">
      <c r="A207" s="66" t="s">
        <v>212</v>
      </c>
      <c r="B207" s="11" t="s">
        <v>70</v>
      </c>
      <c r="C207" s="12" t="s">
        <v>125</v>
      </c>
      <c r="D207" s="13">
        <v>641220</v>
      </c>
      <c r="E207" s="13">
        <v>641220</v>
      </c>
      <c r="F207" s="14">
        <f t="shared" si="4"/>
        <v>100</v>
      </c>
    </row>
    <row r="208" spans="1:6" s="52" customFormat="1" ht="15">
      <c r="A208" s="64" t="s">
        <v>215</v>
      </c>
      <c r="B208" s="15"/>
      <c r="C208" s="8" t="s">
        <v>126</v>
      </c>
      <c r="D208" s="9">
        <v>0</v>
      </c>
      <c r="E208" s="9">
        <v>0</v>
      </c>
      <c r="F208" s="10" t="e">
        <f t="shared" si="4"/>
        <v>#DIV/0!</v>
      </c>
    </row>
    <row r="209" spans="1:6" s="52" customFormat="1" ht="15" customHeight="1">
      <c r="A209" s="64" t="s">
        <v>216</v>
      </c>
      <c r="B209" s="15"/>
      <c r="C209" s="8" t="s">
        <v>217</v>
      </c>
      <c r="D209" s="9">
        <f>D210</f>
        <v>8500</v>
      </c>
      <c r="E209" s="9">
        <f>E210</f>
        <v>1400</v>
      </c>
      <c r="F209" s="10">
        <f t="shared" si="4"/>
        <v>16.470588235294116</v>
      </c>
    </row>
    <row r="210" spans="1:6" s="24" customFormat="1" ht="15">
      <c r="A210" s="43" t="s">
        <v>83</v>
      </c>
      <c r="B210" s="11" t="s">
        <v>70</v>
      </c>
      <c r="C210" s="12" t="s">
        <v>127</v>
      </c>
      <c r="D210" s="13">
        <v>8500</v>
      </c>
      <c r="E210" s="13">
        <v>1400</v>
      </c>
      <c r="F210" s="14">
        <f>E210/D210*100</f>
        <v>16.470588235294116</v>
      </c>
    </row>
    <row r="211" spans="1:6" s="24" customFormat="1" ht="15">
      <c r="A211" s="43" t="s">
        <v>128</v>
      </c>
      <c r="B211" s="12" t="s">
        <v>129</v>
      </c>
      <c r="C211" s="12" t="s">
        <v>7</v>
      </c>
      <c r="D211" s="13">
        <f>D10-D129</f>
        <v>-52486.049999999814</v>
      </c>
      <c r="E211" s="13">
        <f>E10-E129</f>
        <v>327492.2000000002</v>
      </c>
      <c r="F211" s="14">
        <f>E211/D211*100</f>
        <v>-623.9604618751104</v>
      </c>
    </row>
    <row r="212" spans="1:6" s="24" customFormat="1" ht="15">
      <c r="A212" s="41"/>
      <c r="B212" s="29"/>
      <c r="C212" s="29"/>
      <c r="D212" s="29"/>
      <c r="E212" s="29"/>
      <c r="F212" s="30"/>
    </row>
    <row r="213" spans="1:6" s="24" customFormat="1" ht="15">
      <c r="A213" s="41"/>
      <c r="B213" s="29"/>
      <c r="C213" s="29"/>
      <c r="D213" s="29"/>
      <c r="E213" s="29"/>
      <c r="F213" s="30"/>
    </row>
    <row r="214" spans="1:6" s="24" customFormat="1" ht="15">
      <c r="A214" s="41"/>
      <c r="B214" s="29"/>
      <c r="C214" s="29"/>
      <c r="D214" s="29"/>
      <c r="E214" s="29"/>
      <c r="F214" s="30"/>
    </row>
    <row r="215" spans="1:6" s="24" customFormat="1" ht="15">
      <c r="A215" s="41"/>
      <c r="B215" s="29"/>
      <c r="C215" s="29"/>
      <c r="D215" s="29"/>
      <c r="E215" s="29"/>
      <c r="F215" s="30"/>
    </row>
    <row r="216" spans="1:6" s="24" customFormat="1" ht="15">
      <c r="A216" s="41"/>
      <c r="B216" s="29"/>
      <c r="C216" s="29"/>
      <c r="D216" s="29"/>
      <c r="E216" s="29"/>
      <c r="F216" s="30"/>
    </row>
    <row r="217" spans="1:6" s="24" customFormat="1" ht="15">
      <c r="A217" s="41"/>
      <c r="B217" s="29"/>
      <c r="C217" s="29"/>
      <c r="D217" s="29"/>
      <c r="E217" s="29"/>
      <c r="F217" s="30"/>
    </row>
    <row r="218" spans="1:6" s="24" customFormat="1" ht="15">
      <c r="A218" s="41"/>
      <c r="B218" s="29"/>
      <c r="C218" s="29"/>
      <c r="D218" s="29"/>
      <c r="E218" s="29"/>
      <c r="F218" s="30"/>
    </row>
    <row r="219" spans="1:6" s="24" customFormat="1" ht="15">
      <c r="A219" s="41"/>
      <c r="B219" s="29"/>
      <c r="C219" s="29"/>
      <c r="D219" s="29"/>
      <c r="E219" s="29"/>
      <c r="F219" s="30"/>
    </row>
    <row r="220" spans="1:6" s="24" customFormat="1" ht="15">
      <c r="A220" s="41"/>
      <c r="B220" s="29"/>
      <c r="C220" s="29"/>
      <c r="D220" s="29"/>
      <c r="E220" s="29"/>
      <c r="F220" s="30"/>
    </row>
    <row r="221" spans="1:6" s="24" customFormat="1" ht="15">
      <c r="A221" s="41"/>
      <c r="B221" s="29"/>
      <c r="C221" s="29"/>
      <c r="D221" s="29"/>
      <c r="E221" s="29"/>
      <c r="F221" s="30"/>
    </row>
    <row r="222" spans="1:6" s="24" customFormat="1" ht="15">
      <c r="A222" s="41"/>
      <c r="B222" s="29"/>
      <c r="C222" s="29"/>
      <c r="D222" s="29"/>
      <c r="E222" s="29"/>
      <c r="F222" s="30"/>
    </row>
    <row r="223" spans="1:6" s="24" customFormat="1" ht="15">
      <c r="A223" s="41"/>
      <c r="B223" s="29"/>
      <c r="C223" s="29"/>
      <c r="D223" s="29"/>
      <c r="E223" s="29"/>
      <c r="F223" s="30"/>
    </row>
    <row r="224" spans="1:6" s="24" customFormat="1" ht="15">
      <c r="A224" s="41"/>
      <c r="B224" s="29"/>
      <c r="C224" s="29"/>
      <c r="D224" s="29"/>
      <c r="E224" s="29"/>
      <c r="F224" s="30"/>
    </row>
    <row r="225" spans="1:6" s="24" customFormat="1" ht="15">
      <c r="A225" s="41"/>
      <c r="B225" s="29"/>
      <c r="C225" s="29"/>
      <c r="D225" s="29"/>
      <c r="E225" s="29"/>
      <c r="F225" s="30"/>
    </row>
    <row r="226" spans="1:6" s="24" customFormat="1" ht="15">
      <c r="A226" s="41"/>
      <c r="B226" s="29"/>
      <c r="C226" s="29"/>
      <c r="D226" s="29"/>
      <c r="E226" s="29"/>
      <c r="F226" s="30"/>
    </row>
    <row r="227" spans="1:6" s="24" customFormat="1" ht="15">
      <c r="A227" s="41"/>
      <c r="B227" s="29"/>
      <c r="C227" s="29"/>
      <c r="D227" s="29"/>
      <c r="E227" s="29"/>
      <c r="F227" s="30"/>
    </row>
    <row r="228" spans="1:6" s="24" customFormat="1" ht="15">
      <c r="A228" s="41"/>
      <c r="B228" s="29"/>
      <c r="C228" s="29"/>
      <c r="D228" s="29"/>
      <c r="E228" s="29"/>
      <c r="F228" s="30"/>
    </row>
    <row r="229" spans="1:6" s="24" customFormat="1" ht="15">
      <c r="A229" s="41"/>
      <c r="B229" s="29"/>
      <c r="C229" s="29"/>
      <c r="D229" s="29"/>
      <c r="E229" s="29"/>
      <c r="F229" s="30"/>
    </row>
    <row r="230" spans="1:6" s="24" customFormat="1" ht="15">
      <c r="A230" s="41"/>
      <c r="B230" s="29"/>
      <c r="C230" s="29"/>
      <c r="D230" s="29"/>
      <c r="E230" s="29"/>
      <c r="F230" s="30"/>
    </row>
    <row r="231" spans="1:6" s="24" customFormat="1" ht="15">
      <c r="A231" s="41"/>
      <c r="B231" s="29"/>
      <c r="C231" s="29"/>
      <c r="D231" s="29"/>
      <c r="E231" s="29"/>
      <c r="F231" s="30"/>
    </row>
    <row r="232" spans="1:6" s="24" customFormat="1" ht="15">
      <c r="A232" s="41"/>
      <c r="B232" s="29"/>
      <c r="C232" s="29"/>
      <c r="D232" s="29"/>
      <c r="E232" s="29"/>
      <c r="F232" s="30"/>
    </row>
    <row r="233" spans="1:6" s="24" customFormat="1" ht="15">
      <c r="A233" s="41"/>
      <c r="B233" s="29"/>
      <c r="C233" s="29"/>
      <c r="D233" s="29"/>
      <c r="E233" s="29"/>
      <c r="F233" s="30"/>
    </row>
    <row r="234" spans="1:6" s="24" customFormat="1" ht="15">
      <c r="A234" s="41"/>
      <c r="B234" s="29"/>
      <c r="C234" s="29"/>
      <c r="D234" s="29"/>
      <c r="E234" s="29"/>
      <c r="F234" s="30"/>
    </row>
    <row r="235" spans="1:6" s="24" customFormat="1" ht="15">
      <c r="A235" s="41"/>
      <c r="B235" s="29"/>
      <c r="C235" s="29"/>
      <c r="D235" s="29"/>
      <c r="E235" s="29"/>
      <c r="F235" s="30"/>
    </row>
    <row r="236" spans="1:6" s="24" customFormat="1" ht="15">
      <c r="A236" s="41"/>
      <c r="B236" s="29"/>
      <c r="C236" s="29"/>
      <c r="D236" s="29"/>
      <c r="E236" s="29"/>
      <c r="F236" s="30"/>
    </row>
    <row r="237" spans="1:6" s="24" customFormat="1" ht="15">
      <c r="A237" s="41"/>
      <c r="B237" s="29"/>
      <c r="C237" s="29"/>
      <c r="D237" s="29"/>
      <c r="E237" s="29"/>
      <c r="F237" s="30"/>
    </row>
    <row r="238" spans="1:6" s="24" customFormat="1" ht="15">
      <c r="A238" s="41"/>
      <c r="B238" s="29"/>
      <c r="C238" s="29"/>
      <c r="D238" s="29"/>
      <c r="E238" s="29"/>
      <c r="F238" s="30"/>
    </row>
    <row r="239" spans="1:6" s="24" customFormat="1" ht="15">
      <c r="A239" s="41"/>
      <c r="B239" s="29"/>
      <c r="C239" s="29"/>
      <c r="D239" s="29"/>
      <c r="E239" s="29"/>
      <c r="F239" s="30"/>
    </row>
    <row r="240" spans="1:6" s="24" customFormat="1" ht="15">
      <c r="A240" s="41"/>
      <c r="B240" s="29"/>
      <c r="C240" s="29"/>
      <c r="D240" s="29"/>
      <c r="E240" s="29"/>
      <c r="F240" s="30"/>
    </row>
    <row r="241" spans="1:6" s="24" customFormat="1" ht="15">
      <c r="A241" s="41"/>
      <c r="B241" s="29"/>
      <c r="C241" s="29"/>
      <c r="D241" s="29"/>
      <c r="E241" s="29"/>
      <c r="F241" s="30"/>
    </row>
    <row r="242" spans="1:6" s="24" customFormat="1" ht="15">
      <c r="A242" s="41"/>
      <c r="B242" s="29"/>
      <c r="C242" s="29"/>
      <c r="D242" s="29"/>
      <c r="E242" s="29"/>
      <c r="F242" s="30"/>
    </row>
    <row r="243" spans="1:6" s="24" customFormat="1" ht="15">
      <c r="A243" s="41"/>
      <c r="B243" s="29"/>
      <c r="C243" s="29"/>
      <c r="D243" s="29"/>
      <c r="E243" s="29"/>
      <c r="F243" s="30"/>
    </row>
    <row r="244" spans="1:6" s="24" customFormat="1" ht="15">
      <c r="A244" s="41"/>
      <c r="B244" s="29"/>
      <c r="C244" s="29"/>
      <c r="D244" s="29"/>
      <c r="E244" s="29"/>
      <c r="F244" s="30"/>
    </row>
    <row r="245" spans="1:6" s="24" customFormat="1" ht="15">
      <c r="A245" s="41"/>
      <c r="B245" s="29"/>
      <c r="C245" s="29"/>
      <c r="D245" s="29"/>
      <c r="E245" s="29"/>
      <c r="F245" s="30"/>
    </row>
    <row r="246" spans="1:6" s="24" customFormat="1" ht="15">
      <c r="A246" s="41"/>
      <c r="B246" s="29"/>
      <c r="C246" s="29"/>
      <c r="D246" s="29"/>
      <c r="E246" s="29"/>
      <c r="F246" s="30"/>
    </row>
    <row r="247" spans="1:6" s="24" customFormat="1" ht="15">
      <c r="A247" s="41"/>
      <c r="B247" s="29"/>
      <c r="C247" s="29"/>
      <c r="D247" s="29"/>
      <c r="E247" s="29"/>
      <c r="F247" s="30"/>
    </row>
    <row r="248" spans="1:6" s="24" customFormat="1" ht="15">
      <c r="A248" s="41"/>
      <c r="B248" s="29"/>
      <c r="C248" s="29"/>
      <c r="D248" s="29"/>
      <c r="E248" s="29"/>
      <c r="F248" s="30"/>
    </row>
    <row r="249" spans="1:6" s="24" customFormat="1" ht="15">
      <c r="A249" s="41"/>
      <c r="B249" s="29"/>
      <c r="C249" s="29"/>
      <c r="D249" s="29"/>
      <c r="E249" s="29"/>
      <c r="F249" s="30"/>
    </row>
    <row r="250" spans="1:6" s="24" customFormat="1" ht="15">
      <c r="A250" s="41"/>
      <c r="B250" s="29"/>
      <c r="C250" s="29"/>
      <c r="D250" s="29"/>
      <c r="E250" s="29"/>
      <c r="F250" s="30"/>
    </row>
    <row r="251" spans="1:6" s="24" customFormat="1" ht="15">
      <c r="A251" s="41"/>
      <c r="B251" s="29"/>
      <c r="C251" s="29"/>
      <c r="D251" s="29"/>
      <c r="E251" s="29"/>
      <c r="F251" s="30"/>
    </row>
    <row r="252" spans="1:6" s="24" customFormat="1" ht="15">
      <c r="A252" s="41"/>
      <c r="B252" s="29"/>
      <c r="C252" s="29"/>
      <c r="D252" s="29"/>
      <c r="E252" s="29"/>
      <c r="F252" s="30"/>
    </row>
    <row r="253" spans="1:6" s="24" customFormat="1" ht="15">
      <c r="A253" s="41"/>
      <c r="B253" s="29"/>
      <c r="C253" s="29"/>
      <c r="D253" s="29"/>
      <c r="E253" s="29"/>
      <c r="F253" s="30"/>
    </row>
    <row r="254" spans="1:6" s="24" customFormat="1" ht="15">
      <c r="A254" s="41"/>
      <c r="B254" s="29"/>
      <c r="C254" s="29"/>
      <c r="D254" s="29"/>
      <c r="E254" s="29"/>
      <c r="F254" s="30"/>
    </row>
    <row r="255" spans="1:6" s="24" customFormat="1" ht="15">
      <c r="A255" s="41"/>
      <c r="B255" s="29"/>
      <c r="C255" s="29"/>
      <c r="D255" s="29"/>
      <c r="E255" s="29"/>
      <c r="F255" s="30"/>
    </row>
    <row r="256" spans="1:6" s="24" customFormat="1" ht="15">
      <c r="A256" s="41"/>
      <c r="B256" s="29"/>
      <c r="C256" s="29"/>
      <c r="D256" s="29"/>
      <c r="E256" s="29"/>
      <c r="F256" s="30"/>
    </row>
    <row r="257" spans="1:6" s="24" customFormat="1" ht="15">
      <c r="A257" s="41"/>
      <c r="B257" s="29"/>
      <c r="C257" s="29"/>
      <c r="D257" s="29"/>
      <c r="E257" s="29"/>
      <c r="F257" s="30"/>
    </row>
    <row r="258" spans="1:6" s="24" customFormat="1" ht="15">
      <c r="A258" s="41"/>
      <c r="B258" s="29"/>
      <c r="C258" s="29"/>
      <c r="D258" s="29"/>
      <c r="E258" s="29"/>
      <c r="F258" s="30"/>
    </row>
    <row r="259" spans="1:6" s="24" customFormat="1" ht="15">
      <c r="A259" s="41"/>
      <c r="B259" s="29"/>
      <c r="C259" s="29"/>
      <c r="D259" s="29"/>
      <c r="E259" s="29"/>
      <c r="F259" s="30"/>
    </row>
    <row r="260" spans="1:6" s="24" customFormat="1" ht="15">
      <c r="A260" s="41"/>
      <c r="B260" s="29"/>
      <c r="C260" s="29"/>
      <c r="D260" s="29"/>
      <c r="E260" s="29"/>
      <c r="F260" s="30"/>
    </row>
    <row r="261" spans="1:6" s="24" customFormat="1" ht="15">
      <c r="A261" s="41"/>
      <c r="B261" s="29"/>
      <c r="C261" s="29"/>
      <c r="D261" s="29"/>
      <c r="E261" s="29"/>
      <c r="F261" s="30"/>
    </row>
    <row r="262" spans="1:6" s="24" customFormat="1" ht="15">
      <c r="A262" s="41"/>
      <c r="B262" s="29"/>
      <c r="C262" s="29"/>
      <c r="D262" s="29"/>
      <c r="E262" s="29"/>
      <c r="F262" s="30"/>
    </row>
    <row r="263" spans="1:6" s="24" customFormat="1" ht="15">
      <c r="A263" s="41"/>
      <c r="B263" s="29"/>
      <c r="C263" s="29"/>
      <c r="D263" s="29"/>
      <c r="E263" s="29"/>
      <c r="F263" s="30"/>
    </row>
    <row r="264" spans="1:6" s="24" customFormat="1" ht="15">
      <c r="A264" s="41"/>
      <c r="B264" s="29"/>
      <c r="C264" s="29"/>
      <c r="D264" s="29"/>
      <c r="E264" s="29"/>
      <c r="F264" s="30"/>
    </row>
    <row r="265" spans="1:6" s="24" customFormat="1" ht="15">
      <c r="A265" s="41"/>
      <c r="B265" s="29"/>
      <c r="C265" s="29"/>
      <c r="D265" s="29"/>
      <c r="E265" s="29"/>
      <c r="F265" s="30"/>
    </row>
    <row r="266" spans="1:6" s="24" customFormat="1" ht="15">
      <c r="A266" s="41"/>
      <c r="B266" s="29"/>
      <c r="C266" s="29"/>
      <c r="D266" s="29"/>
      <c r="E266" s="29"/>
      <c r="F266" s="30"/>
    </row>
    <row r="267" spans="1:6" s="24" customFormat="1" ht="15">
      <c r="A267" s="41"/>
      <c r="B267" s="29"/>
      <c r="C267" s="29"/>
      <c r="D267" s="29"/>
      <c r="E267" s="29"/>
      <c r="F267" s="30"/>
    </row>
    <row r="268" spans="1:6" s="24" customFormat="1" ht="15">
      <c r="A268" s="41"/>
      <c r="B268" s="29"/>
      <c r="C268" s="29"/>
      <c r="D268" s="29"/>
      <c r="E268" s="29"/>
      <c r="F268" s="30"/>
    </row>
    <row r="269" spans="1:6" s="24" customFormat="1" ht="15">
      <c r="A269" s="41"/>
      <c r="B269" s="29"/>
      <c r="C269" s="29"/>
      <c r="D269" s="29"/>
      <c r="E269" s="29"/>
      <c r="F269" s="30"/>
    </row>
    <row r="270" spans="1:6" s="24" customFormat="1" ht="15">
      <c r="A270" s="41"/>
      <c r="B270" s="29"/>
      <c r="C270" s="29"/>
      <c r="D270" s="29"/>
      <c r="E270" s="29"/>
      <c r="F270" s="30"/>
    </row>
    <row r="271" spans="1:6" s="24" customFormat="1" ht="15">
      <c r="A271" s="41"/>
      <c r="B271" s="29"/>
      <c r="C271" s="29"/>
      <c r="D271" s="29"/>
      <c r="E271" s="29"/>
      <c r="F271" s="30"/>
    </row>
    <row r="272" spans="1:6" s="24" customFormat="1" ht="15">
      <c r="A272" s="41"/>
      <c r="B272" s="29"/>
      <c r="C272" s="29"/>
      <c r="D272" s="29"/>
      <c r="E272" s="29"/>
      <c r="F272" s="30"/>
    </row>
    <row r="273" spans="1:6" s="24" customFormat="1" ht="15">
      <c r="A273" s="41"/>
      <c r="B273" s="29"/>
      <c r="C273" s="29"/>
      <c r="D273" s="29"/>
      <c r="E273" s="29"/>
      <c r="F273" s="30"/>
    </row>
    <row r="274" spans="1:6" s="24" customFormat="1" ht="15">
      <c r="A274" s="41"/>
      <c r="B274" s="29"/>
      <c r="C274" s="29"/>
      <c r="D274" s="29"/>
      <c r="E274" s="29"/>
      <c r="F274" s="30"/>
    </row>
    <row r="275" spans="1:6" s="24" customFormat="1" ht="15">
      <c r="A275" s="41"/>
      <c r="B275" s="29"/>
      <c r="C275" s="29"/>
      <c r="D275" s="29"/>
      <c r="E275" s="29"/>
      <c r="F275" s="30"/>
    </row>
    <row r="276" spans="1:6" s="24" customFormat="1" ht="15">
      <c r="A276" s="41"/>
      <c r="B276" s="29"/>
      <c r="C276" s="29"/>
      <c r="D276" s="29"/>
      <c r="E276" s="29"/>
      <c r="F276" s="30"/>
    </row>
    <row r="277" spans="1:6" s="24" customFormat="1" ht="15">
      <c r="A277" s="41"/>
      <c r="B277" s="29"/>
      <c r="C277" s="29"/>
      <c r="D277" s="29"/>
      <c r="E277" s="29"/>
      <c r="F277" s="30"/>
    </row>
    <row r="278" spans="1:6" s="24" customFormat="1" ht="15">
      <c r="A278" s="41"/>
      <c r="B278" s="29"/>
      <c r="C278" s="29"/>
      <c r="D278" s="29"/>
      <c r="E278" s="29"/>
      <c r="F278" s="30"/>
    </row>
    <row r="279" spans="1:6" s="24" customFormat="1" ht="15">
      <c r="A279" s="41"/>
      <c r="B279" s="29"/>
      <c r="C279" s="29"/>
      <c r="D279" s="29"/>
      <c r="E279" s="29"/>
      <c r="F279" s="30"/>
    </row>
    <row r="280" spans="1:6" s="24" customFormat="1" ht="15">
      <c r="A280" s="41"/>
      <c r="B280" s="29"/>
      <c r="C280" s="29"/>
      <c r="D280" s="29"/>
      <c r="E280" s="29"/>
      <c r="F280" s="30"/>
    </row>
    <row r="281" spans="1:6" s="24" customFormat="1" ht="15.75" customHeight="1">
      <c r="A281" s="83" t="s">
        <v>130</v>
      </c>
      <c r="B281" s="83"/>
      <c r="C281" s="83"/>
      <c r="D281" s="83"/>
      <c r="E281" s="83"/>
      <c r="F281" s="83"/>
    </row>
    <row r="282" spans="1:6" s="24" customFormat="1" ht="15">
      <c r="A282" s="41"/>
      <c r="B282" s="31"/>
      <c r="C282" s="31"/>
      <c r="D282" s="57"/>
      <c r="E282" s="57"/>
      <c r="F282" s="57"/>
    </row>
    <row r="283" spans="1:6" s="24" customFormat="1" ht="24">
      <c r="A283" s="58" t="s">
        <v>1</v>
      </c>
      <c r="B283" s="58" t="s">
        <v>2</v>
      </c>
      <c r="C283" s="58" t="s">
        <v>3</v>
      </c>
      <c r="D283" s="68" t="s">
        <v>279</v>
      </c>
      <c r="E283" s="68" t="s">
        <v>280</v>
      </c>
      <c r="F283" s="58" t="s">
        <v>151</v>
      </c>
    </row>
    <row r="284" spans="1:6" s="56" customFormat="1" ht="15">
      <c r="A284" s="54">
        <v>1</v>
      </c>
      <c r="B284" s="28">
        <v>2</v>
      </c>
      <c r="C284" s="28">
        <v>3</v>
      </c>
      <c r="D284" s="28">
        <v>4</v>
      </c>
      <c r="E284" s="28">
        <v>5</v>
      </c>
      <c r="F284" s="28">
        <v>6</v>
      </c>
    </row>
    <row r="285" spans="1:6" s="24" customFormat="1" ht="15">
      <c r="A285" s="51" t="s">
        <v>131</v>
      </c>
      <c r="B285" s="8" t="s">
        <v>132</v>
      </c>
      <c r="C285" s="8" t="s">
        <v>7</v>
      </c>
      <c r="D285" s="9">
        <f>D10-D129</f>
        <v>-52486.049999999814</v>
      </c>
      <c r="E285" s="9">
        <f>E288</f>
        <v>-327492.2000000002</v>
      </c>
      <c r="F285" s="9">
        <v>0</v>
      </c>
    </row>
    <row r="286" spans="1:6" s="24" customFormat="1" ht="36">
      <c r="A286" s="42" t="s">
        <v>133</v>
      </c>
      <c r="B286" s="12" t="s">
        <v>134</v>
      </c>
      <c r="C286" s="12" t="s">
        <v>7</v>
      </c>
      <c r="D286" s="70">
        <v>0</v>
      </c>
      <c r="E286" s="70">
        <v>0</v>
      </c>
      <c r="F286" s="13">
        <v>0</v>
      </c>
    </row>
    <row r="287" spans="1:6" s="24" customFormat="1" ht="24">
      <c r="A287" s="42" t="s">
        <v>135</v>
      </c>
      <c r="B287" s="12" t="s">
        <v>136</v>
      </c>
      <c r="C287" s="12" t="s">
        <v>7</v>
      </c>
      <c r="D287" s="13">
        <v>0</v>
      </c>
      <c r="E287" s="13">
        <v>0</v>
      </c>
      <c r="F287" s="13">
        <v>0</v>
      </c>
    </row>
    <row r="288" spans="1:6" s="24" customFormat="1" ht="15">
      <c r="A288" s="51" t="s">
        <v>137</v>
      </c>
      <c r="B288" s="8" t="s">
        <v>138</v>
      </c>
      <c r="C288" s="8"/>
      <c r="D288" s="9">
        <f>D289+D292</f>
        <v>52486.049999999814</v>
      </c>
      <c r="E288" s="9">
        <f>E289+E292</f>
        <v>-327492.2000000002</v>
      </c>
      <c r="F288" s="9">
        <v>0</v>
      </c>
    </row>
    <row r="289" spans="1:6" s="24" customFormat="1" ht="15" customHeight="1">
      <c r="A289" s="51" t="s">
        <v>139</v>
      </c>
      <c r="B289" s="8" t="s">
        <v>140</v>
      </c>
      <c r="C289" s="8"/>
      <c r="D289" s="9">
        <f>D290+D291</f>
        <v>-4157863.95</v>
      </c>
      <c r="E289" s="9">
        <v>-3068263.45</v>
      </c>
      <c r="F289" s="9">
        <v>0</v>
      </c>
    </row>
    <row r="290" spans="1:6" s="24" customFormat="1" ht="24">
      <c r="A290" s="42" t="s">
        <v>141</v>
      </c>
      <c r="B290" s="11" t="s">
        <v>140</v>
      </c>
      <c r="C290" s="12" t="s">
        <v>142</v>
      </c>
      <c r="D290" s="13"/>
      <c r="E290" s="13">
        <v>0</v>
      </c>
      <c r="F290" s="13">
        <v>0</v>
      </c>
    </row>
    <row r="291" spans="1:6" s="24" customFormat="1" ht="15">
      <c r="A291" s="42" t="s">
        <v>143</v>
      </c>
      <c r="B291" s="11" t="s">
        <v>140</v>
      </c>
      <c r="C291" s="12" t="s">
        <v>144</v>
      </c>
      <c r="D291" s="13">
        <f>-D10</f>
        <v>-4157863.95</v>
      </c>
      <c r="E291" s="13">
        <v>-3068263.45</v>
      </c>
      <c r="F291" s="13">
        <v>0</v>
      </c>
    </row>
    <row r="292" spans="1:6" s="24" customFormat="1" ht="15">
      <c r="A292" s="51" t="s">
        <v>145</v>
      </c>
      <c r="B292" s="8" t="s">
        <v>146</v>
      </c>
      <c r="C292" s="8"/>
      <c r="D292" s="9">
        <f>D293+D294</f>
        <v>4210350</v>
      </c>
      <c r="E292" s="9">
        <f>E293+E294</f>
        <v>2740771.25</v>
      </c>
      <c r="F292" s="9">
        <v>0</v>
      </c>
    </row>
    <row r="293" spans="1:6" s="24" customFormat="1" ht="24">
      <c r="A293" s="42" t="s">
        <v>147</v>
      </c>
      <c r="B293" s="11" t="s">
        <v>146</v>
      </c>
      <c r="C293" s="12" t="s">
        <v>148</v>
      </c>
      <c r="D293" s="13">
        <v>0</v>
      </c>
      <c r="E293" s="13">
        <v>0</v>
      </c>
      <c r="F293" s="13">
        <v>0</v>
      </c>
    </row>
    <row r="294" spans="1:6" s="24" customFormat="1" ht="15">
      <c r="A294" s="42" t="s">
        <v>149</v>
      </c>
      <c r="B294" s="11" t="s">
        <v>146</v>
      </c>
      <c r="C294" s="12" t="s">
        <v>150</v>
      </c>
      <c r="D294" s="13">
        <f>D129</f>
        <v>4210350</v>
      </c>
      <c r="E294" s="13">
        <v>2740771.25</v>
      </c>
      <c r="F294" s="13">
        <v>0</v>
      </c>
    </row>
  </sheetData>
  <sheetProtection/>
  <mergeCells count="5">
    <mergeCell ref="A2:F2"/>
    <mergeCell ref="A4:F4"/>
    <mergeCell ref="A281:F281"/>
    <mergeCell ref="A6:F6"/>
    <mergeCell ref="A125:F125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 alignWithMargins="0">
    <oddFooter>&amp;L&amp;D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4"/>
  <sheetViews>
    <sheetView showGridLines="0" tabSelected="1" view="pageBreakPreview" zoomScaleSheetLayoutView="100" workbookViewId="0" topLeftCell="A281">
      <selection activeCell="E299" sqref="E299"/>
    </sheetView>
  </sheetViews>
  <sheetFormatPr defaultColWidth="9.140625" defaultRowHeight="15"/>
  <cols>
    <col min="1" max="1" width="55.421875" style="41" customWidth="1"/>
    <col min="2" max="2" width="9.8515625" style="38" customWidth="1"/>
    <col min="3" max="3" width="28.00390625" style="38" customWidth="1"/>
    <col min="4" max="5" width="12.8515625" style="38" bestFit="1" customWidth="1"/>
    <col min="6" max="6" width="11.421875" style="38" customWidth="1"/>
  </cols>
  <sheetData>
    <row r="1" spans="2:6" ht="15" customHeight="1">
      <c r="B1" s="32"/>
      <c r="C1" s="33"/>
      <c r="D1" s="34"/>
      <c r="E1" s="35"/>
      <c r="F1" s="35"/>
    </row>
    <row r="2" spans="1:6" ht="15" customHeight="1">
      <c r="A2" s="81" t="s">
        <v>253</v>
      </c>
      <c r="B2" s="81"/>
      <c r="C2" s="81"/>
      <c r="D2" s="81"/>
      <c r="E2" s="81"/>
      <c r="F2" s="81"/>
    </row>
    <row r="3" spans="1:6" ht="15" customHeight="1">
      <c r="A3" s="44"/>
      <c r="B3" s="45"/>
      <c r="C3" s="45"/>
      <c r="D3" s="45"/>
      <c r="E3" s="46"/>
      <c r="F3" s="47"/>
    </row>
    <row r="4" spans="1:6" ht="15" customHeight="1">
      <c r="A4" s="82" t="s">
        <v>278</v>
      </c>
      <c r="B4" s="82"/>
      <c r="C4" s="82"/>
      <c r="D4" s="82"/>
      <c r="E4" s="82"/>
      <c r="F4" s="82"/>
    </row>
    <row r="5" spans="1:6" ht="15" customHeight="1">
      <c r="A5" s="44"/>
      <c r="B5" s="50"/>
      <c r="C5" s="50"/>
      <c r="D5" s="50"/>
      <c r="E5" s="48"/>
      <c r="F5" s="49"/>
    </row>
    <row r="6" spans="1:6" ht="15" customHeight="1">
      <c r="A6" s="80" t="s">
        <v>0</v>
      </c>
      <c r="B6" s="80"/>
      <c r="C6" s="80"/>
      <c r="D6" s="80"/>
      <c r="E6" s="80"/>
      <c r="F6" s="80"/>
    </row>
    <row r="7" spans="2:6" ht="15" customHeight="1">
      <c r="B7" s="36"/>
      <c r="C7" s="36"/>
      <c r="D7" s="36"/>
      <c r="E7" s="37"/>
      <c r="F7" s="37"/>
    </row>
    <row r="8" spans="1:6" ht="27" customHeight="1">
      <c r="A8" s="58" t="s">
        <v>1</v>
      </c>
      <c r="B8" s="58" t="s">
        <v>2</v>
      </c>
      <c r="C8" s="58" t="s">
        <v>3</v>
      </c>
      <c r="D8" s="68" t="s">
        <v>279</v>
      </c>
      <c r="E8" s="68" t="s">
        <v>280</v>
      </c>
      <c r="F8" s="58" t="s">
        <v>151</v>
      </c>
    </row>
    <row r="9" spans="1:6" s="56" customFormat="1" ht="15">
      <c r="A9" s="5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6" s="52" customFormat="1" ht="24">
      <c r="A10" s="51" t="s">
        <v>5</v>
      </c>
      <c r="B10" s="62" t="s">
        <v>6</v>
      </c>
      <c r="C10" s="62" t="s">
        <v>7</v>
      </c>
      <c r="D10" s="7">
        <f>D11+D43</f>
        <v>26975781</v>
      </c>
      <c r="E10" s="7">
        <f>E11+E43</f>
        <v>19299723.86</v>
      </c>
      <c r="F10" s="7">
        <f aca="true" t="shared" si="0" ref="F10:F30">E10/D10*100</f>
        <v>71.54463427768782</v>
      </c>
    </row>
    <row r="11" spans="1:6" s="52" customFormat="1" ht="15">
      <c r="A11" s="51" t="s">
        <v>153</v>
      </c>
      <c r="B11" s="62"/>
      <c r="C11" s="62"/>
      <c r="D11" s="7">
        <f>D12+D28</f>
        <v>11815700</v>
      </c>
      <c r="E11" s="7">
        <f>E12+E28</f>
        <v>11179120.86</v>
      </c>
      <c r="F11" s="7">
        <f t="shared" si="0"/>
        <v>94.61242973332091</v>
      </c>
    </row>
    <row r="12" spans="1:6" s="52" customFormat="1" ht="15">
      <c r="A12" s="51" t="s">
        <v>154</v>
      </c>
      <c r="B12" s="62"/>
      <c r="C12" s="62"/>
      <c r="D12" s="7">
        <f>D13+D17+D20+D24+D26</f>
        <v>11256700</v>
      </c>
      <c r="E12" s="7">
        <f>E13+E17+E20+E24+E26</f>
        <v>10713942.35</v>
      </c>
      <c r="F12" s="7">
        <f t="shared" si="0"/>
        <v>95.17835911057414</v>
      </c>
    </row>
    <row r="13" spans="1:6" s="52" customFormat="1" ht="15">
      <c r="A13" s="51" t="s">
        <v>155</v>
      </c>
      <c r="B13" s="62"/>
      <c r="C13" s="62" t="s">
        <v>156</v>
      </c>
      <c r="D13" s="7">
        <f>SUM(D14:D16)</f>
        <v>8638500</v>
      </c>
      <c r="E13" s="7">
        <f>SUM(E14:E16)</f>
        <v>7185591.7299999995</v>
      </c>
      <c r="F13" s="7">
        <f t="shared" si="0"/>
        <v>83.18101209700758</v>
      </c>
    </row>
    <row r="14" spans="1:6" s="24" customFormat="1" ht="48">
      <c r="A14" s="42" t="s">
        <v>8</v>
      </c>
      <c r="B14" s="1" t="s">
        <v>6</v>
      </c>
      <c r="C14" s="2" t="s">
        <v>9</v>
      </c>
      <c r="D14" s="3">
        <v>7182100</v>
      </c>
      <c r="E14" s="3">
        <v>7128773.81</v>
      </c>
      <c r="F14" s="4">
        <f t="shared" si="0"/>
        <v>99.25751256596259</v>
      </c>
    </row>
    <row r="15" spans="1:6" s="24" customFormat="1" ht="72">
      <c r="A15" s="42" t="s">
        <v>10</v>
      </c>
      <c r="B15" s="1" t="s">
        <v>6</v>
      </c>
      <c r="C15" s="2" t="s">
        <v>11</v>
      </c>
      <c r="D15" s="3">
        <v>20000</v>
      </c>
      <c r="E15" s="3">
        <v>23962.8</v>
      </c>
      <c r="F15" s="4">
        <f t="shared" si="0"/>
        <v>119.814</v>
      </c>
    </row>
    <row r="16" spans="1:6" s="24" customFormat="1" ht="36">
      <c r="A16" s="42" t="s">
        <v>12</v>
      </c>
      <c r="B16" s="1" t="s">
        <v>6</v>
      </c>
      <c r="C16" s="2" t="s">
        <v>13</v>
      </c>
      <c r="D16" s="3">
        <v>1436400</v>
      </c>
      <c r="E16" s="3">
        <v>32855.12</v>
      </c>
      <c r="F16" s="4">
        <f t="shared" si="0"/>
        <v>2.2873238652186023</v>
      </c>
    </row>
    <row r="17" spans="1:6" s="52" customFormat="1" ht="15">
      <c r="A17" s="51"/>
      <c r="B17" s="63"/>
      <c r="C17" s="5" t="s">
        <v>157</v>
      </c>
      <c r="D17" s="6">
        <f>SUM(D18:D19)</f>
        <v>10700</v>
      </c>
      <c r="E17" s="6">
        <f>SUM(E18:E19)</f>
        <v>13892.69</v>
      </c>
      <c r="F17" s="7">
        <f t="shared" si="0"/>
        <v>129.83822429906542</v>
      </c>
    </row>
    <row r="18" spans="1:6" s="24" customFormat="1" ht="15">
      <c r="A18" s="42" t="s">
        <v>14</v>
      </c>
      <c r="B18" s="1" t="s">
        <v>6</v>
      </c>
      <c r="C18" s="2" t="s">
        <v>15</v>
      </c>
      <c r="D18" s="3">
        <v>10700</v>
      </c>
      <c r="E18" s="3">
        <v>13592.69</v>
      </c>
      <c r="F18" s="4">
        <f t="shared" si="0"/>
        <v>127.03448598130842</v>
      </c>
    </row>
    <row r="19" spans="1:6" s="24" customFormat="1" ht="24">
      <c r="A19" s="42" t="s">
        <v>16</v>
      </c>
      <c r="B19" s="1" t="s">
        <v>6</v>
      </c>
      <c r="C19" s="2" t="s">
        <v>17</v>
      </c>
      <c r="D19" s="3"/>
      <c r="E19" s="3">
        <v>300</v>
      </c>
      <c r="F19" s="4" t="e">
        <f t="shared" si="0"/>
        <v>#DIV/0!</v>
      </c>
    </row>
    <row r="20" spans="1:6" s="52" customFormat="1" ht="15">
      <c r="A20" s="51"/>
      <c r="B20" s="63"/>
      <c r="C20" s="5" t="s">
        <v>158</v>
      </c>
      <c r="D20" s="6">
        <f>SUM(D21:D23)</f>
        <v>2607500</v>
      </c>
      <c r="E20" s="6">
        <f>SUM(E21:E23)</f>
        <v>3514457.9299999997</v>
      </c>
      <c r="F20" s="7">
        <f t="shared" si="0"/>
        <v>134.7826627037392</v>
      </c>
    </row>
    <row r="21" spans="1:6" s="24" customFormat="1" ht="36">
      <c r="A21" s="42" t="s">
        <v>18</v>
      </c>
      <c r="B21" s="1" t="s">
        <v>6</v>
      </c>
      <c r="C21" s="2" t="s">
        <v>19</v>
      </c>
      <c r="D21" s="3">
        <v>187500</v>
      </c>
      <c r="E21" s="3">
        <v>193909.05</v>
      </c>
      <c r="F21" s="4">
        <f t="shared" si="0"/>
        <v>103.41815999999999</v>
      </c>
    </row>
    <row r="22" spans="1:6" s="24" customFormat="1" ht="48">
      <c r="A22" s="42" t="s">
        <v>20</v>
      </c>
      <c r="B22" s="1" t="s">
        <v>6</v>
      </c>
      <c r="C22" s="2" t="s">
        <v>21</v>
      </c>
      <c r="D22" s="3">
        <v>1500000</v>
      </c>
      <c r="E22" s="3">
        <v>2164853.15</v>
      </c>
      <c r="F22" s="4">
        <f t="shared" si="0"/>
        <v>144.32354333333333</v>
      </c>
    </row>
    <row r="23" spans="1:6" s="24" customFormat="1" ht="48">
      <c r="A23" s="42" t="s">
        <v>22</v>
      </c>
      <c r="B23" s="1" t="s">
        <v>6</v>
      </c>
      <c r="C23" s="2" t="s">
        <v>23</v>
      </c>
      <c r="D23" s="3">
        <v>920000</v>
      </c>
      <c r="E23" s="3">
        <v>1155695.73</v>
      </c>
      <c r="F23" s="4">
        <f t="shared" si="0"/>
        <v>125.61910108695653</v>
      </c>
    </row>
    <row r="24" spans="1:6" s="52" customFormat="1" ht="15">
      <c r="A24" s="51"/>
      <c r="B24" s="63"/>
      <c r="C24" s="5" t="s">
        <v>159</v>
      </c>
      <c r="D24" s="6">
        <f>D25</f>
        <v>0</v>
      </c>
      <c r="E24" s="6">
        <f>E25</f>
        <v>0</v>
      </c>
      <c r="F24" s="7" t="e">
        <f t="shared" si="0"/>
        <v>#DIV/0!</v>
      </c>
    </row>
    <row r="25" spans="1:6" s="24" customFormat="1" ht="48">
      <c r="A25" s="42" t="s">
        <v>24</v>
      </c>
      <c r="B25" s="1" t="s">
        <v>6</v>
      </c>
      <c r="C25" s="2" t="s">
        <v>25</v>
      </c>
      <c r="D25" s="3">
        <v>0</v>
      </c>
      <c r="E25" s="3">
        <v>0</v>
      </c>
      <c r="F25" s="4" t="e">
        <f t="shared" si="0"/>
        <v>#DIV/0!</v>
      </c>
    </row>
    <row r="26" spans="1:6" s="52" customFormat="1" ht="15">
      <c r="A26" s="51"/>
      <c r="B26" s="63"/>
      <c r="C26" s="5" t="s">
        <v>160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4" customFormat="1" ht="24">
      <c r="A27" s="42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52" customFormat="1" ht="15">
      <c r="A28" s="51" t="s">
        <v>171</v>
      </c>
      <c r="B28" s="63"/>
      <c r="C28" s="5" t="s">
        <v>4</v>
      </c>
      <c r="D28" s="6">
        <f>D29+D33+D35+D39</f>
        <v>559000</v>
      </c>
      <c r="E28" s="6">
        <f>E29+E33+E35+E39</f>
        <v>465178.50999999995</v>
      </c>
      <c r="F28" s="7">
        <f t="shared" si="0"/>
        <v>83.21619141323792</v>
      </c>
    </row>
    <row r="29" spans="1:6" s="52" customFormat="1" ht="24">
      <c r="A29" s="51" t="s">
        <v>172</v>
      </c>
      <c r="B29" s="63"/>
      <c r="C29" s="5" t="s">
        <v>161</v>
      </c>
      <c r="D29" s="6">
        <f>SUM(D30:D32)</f>
        <v>309000</v>
      </c>
      <c r="E29" s="6">
        <f>SUM(E30:E32)</f>
        <v>371380.97</v>
      </c>
      <c r="F29" s="7">
        <f t="shared" si="0"/>
        <v>120.18801618122976</v>
      </c>
    </row>
    <row r="30" spans="1:6" s="24" customFormat="1" ht="48">
      <c r="A30" s="42" t="s">
        <v>28</v>
      </c>
      <c r="B30" s="1" t="s">
        <v>6</v>
      </c>
      <c r="C30" s="2" t="s">
        <v>29</v>
      </c>
      <c r="D30" s="3">
        <v>257100</v>
      </c>
      <c r="E30" s="3">
        <v>332319.17</v>
      </c>
      <c r="F30" s="4">
        <f t="shared" si="0"/>
        <v>129.2567755737067</v>
      </c>
    </row>
    <row r="31" spans="1:6" s="24" customFormat="1" ht="48">
      <c r="A31" s="42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4" customFormat="1" ht="48">
      <c r="A32" s="42" t="s">
        <v>32</v>
      </c>
      <c r="B32" s="1" t="s">
        <v>6</v>
      </c>
      <c r="C32" s="2" t="s">
        <v>33</v>
      </c>
      <c r="D32" s="3">
        <v>51900</v>
      </c>
      <c r="E32" s="3">
        <v>39061.8</v>
      </c>
      <c r="F32" s="4">
        <f aca="true" t="shared" si="1" ref="F32:F39">E32/D32*100</f>
        <v>75.26358381502891</v>
      </c>
    </row>
    <row r="33" spans="1:6" s="52" customFormat="1" ht="15">
      <c r="A33" s="51"/>
      <c r="B33" s="63"/>
      <c r="C33" s="5" t="s">
        <v>162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4" customFormat="1" ht="24">
      <c r="A34" s="42" t="s">
        <v>34</v>
      </c>
      <c r="B34" s="1" t="s">
        <v>6</v>
      </c>
      <c r="C34" s="2" t="s">
        <v>35</v>
      </c>
      <c r="D34" s="3"/>
      <c r="E34" s="3"/>
      <c r="F34" s="4" t="e">
        <f t="shared" si="1"/>
        <v>#DIV/0!</v>
      </c>
    </row>
    <row r="35" spans="1:6" s="52" customFormat="1" ht="15">
      <c r="A35" s="51"/>
      <c r="B35" s="63"/>
      <c r="C35" s="5" t="s">
        <v>163</v>
      </c>
      <c r="D35" s="6">
        <f>D36+D37+D38</f>
        <v>250000</v>
      </c>
      <c r="E35" s="6">
        <f>E36+E37+E38</f>
        <v>78512.68</v>
      </c>
      <c r="F35" s="7">
        <f t="shared" si="1"/>
        <v>31.405071999999993</v>
      </c>
    </row>
    <row r="36" spans="1:6" s="24" customFormat="1" ht="60">
      <c r="A36" s="42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4" customFormat="1" ht="36">
      <c r="A37" s="66" t="s">
        <v>38</v>
      </c>
      <c r="B37" s="1" t="s">
        <v>6</v>
      </c>
      <c r="C37" s="2" t="s">
        <v>39</v>
      </c>
      <c r="D37" s="3">
        <v>250000</v>
      </c>
      <c r="E37" s="3">
        <v>78512.68</v>
      </c>
      <c r="F37" s="4">
        <f>E37/D37*100</f>
        <v>31.405071999999993</v>
      </c>
    </row>
    <row r="38" spans="1:6" s="24" customFormat="1" ht="24">
      <c r="A38" s="66" t="s">
        <v>257</v>
      </c>
      <c r="B38" s="1">
        <v>10</v>
      </c>
      <c r="C38" s="2" t="s">
        <v>258</v>
      </c>
      <c r="D38" s="3"/>
      <c r="E38" s="3">
        <v>0</v>
      </c>
      <c r="F38" s="4"/>
    </row>
    <row r="39" spans="1:6" s="52" customFormat="1" ht="15">
      <c r="A39" s="51"/>
      <c r="B39" s="63"/>
      <c r="C39" s="5" t="s">
        <v>164</v>
      </c>
      <c r="D39" s="6">
        <f>SUM(D40:D42)</f>
        <v>0</v>
      </c>
      <c r="E39" s="6">
        <f>SUM(E40:E42)</f>
        <v>15284.86</v>
      </c>
      <c r="F39" s="7" t="e">
        <f t="shared" si="1"/>
        <v>#DIV/0!</v>
      </c>
    </row>
    <row r="40" spans="1:6" s="24" customFormat="1" ht="15">
      <c r="A40" s="42" t="s">
        <v>40</v>
      </c>
      <c r="B40" s="1" t="s">
        <v>6</v>
      </c>
      <c r="C40" s="2" t="s">
        <v>41</v>
      </c>
      <c r="D40" s="3">
        <v>0</v>
      </c>
      <c r="E40" s="3">
        <v>15284.86</v>
      </c>
      <c r="F40" s="4">
        <v>0</v>
      </c>
    </row>
    <row r="41" spans="1:6" s="24" customFormat="1" ht="36">
      <c r="A41" s="42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5">E41/D41*100</f>
        <v>#DIV/0!</v>
      </c>
    </row>
    <row r="42" spans="1:6" s="24" customFormat="1" ht="15">
      <c r="A42" s="42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76" customFormat="1" ht="15">
      <c r="A43" s="65" t="s">
        <v>173</v>
      </c>
      <c r="B43" s="63"/>
      <c r="C43" s="5" t="s">
        <v>70</v>
      </c>
      <c r="D43" s="6">
        <f>D44+D65</f>
        <v>15160081</v>
      </c>
      <c r="E43" s="6">
        <f>E44+E65</f>
        <v>8120603</v>
      </c>
      <c r="F43" s="7"/>
    </row>
    <row r="44" spans="1:6" s="52" customFormat="1" ht="15">
      <c r="A44" s="51" t="s">
        <v>277</v>
      </c>
      <c r="B44" s="63"/>
      <c r="C44" s="5" t="s">
        <v>165</v>
      </c>
      <c r="D44" s="6">
        <f>D45+D48+D55+D59+D63</f>
        <v>15257859</v>
      </c>
      <c r="E44" s="6">
        <f>E45+E48+E55+E59+E63</f>
        <v>8218381</v>
      </c>
      <c r="F44" s="7">
        <f t="shared" si="2"/>
        <v>53.86326482634294</v>
      </c>
    </row>
    <row r="45" spans="1:6" s="52" customFormat="1" ht="15">
      <c r="A45" s="51" t="s">
        <v>174</v>
      </c>
      <c r="B45" s="63"/>
      <c r="C45" s="5" t="s">
        <v>166</v>
      </c>
      <c r="D45" s="6">
        <f>D46+D47</f>
        <v>575700</v>
      </c>
      <c r="E45" s="6">
        <f>E46+E47</f>
        <v>475700</v>
      </c>
      <c r="F45" s="7">
        <f t="shared" si="2"/>
        <v>82.62984193156157</v>
      </c>
    </row>
    <row r="46" spans="1:6" s="24" customFormat="1" ht="24">
      <c r="A46" s="42" t="s">
        <v>46</v>
      </c>
      <c r="B46" s="1" t="s">
        <v>6</v>
      </c>
      <c r="C46" s="2" t="s">
        <v>47</v>
      </c>
      <c r="D46" s="3">
        <v>93600</v>
      </c>
      <c r="E46" s="3">
        <v>77500</v>
      </c>
      <c r="F46" s="4">
        <f t="shared" si="2"/>
        <v>82.7991452991453</v>
      </c>
    </row>
    <row r="47" spans="1:6" s="24" customFormat="1" ht="24">
      <c r="A47" s="42" t="s">
        <v>265</v>
      </c>
      <c r="B47" s="1"/>
      <c r="C47" s="2" t="s">
        <v>266</v>
      </c>
      <c r="D47" s="3">
        <v>482100</v>
      </c>
      <c r="E47" s="3">
        <v>398200</v>
      </c>
      <c r="F47" s="4">
        <f t="shared" si="2"/>
        <v>82.5969715826592</v>
      </c>
    </row>
    <row r="48" spans="1:6" s="52" customFormat="1" ht="15">
      <c r="A48" s="51" t="s">
        <v>175</v>
      </c>
      <c r="B48" s="63"/>
      <c r="C48" s="5" t="s">
        <v>167</v>
      </c>
      <c r="D48" s="6">
        <f>SUM(D49:D54)</f>
        <v>13876159</v>
      </c>
      <c r="E48" s="6">
        <f>SUM(E49:E54)</f>
        <v>6936681</v>
      </c>
      <c r="F48" s="7">
        <f t="shared" si="2"/>
        <v>49.98992156258804</v>
      </c>
    </row>
    <row r="49" spans="1:6" s="52" customFormat="1" ht="15">
      <c r="A49" s="42" t="s">
        <v>48</v>
      </c>
      <c r="B49" s="1" t="s">
        <v>6</v>
      </c>
      <c r="C49" s="2" t="s">
        <v>49</v>
      </c>
      <c r="D49" s="3">
        <v>1542845</v>
      </c>
      <c r="E49" s="3">
        <v>707415</v>
      </c>
      <c r="F49" s="4">
        <f t="shared" si="2"/>
        <v>45.85133308919561</v>
      </c>
    </row>
    <row r="50" spans="1:6" s="24" customFormat="1" ht="15">
      <c r="A50" s="42" t="s">
        <v>50</v>
      </c>
      <c r="B50" s="1" t="s">
        <v>6</v>
      </c>
      <c r="C50" s="2" t="s">
        <v>51</v>
      </c>
      <c r="D50" s="3">
        <v>1086906</v>
      </c>
      <c r="E50" s="3">
        <v>1086906</v>
      </c>
      <c r="F50" s="4">
        <f t="shared" si="2"/>
        <v>100</v>
      </c>
    </row>
    <row r="51" spans="1:6" s="24" customFormat="1" ht="24">
      <c r="A51" s="66" t="s">
        <v>276</v>
      </c>
      <c r="B51" s="73">
        <v>10</v>
      </c>
      <c r="C51" s="74" t="s">
        <v>275</v>
      </c>
      <c r="D51" s="75">
        <v>4361368</v>
      </c>
      <c r="E51" s="75"/>
      <c r="F51" s="7"/>
    </row>
    <row r="52" spans="1:6" s="24" customFormat="1" ht="24">
      <c r="A52" s="42" t="s">
        <v>52</v>
      </c>
      <c r="B52" s="1" t="s">
        <v>6</v>
      </c>
      <c r="C52" s="2" t="s">
        <v>53</v>
      </c>
      <c r="D52" s="3">
        <v>2541840</v>
      </c>
      <c r="E52" s="3">
        <v>2541840</v>
      </c>
      <c r="F52" s="4">
        <f t="shared" si="2"/>
        <v>100</v>
      </c>
    </row>
    <row r="53" spans="1:6" s="24" customFormat="1" ht="60">
      <c r="A53" s="42" t="s">
        <v>54</v>
      </c>
      <c r="B53" s="1" t="s">
        <v>6</v>
      </c>
      <c r="C53" s="2" t="s">
        <v>55</v>
      </c>
      <c r="D53" s="3">
        <v>1531000</v>
      </c>
      <c r="E53" s="3">
        <v>459000</v>
      </c>
      <c r="F53" s="4">
        <f t="shared" si="2"/>
        <v>29.980404964075767</v>
      </c>
    </row>
    <row r="54" spans="1:6" s="24" customFormat="1" ht="15">
      <c r="A54" s="42" t="s">
        <v>56</v>
      </c>
      <c r="B54" s="1" t="s">
        <v>6</v>
      </c>
      <c r="C54" s="2" t="s">
        <v>57</v>
      </c>
      <c r="D54" s="3">
        <v>2812200</v>
      </c>
      <c r="E54" s="3">
        <v>2141520</v>
      </c>
      <c r="F54" s="4">
        <f t="shared" si="2"/>
        <v>76.15105611265201</v>
      </c>
    </row>
    <row r="55" spans="1:6" s="52" customFormat="1" ht="15">
      <c r="A55" s="51" t="s">
        <v>176</v>
      </c>
      <c r="B55" s="63"/>
      <c r="C55" s="5" t="s">
        <v>168</v>
      </c>
      <c r="D55" s="6">
        <f>SUM(D56:D58)</f>
        <v>234300</v>
      </c>
      <c r="E55" s="6">
        <f>SUM(E56:E58)</f>
        <v>234300</v>
      </c>
      <c r="F55" s="7">
        <f t="shared" si="2"/>
        <v>100</v>
      </c>
    </row>
    <row r="56" spans="1:6" s="24" customFormat="1" ht="36">
      <c r="A56" s="42" t="s">
        <v>58</v>
      </c>
      <c r="B56" s="1" t="s">
        <v>6</v>
      </c>
      <c r="C56" s="2" t="s">
        <v>59</v>
      </c>
      <c r="D56" s="3">
        <v>234300</v>
      </c>
      <c r="E56" s="3">
        <v>234300</v>
      </c>
      <c r="F56" s="4">
        <f t="shared" si="2"/>
        <v>100</v>
      </c>
    </row>
    <row r="57" spans="1:6" s="24" customFormat="1" ht="24">
      <c r="A57" s="42" t="s">
        <v>60</v>
      </c>
      <c r="B57" s="1" t="s">
        <v>6</v>
      </c>
      <c r="C57" s="2" t="s">
        <v>61</v>
      </c>
      <c r="D57" s="3"/>
      <c r="E57" s="3"/>
      <c r="F57" s="4" t="e">
        <f t="shared" si="2"/>
        <v>#DIV/0!</v>
      </c>
    </row>
    <row r="58" spans="1:6" s="24" customFormat="1" ht="48">
      <c r="A58" s="42" t="s">
        <v>62</v>
      </c>
      <c r="B58" s="1" t="s">
        <v>6</v>
      </c>
      <c r="C58" s="2" t="s">
        <v>63</v>
      </c>
      <c r="D58" s="3">
        <v>0</v>
      </c>
      <c r="E58" s="3">
        <v>0</v>
      </c>
      <c r="F58" s="4" t="e">
        <f t="shared" si="2"/>
        <v>#DIV/0!</v>
      </c>
    </row>
    <row r="59" spans="1:6" s="52" customFormat="1" ht="15">
      <c r="A59" s="51" t="s">
        <v>177</v>
      </c>
      <c r="B59" s="63"/>
      <c r="C59" s="5" t="s">
        <v>169</v>
      </c>
      <c r="D59" s="6">
        <f>D60</f>
        <v>38200</v>
      </c>
      <c r="E59" s="6">
        <f>E60</f>
        <v>38200</v>
      </c>
      <c r="F59" s="7">
        <f t="shared" si="2"/>
        <v>100</v>
      </c>
    </row>
    <row r="60" spans="1:6" s="24" customFormat="1" ht="24">
      <c r="A60" s="42" t="s">
        <v>64</v>
      </c>
      <c r="B60" s="1" t="s">
        <v>6</v>
      </c>
      <c r="C60" s="2" t="s">
        <v>65</v>
      </c>
      <c r="D60" s="3">
        <v>38200</v>
      </c>
      <c r="E60" s="3">
        <v>38200</v>
      </c>
      <c r="F60" s="4">
        <f t="shared" si="2"/>
        <v>100</v>
      </c>
    </row>
    <row r="61" spans="1:6" s="24" customFormat="1" ht="36">
      <c r="A61" s="42" t="s">
        <v>268</v>
      </c>
      <c r="B61" s="1" t="s">
        <v>6</v>
      </c>
      <c r="C61" s="2" t="s">
        <v>267</v>
      </c>
      <c r="D61" s="3"/>
      <c r="E61" s="3"/>
      <c r="F61" s="4"/>
    </row>
    <row r="62" spans="1:6" s="24" customFormat="1" ht="36">
      <c r="A62" s="66" t="s">
        <v>270</v>
      </c>
      <c r="B62" s="1" t="s">
        <v>6</v>
      </c>
      <c r="C62" s="2" t="s">
        <v>269</v>
      </c>
      <c r="D62" s="3"/>
      <c r="E62" s="3"/>
      <c r="F62" s="4"/>
    </row>
    <row r="63" spans="1:6" s="52" customFormat="1" ht="15">
      <c r="A63" s="51" t="s">
        <v>178</v>
      </c>
      <c r="B63" s="63"/>
      <c r="C63" s="5" t="s">
        <v>170</v>
      </c>
      <c r="D63" s="6">
        <f>D64</f>
        <v>533500</v>
      </c>
      <c r="E63" s="6">
        <f>E64</f>
        <v>533500</v>
      </c>
      <c r="F63" s="7">
        <f t="shared" si="2"/>
        <v>100</v>
      </c>
    </row>
    <row r="64" spans="1:6" s="24" customFormat="1" ht="24">
      <c r="A64" s="42" t="s">
        <v>66</v>
      </c>
      <c r="B64" s="1" t="s">
        <v>6</v>
      </c>
      <c r="C64" s="2" t="s">
        <v>67</v>
      </c>
      <c r="D64" s="3">
        <v>533500</v>
      </c>
      <c r="E64" s="3">
        <v>533500</v>
      </c>
      <c r="F64" s="4">
        <f t="shared" si="2"/>
        <v>100</v>
      </c>
    </row>
    <row r="65" spans="1:6" s="24" customFormat="1" ht="36">
      <c r="A65" s="66" t="s">
        <v>259</v>
      </c>
      <c r="B65" s="1">
        <v>10</v>
      </c>
      <c r="C65" s="2" t="s">
        <v>260</v>
      </c>
      <c r="D65" s="3">
        <v>-97778</v>
      </c>
      <c r="E65" s="3">
        <v>-97778</v>
      </c>
      <c r="F65" s="4">
        <f t="shared" si="2"/>
        <v>100</v>
      </c>
    </row>
    <row r="66" spans="1:6" s="24" customFormat="1" ht="15">
      <c r="A66" s="44"/>
      <c r="B66" s="19"/>
      <c r="C66" s="20"/>
      <c r="D66" s="21"/>
      <c r="E66" s="21"/>
      <c r="F66" s="22"/>
    </row>
    <row r="67" spans="1:6" s="24" customFormat="1" ht="15">
      <c r="A67" s="44"/>
      <c r="B67" s="19"/>
      <c r="C67" s="20"/>
      <c r="D67" s="21"/>
      <c r="E67" s="21"/>
      <c r="F67" s="22"/>
    </row>
    <row r="68" spans="1:6" s="24" customFormat="1" ht="15">
      <c r="A68" s="44"/>
      <c r="B68" s="19"/>
      <c r="C68" s="20"/>
      <c r="D68" s="21"/>
      <c r="E68" s="21"/>
      <c r="F68" s="22"/>
    </row>
    <row r="69" spans="1:6" s="24" customFormat="1" ht="15">
      <c r="A69" s="44"/>
      <c r="B69" s="19"/>
      <c r="C69" s="20"/>
      <c r="D69" s="21"/>
      <c r="E69" s="21"/>
      <c r="F69" s="22"/>
    </row>
    <row r="70" spans="1:6" s="24" customFormat="1" ht="15">
      <c r="A70" s="44"/>
      <c r="B70" s="19"/>
      <c r="C70" s="20"/>
      <c r="D70" s="21"/>
      <c r="E70" s="21"/>
      <c r="F70" s="22"/>
    </row>
    <row r="71" spans="1:6" s="24" customFormat="1" ht="15">
      <c r="A71" s="44"/>
      <c r="B71" s="19"/>
      <c r="C71" s="20"/>
      <c r="D71" s="21"/>
      <c r="E71" s="21"/>
      <c r="F71" s="22"/>
    </row>
    <row r="72" spans="1:6" s="24" customFormat="1" ht="15">
      <c r="A72" s="44"/>
      <c r="B72" s="19"/>
      <c r="C72" s="20"/>
      <c r="D72" s="21"/>
      <c r="E72" s="21"/>
      <c r="F72" s="22"/>
    </row>
    <row r="73" spans="1:6" s="24" customFormat="1" ht="15">
      <c r="A73" s="44"/>
      <c r="B73" s="19"/>
      <c r="C73" s="20"/>
      <c r="D73" s="21"/>
      <c r="E73" s="21"/>
      <c r="F73" s="22"/>
    </row>
    <row r="74" spans="1:6" s="24" customFormat="1" ht="15">
      <c r="A74" s="44"/>
      <c r="B74" s="19"/>
      <c r="C74" s="20"/>
      <c r="D74" s="21"/>
      <c r="E74" s="21"/>
      <c r="F74" s="22"/>
    </row>
    <row r="75" spans="1:6" s="24" customFormat="1" ht="15">
      <c r="A75" s="44"/>
      <c r="B75" s="19"/>
      <c r="C75" s="20"/>
      <c r="D75" s="21"/>
      <c r="E75" s="21"/>
      <c r="F75" s="22"/>
    </row>
    <row r="76" spans="1:6" s="24" customFormat="1" ht="15">
      <c r="A76" s="44"/>
      <c r="B76" s="19"/>
      <c r="C76" s="20"/>
      <c r="D76" s="21"/>
      <c r="E76" s="21"/>
      <c r="F76" s="22"/>
    </row>
    <row r="77" spans="1:6" s="24" customFormat="1" ht="15">
      <c r="A77" s="44"/>
      <c r="B77" s="19"/>
      <c r="C77" s="20"/>
      <c r="D77" s="21"/>
      <c r="E77" s="21"/>
      <c r="F77" s="22"/>
    </row>
    <row r="78" spans="1:6" s="24" customFormat="1" ht="15">
      <c r="A78" s="44"/>
      <c r="B78" s="19"/>
      <c r="C78" s="20"/>
      <c r="D78" s="21"/>
      <c r="E78" s="21"/>
      <c r="F78" s="22"/>
    </row>
    <row r="79" spans="1:6" s="24" customFormat="1" ht="15">
      <c r="A79" s="44"/>
      <c r="B79" s="19"/>
      <c r="C79" s="20"/>
      <c r="D79" s="21"/>
      <c r="E79" s="21"/>
      <c r="F79" s="22"/>
    </row>
    <row r="80" spans="1:6" s="24" customFormat="1" ht="15">
      <c r="A80" s="44"/>
      <c r="B80" s="19"/>
      <c r="C80" s="20"/>
      <c r="D80" s="21"/>
      <c r="E80" s="21"/>
      <c r="F80" s="22"/>
    </row>
    <row r="81" spans="1:6" s="24" customFormat="1" ht="15">
      <c r="A81" s="44"/>
      <c r="B81" s="19"/>
      <c r="C81" s="20"/>
      <c r="D81" s="21"/>
      <c r="E81" s="21"/>
      <c r="F81" s="22"/>
    </row>
    <row r="82" spans="1:6" s="24" customFormat="1" ht="15">
      <c r="A82" s="44"/>
      <c r="B82" s="19"/>
      <c r="C82" s="20"/>
      <c r="D82" s="21"/>
      <c r="E82" s="21"/>
      <c r="F82" s="22"/>
    </row>
    <row r="83" spans="1:6" s="24" customFormat="1" ht="15">
      <c r="A83" s="44"/>
      <c r="B83" s="19"/>
      <c r="C83" s="20"/>
      <c r="D83" s="21"/>
      <c r="E83" s="21"/>
      <c r="F83" s="22"/>
    </row>
    <row r="84" spans="1:6" s="24" customFormat="1" ht="15">
      <c r="A84" s="44"/>
      <c r="B84" s="19"/>
      <c r="C84" s="20"/>
      <c r="D84" s="21"/>
      <c r="E84" s="21"/>
      <c r="F84" s="22"/>
    </row>
    <row r="85" spans="1:6" s="24" customFormat="1" ht="15">
      <c r="A85" s="44"/>
      <c r="B85" s="19"/>
      <c r="C85" s="20"/>
      <c r="D85" s="21"/>
      <c r="E85" s="21"/>
      <c r="F85" s="22"/>
    </row>
    <row r="86" spans="1:6" s="24" customFormat="1" ht="15">
      <c r="A86" s="44"/>
      <c r="B86" s="19"/>
      <c r="C86" s="20"/>
      <c r="D86" s="21"/>
      <c r="E86" s="21"/>
      <c r="F86" s="22"/>
    </row>
    <row r="87" spans="1:6" s="24" customFormat="1" ht="15">
      <c r="A87" s="44"/>
      <c r="B87" s="19"/>
      <c r="C87" s="20"/>
      <c r="D87" s="21"/>
      <c r="E87" s="21"/>
      <c r="F87" s="22"/>
    </row>
    <row r="88" spans="1:6" s="24" customFormat="1" ht="15">
      <c r="A88" s="44"/>
      <c r="B88" s="19"/>
      <c r="C88" s="20"/>
      <c r="D88" s="21"/>
      <c r="E88" s="21"/>
      <c r="F88" s="22"/>
    </row>
    <row r="89" spans="1:6" s="24" customFormat="1" ht="15">
      <c r="A89" s="44"/>
      <c r="B89" s="19"/>
      <c r="C89" s="20"/>
      <c r="D89" s="21"/>
      <c r="E89" s="21"/>
      <c r="F89" s="22"/>
    </row>
    <row r="90" spans="1:6" s="24" customFormat="1" ht="15">
      <c r="A90" s="44"/>
      <c r="B90" s="19"/>
      <c r="C90" s="20"/>
      <c r="D90" s="21"/>
      <c r="E90" s="21"/>
      <c r="F90" s="22"/>
    </row>
    <row r="91" spans="1:6" s="24" customFormat="1" ht="15">
      <c r="A91" s="44"/>
      <c r="B91" s="19"/>
      <c r="C91" s="20"/>
      <c r="D91" s="21"/>
      <c r="E91" s="21"/>
      <c r="F91" s="22"/>
    </row>
    <row r="92" spans="1:6" s="24" customFormat="1" ht="15">
      <c r="A92" s="44"/>
      <c r="B92" s="19"/>
      <c r="C92" s="20"/>
      <c r="D92" s="21"/>
      <c r="E92" s="21"/>
      <c r="F92" s="22"/>
    </row>
    <row r="93" spans="1:6" s="24" customFormat="1" ht="15">
      <c r="A93" s="44"/>
      <c r="B93" s="19"/>
      <c r="C93" s="20"/>
      <c r="D93" s="21"/>
      <c r="E93" s="21"/>
      <c r="F93" s="22"/>
    </row>
    <row r="94" spans="1:6" s="24" customFormat="1" ht="15">
      <c r="A94" s="44"/>
      <c r="B94" s="19"/>
      <c r="C94" s="20"/>
      <c r="D94" s="21"/>
      <c r="E94" s="21"/>
      <c r="F94" s="22"/>
    </row>
    <row r="95" spans="1:6" s="24" customFormat="1" ht="15">
      <c r="A95" s="44"/>
      <c r="B95" s="19"/>
      <c r="C95" s="20"/>
      <c r="D95" s="21"/>
      <c r="E95" s="21"/>
      <c r="F95" s="22"/>
    </row>
    <row r="96" spans="1:6" s="24" customFormat="1" ht="15">
      <c r="A96" s="44"/>
      <c r="B96" s="19"/>
      <c r="C96" s="20"/>
      <c r="D96" s="21"/>
      <c r="E96" s="21"/>
      <c r="F96" s="22"/>
    </row>
    <row r="97" spans="1:6" s="24" customFormat="1" ht="15">
      <c r="A97" s="44"/>
      <c r="B97" s="19"/>
      <c r="C97" s="20"/>
      <c r="D97" s="21"/>
      <c r="E97" s="21"/>
      <c r="F97" s="22"/>
    </row>
    <row r="98" spans="1:6" s="24" customFormat="1" ht="15">
      <c r="A98" s="44"/>
      <c r="B98" s="19"/>
      <c r="C98" s="20"/>
      <c r="D98" s="21"/>
      <c r="E98" s="21"/>
      <c r="F98" s="22"/>
    </row>
    <row r="99" spans="1:6" s="24" customFormat="1" ht="15">
      <c r="A99" s="44"/>
      <c r="B99" s="19"/>
      <c r="C99" s="20"/>
      <c r="D99" s="21"/>
      <c r="E99" s="21"/>
      <c r="F99" s="22"/>
    </row>
    <row r="100" spans="1:6" s="24" customFormat="1" ht="15">
      <c r="A100" s="44"/>
      <c r="B100" s="19"/>
      <c r="C100" s="20"/>
      <c r="D100" s="21"/>
      <c r="E100" s="21"/>
      <c r="F100" s="22"/>
    </row>
    <row r="101" spans="1:6" s="24" customFormat="1" ht="15">
      <c r="A101" s="44"/>
      <c r="B101" s="19"/>
      <c r="C101" s="20"/>
      <c r="D101" s="21"/>
      <c r="E101" s="21"/>
      <c r="F101" s="22"/>
    </row>
    <row r="102" spans="1:6" s="24" customFormat="1" ht="15">
      <c r="A102" s="44"/>
      <c r="B102" s="19"/>
      <c r="C102" s="20"/>
      <c r="D102" s="21"/>
      <c r="E102" s="21"/>
      <c r="F102" s="22"/>
    </row>
    <row r="103" spans="1:6" s="24" customFormat="1" ht="15">
      <c r="A103" s="44"/>
      <c r="B103" s="19"/>
      <c r="C103" s="20"/>
      <c r="D103" s="21"/>
      <c r="E103" s="21"/>
      <c r="F103" s="22"/>
    </row>
    <row r="104" spans="1:6" s="24" customFormat="1" ht="15">
      <c r="A104" s="44"/>
      <c r="B104" s="19"/>
      <c r="C104" s="20"/>
      <c r="D104" s="21"/>
      <c r="E104" s="21"/>
      <c r="F104" s="22"/>
    </row>
    <row r="105" spans="1:6" s="24" customFormat="1" ht="15">
      <c r="A105" s="44"/>
      <c r="B105" s="19"/>
      <c r="C105" s="20"/>
      <c r="D105" s="21"/>
      <c r="E105" s="21"/>
      <c r="F105" s="22"/>
    </row>
    <row r="106" spans="1:6" s="24" customFormat="1" ht="15">
      <c r="A106" s="44"/>
      <c r="B106" s="19"/>
      <c r="C106" s="20"/>
      <c r="D106" s="21"/>
      <c r="E106" s="21"/>
      <c r="F106" s="22"/>
    </row>
    <row r="107" spans="1:6" s="24" customFormat="1" ht="15">
      <c r="A107" s="44"/>
      <c r="B107" s="19"/>
      <c r="C107" s="20"/>
      <c r="D107" s="21"/>
      <c r="E107" s="21"/>
      <c r="F107" s="22"/>
    </row>
    <row r="108" spans="1:6" s="24" customFormat="1" ht="15">
      <c r="A108" s="44"/>
      <c r="B108" s="19"/>
      <c r="C108" s="20"/>
      <c r="D108" s="21"/>
      <c r="E108" s="21"/>
      <c r="F108" s="22"/>
    </row>
    <row r="109" spans="1:6" s="24" customFormat="1" ht="15">
      <c r="A109" s="44"/>
      <c r="B109" s="19"/>
      <c r="C109" s="20"/>
      <c r="D109" s="21"/>
      <c r="E109" s="21"/>
      <c r="F109" s="22"/>
    </row>
    <row r="110" spans="1:6" s="24" customFormat="1" ht="15">
      <c r="A110" s="44"/>
      <c r="B110" s="19"/>
      <c r="C110" s="20"/>
      <c r="D110" s="21"/>
      <c r="E110" s="21"/>
      <c r="F110" s="22"/>
    </row>
    <row r="111" spans="1:6" s="24" customFormat="1" ht="15">
      <c r="A111" s="44"/>
      <c r="B111" s="19"/>
      <c r="C111" s="20"/>
      <c r="D111" s="21"/>
      <c r="E111" s="21"/>
      <c r="F111" s="22"/>
    </row>
    <row r="112" spans="1:6" s="24" customFormat="1" ht="15">
      <c r="A112" s="44"/>
      <c r="B112" s="19"/>
      <c r="C112" s="20"/>
      <c r="D112" s="21"/>
      <c r="E112" s="21"/>
      <c r="F112" s="22"/>
    </row>
    <row r="113" spans="1:6" s="24" customFormat="1" ht="15">
      <c r="A113" s="44"/>
      <c r="B113" s="19"/>
      <c r="C113" s="20"/>
      <c r="D113" s="21"/>
      <c r="E113" s="21"/>
      <c r="F113" s="22"/>
    </row>
    <row r="114" spans="1:6" s="24" customFormat="1" ht="15">
      <c r="A114" s="44"/>
      <c r="B114" s="19"/>
      <c r="C114" s="20"/>
      <c r="D114" s="21"/>
      <c r="E114" s="21"/>
      <c r="F114" s="22"/>
    </row>
    <row r="115" spans="1:6" s="24" customFormat="1" ht="15">
      <c r="A115" s="44"/>
      <c r="B115" s="19"/>
      <c r="C115" s="20"/>
      <c r="D115" s="21"/>
      <c r="E115" s="21"/>
      <c r="F115" s="22"/>
    </row>
    <row r="116" spans="1:6" s="24" customFormat="1" ht="15">
      <c r="A116" s="44"/>
      <c r="B116" s="19"/>
      <c r="C116" s="20"/>
      <c r="D116" s="21"/>
      <c r="E116" s="21"/>
      <c r="F116" s="22"/>
    </row>
    <row r="117" spans="1:6" s="24" customFormat="1" ht="15">
      <c r="A117" s="44"/>
      <c r="B117" s="19"/>
      <c r="C117" s="20"/>
      <c r="D117" s="21"/>
      <c r="E117" s="21"/>
      <c r="F117" s="22"/>
    </row>
    <row r="118" spans="1:6" s="24" customFormat="1" ht="15">
      <c r="A118" s="44"/>
      <c r="B118" s="19"/>
      <c r="C118" s="20"/>
      <c r="D118" s="21"/>
      <c r="E118" s="21"/>
      <c r="F118" s="22"/>
    </row>
    <row r="119" spans="1:6" s="24" customFormat="1" ht="15">
      <c r="A119" s="44"/>
      <c r="B119" s="19"/>
      <c r="C119" s="20"/>
      <c r="D119" s="21"/>
      <c r="E119" s="21"/>
      <c r="F119" s="22"/>
    </row>
    <row r="120" spans="1:6" s="24" customFormat="1" ht="15">
      <c r="A120" s="44"/>
      <c r="B120" s="19"/>
      <c r="C120" s="20"/>
      <c r="D120" s="21"/>
      <c r="E120" s="21"/>
      <c r="F120" s="22"/>
    </row>
    <row r="121" spans="1:6" s="24" customFormat="1" ht="15">
      <c r="A121" s="44"/>
      <c r="B121" s="19"/>
      <c r="C121" s="20"/>
      <c r="D121" s="21"/>
      <c r="E121" s="21"/>
      <c r="F121" s="22"/>
    </row>
    <row r="122" spans="1:6" s="24" customFormat="1" ht="15">
      <c r="A122" s="44"/>
      <c r="B122" s="19"/>
      <c r="C122" s="20"/>
      <c r="D122" s="21"/>
      <c r="E122" s="21"/>
      <c r="F122" s="22"/>
    </row>
    <row r="123" spans="1:6" s="24" customFormat="1" ht="3" customHeight="1">
      <c r="A123" s="44"/>
      <c r="B123" s="19"/>
      <c r="C123" s="20"/>
      <c r="D123" s="21"/>
      <c r="E123" s="21"/>
      <c r="F123" s="22"/>
    </row>
    <row r="124" spans="1:6" s="24" customFormat="1" ht="15" hidden="1">
      <c r="A124" s="44"/>
      <c r="B124" s="19"/>
      <c r="C124" s="20"/>
      <c r="D124" s="21"/>
      <c r="E124" s="21"/>
      <c r="F124" s="22"/>
    </row>
    <row r="125" spans="1:6" s="24" customFormat="1" ht="15.75">
      <c r="A125" s="83" t="s">
        <v>68</v>
      </c>
      <c r="B125" s="83"/>
      <c r="C125" s="83"/>
      <c r="D125" s="83"/>
      <c r="E125" s="83"/>
      <c r="F125" s="83"/>
    </row>
    <row r="126" spans="1:6" s="24" customFormat="1" ht="15">
      <c r="A126" s="41"/>
      <c r="B126" s="26"/>
      <c r="C126" s="26"/>
      <c r="D126" s="27"/>
      <c r="E126" s="27"/>
      <c r="F126" s="27"/>
    </row>
    <row r="127" spans="1:6" s="24" customFormat="1" ht="24">
      <c r="A127" s="58" t="s">
        <v>1</v>
      </c>
      <c r="B127" s="58" t="s">
        <v>2</v>
      </c>
      <c r="C127" s="58" t="s">
        <v>3</v>
      </c>
      <c r="D127" s="68" t="s">
        <v>279</v>
      </c>
      <c r="E127" s="68" t="s">
        <v>280</v>
      </c>
      <c r="F127" s="58" t="s">
        <v>151</v>
      </c>
    </row>
    <row r="128" spans="1:6" s="24" customFormat="1" ht="15">
      <c r="A128" s="59">
        <v>1</v>
      </c>
      <c r="B128" s="59">
        <v>2</v>
      </c>
      <c r="C128" s="59">
        <v>3</v>
      </c>
      <c r="D128" s="59">
        <v>4</v>
      </c>
      <c r="E128" s="59">
        <v>5</v>
      </c>
      <c r="F128" s="59">
        <v>6</v>
      </c>
    </row>
    <row r="129" spans="1:6" s="52" customFormat="1" ht="24">
      <c r="A129" s="64" t="s">
        <v>69</v>
      </c>
      <c r="B129" s="8" t="s">
        <v>70</v>
      </c>
      <c r="C129" s="8" t="s">
        <v>7</v>
      </c>
      <c r="D129" s="9">
        <f>D130+D150+D165+D171+D194+D196+D206+D209+D158+D208+D190</f>
        <v>29682259</v>
      </c>
      <c r="E129" s="9">
        <f>E130+E150+E165+E171+E194+E196+E206+E209+E158+E208+E190</f>
        <v>18196121.92</v>
      </c>
      <c r="F129" s="10">
        <f aca="true" t="shared" si="3" ref="F129:F168">E129/D129*100</f>
        <v>61.3030225226456</v>
      </c>
    </row>
    <row r="130" spans="1:6" s="52" customFormat="1" ht="15">
      <c r="A130" s="64" t="s">
        <v>179</v>
      </c>
      <c r="B130" s="8"/>
      <c r="C130" s="8" t="s">
        <v>180</v>
      </c>
      <c r="D130" s="9">
        <f>D131+D144+D146+D142</f>
        <v>1859600</v>
      </c>
      <c r="E130" s="9">
        <f>E131+E144+E146+E142</f>
        <v>1427428.6400000004</v>
      </c>
      <c r="F130" s="10">
        <f t="shared" si="3"/>
        <v>76.7599827919983</v>
      </c>
    </row>
    <row r="131" spans="1:6" s="52" customFormat="1" ht="36">
      <c r="A131" s="64" t="s">
        <v>181</v>
      </c>
      <c r="B131" s="8"/>
      <c r="C131" s="8" t="s">
        <v>182</v>
      </c>
      <c r="D131" s="9">
        <f>SUM(D132:D141)</f>
        <v>1724000</v>
      </c>
      <c r="E131" s="9">
        <f>SUM(E132:E141)</f>
        <v>1316725.1100000003</v>
      </c>
      <c r="F131" s="10">
        <f t="shared" si="3"/>
        <v>76.37616647331788</v>
      </c>
    </row>
    <row r="132" spans="1:6" s="24" customFormat="1" ht="15">
      <c r="A132" s="43" t="s">
        <v>71</v>
      </c>
      <c r="B132" s="11" t="s">
        <v>70</v>
      </c>
      <c r="C132" s="12" t="s">
        <v>72</v>
      </c>
      <c r="D132" s="13">
        <v>1106800</v>
      </c>
      <c r="E132" s="13">
        <v>924713.36</v>
      </c>
      <c r="F132" s="14">
        <f t="shared" si="3"/>
        <v>83.54837007589447</v>
      </c>
    </row>
    <row r="133" spans="1:6" s="24" customFormat="1" ht="15">
      <c r="A133" s="43" t="s">
        <v>73</v>
      </c>
      <c r="B133" s="11" t="s">
        <v>70</v>
      </c>
      <c r="C133" s="12" t="s">
        <v>74</v>
      </c>
      <c r="D133" s="13">
        <v>326400</v>
      </c>
      <c r="E133" s="13">
        <v>246180.49</v>
      </c>
      <c r="F133" s="14">
        <f t="shared" si="3"/>
        <v>75.42294424019607</v>
      </c>
    </row>
    <row r="134" spans="1:6" s="24" customFormat="1" ht="15">
      <c r="A134" s="43" t="s">
        <v>75</v>
      </c>
      <c r="B134" s="11" t="s">
        <v>70</v>
      </c>
      <c r="C134" s="12" t="s">
        <v>76</v>
      </c>
      <c r="D134" s="13">
        <v>18500</v>
      </c>
      <c r="E134" s="13">
        <v>11727.55</v>
      </c>
      <c r="F134" s="14">
        <f t="shared" si="3"/>
        <v>63.39216216216216</v>
      </c>
    </row>
    <row r="135" spans="1:6" s="24" customFormat="1" ht="15">
      <c r="A135" s="43" t="s">
        <v>77</v>
      </c>
      <c r="B135" s="11" t="s">
        <v>70</v>
      </c>
      <c r="C135" s="12" t="s">
        <v>78</v>
      </c>
      <c r="D135" s="13">
        <v>76900</v>
      </c>
      <c r="E135" s="13">
        <v>49039.61</v>
      </c>
      <c r="F135" s="14">
        <f t="shared" si="3"/>
        <v>63.770624187256175</v>
      </c>
    </row>
    <row r="136" spans="1:6" s="24" customFormat="1" ht="15">
      <c r="A136" s="43" t="s">
        <v>231</v>
      </c>
      <c r="B136" s="11" t="s">
        <v>70</v>
      </c>
      <c r="C136" s="12" t="s">
        <v>232</v>
      </c>
      <c r="D136" s="13">
        <v>0</v>
      </c>
      <c r="E136" s="13"/>
      <c r="F136" s="14" t="e">
        <f t="shared" si="3"/>
        <v>#DIV/0!</v>
      </c>
    </row>
    <row r="137" spans="1:6" s="24" customFormat="1" ht="15">
      <c r="A137" s="43" t="s">
        <v>79</v>
      </c>
      <c r="B137" s="11" t="s">
        <v>70</v>
      </c>
      <c r="C137" s="12" t="s">
        <v>80</v>
      </c>
      <c r="D137" s="13">
        <v>13000</v>
      </c>
      <c r="E137" s="13">
        <v>2670</v>
      </c>
      <c r="F137" s="14">
        <f t="shared" si="3"/>
        <v>20.53846153846154</v>
      </c>
    </row>
    <row r="138" spans="1:6" s="24" customFormat="1" ht="15">
      <c r="A138" s="43" t="s">
        <v>81</v>
      </c>
      <c r="B138" s="11" t="s">
        <v>70</v>
      </c>
      <c r="C138" s="12" t="s">
        <v>82</v>
      </c>
      <c r="D138" s="13">
        <v>29800</v>
      </c>
      <c r="E138" s="13">
        <v>13609.5</v>
      </c>
      <c r="F138" s="14">
        <f t="shared" si="3"/>
        <v>45.669463087248324</v>
      </c>
    </row>
    <row r="139" spans="1:6" s="24" customFormat="1" ht="15">
      <c r="A139" s="43" t="s">
        <v>83</v>
      </c>
      <c r="B139" s="11" t="s">
        <v>70</v>
      </c>
      <c r="C139" s="12" t="s">
        <v>84</v>
      </c>
      <c r="D139" s="13">
        <v>2000</v>
      </c>
      <c r="E139" s="13">
        <v>240</v>
      </c>
      <c r="F139" s="14">
        <f t="shared" si="3"/>
        <v>12</v>
      </c>
    </row>
    <row r="140" spans="1:6" s="24" customFormat="1" ht="15">
      <c r="A140" s="43" t="s">
        <v>85</v>
      </c>
      <c r="B140" s="11" t="s">
        <v>70</v>
      </c>
      <c r="C140" s="12" t="s">
        <v>86</v>
      </c>
      <c r="D140" s="13">
        <v>57600</v>
      </c>
      <c r="E140" s="13">
        <v>32581</v>
      </c>
      <c r="F140" s="14">
        <f t="shared" si="3"/>
        <v>56.56423611111111</v>
      </c>
    </row>
    <row r="141" spans="1:6" s="24" customFormat="1" ht="15">
      <c r="A141" s="43" t="s">
        <v>87</v>
      </c>
      <c r="B141" s="11" t="s">
        <v>70</v>
      </c>
      <c r="C141" s="12" t="s">
        <v>88</v>
      </c>
      <c r="D141" s="13">
        <v>93000</v>
      </c>
      <c r="E141" s="13">
        <v>35963.6</v>
      </c>
      <c r="F141" s="14">
        <f t="shared" si="3"/>
        <v>38.6705376344086</v>
      </c>
    </row>
    <row r="142" spans="1:6" s="52" customFormat="1" ht="15">
      <c r="A142" s="65" t="s">
        <v>234</v>
      </c>
      <c r="B142" s="15"/>
      <c r="C142" s="8" t="s">
        <v>233</v>
      </c>
      <c r="D142" s="9">
        <f>D143</f>
        <v>11500</v>
      </c>
      <c r="E142" s="9">
        <f>E143</f>
        <v>11500</v>
      </c>
      <c r="F142" s="10">
        <f t="shared" si="3"/>
        <v>100</v>
      </c>
    </row>
    <row r="143" spans="1:6" s="24" customFormat="1" ht="15">
      <c r="A143" s="43" t="s">
        <v>212</v>
      </c>
      <c r="B143" s="11">
        <v>200</v>
      </c>
      <c r="C143" s="12" t="s">
        <v>235</v>
      </c>
      <c r="D143" s="13">
        <v>11500</v>
      </c>
      <c r="E143" s="13">
        <v>11500</v>
      </c>
      <c r="F143" s="14">
        <f t="shared" si="3"/>
        <v>100</v>
      </c>
    </row>
    <row r="144" spans="1:6" s="52" customFormat="1" ht="15">
      <c r="A144" s="64" t="s">
        <v>183</v>
      </c>
      <c r="B144" s="15"/>
      <c r="C144" s="8" t="s">
        <v>184</v>
      </c>
      <c r="D144" s="9">
        <f>D145</f>
        <v>10000</v>
      </c>
      <c r="E144" s="9">
        <f>E145</f>
        <v>0</v>
      </c>
      <c r="F144" s="10">
        <f t="shared" si="3"/>
        <v>0</v>
      </c>
    </row>
    <row r="145" spans="1:6" s="24" customFormat="1" ht="15">
      <c r="A145" s="43" t="s">
        <v>83</v>
      </c>
      <c r="B145" s="11" t="s">
        <v>70</v>
      </c>
      <c r="C145" s="12" t="s">
        <v>89</v>
      </c>
      <c r="D145" s="13">
        <v>10000</v>
      </c>
      <c r="E145" s="13">
        <v>0</v>
      </c>
      <c r="F145" s="14">
        <f t="shared" si="3"/>
        <v>0</v>
      </c>
    </row>
    <row r="146" spans="1:6" s="52" customFormat="1" ht="15">
      <c r="A146" s="64" t="s">
        <v>185</v>
      </c>
      <c r="B146" s="15"/>
      <c r="C146" s="8" t="s">
        <v>186</v>
      </c>
      <c r="D146" s="9">
        <f>D147+D148+D149</f>
        <v>114100</v>
      </c>
      <c r="E146" s="9">
        <f>E147+E148+E149</f>
        <v>99203.53</v>
      </c>
      <c r="F146" s="10">
        <f t="shared" si="3"/>
        <v>86.94437335670465</v>
      </c>
    </row>
    <row r="147" spans="1:6" s="24" customFormat="1" ht="15">
      <c r="A147" s="43" t="s">
        <v>71</v>
      </c>
      <c r="B147" s="11" t="s">
        <v>70</v>
      </c>
      <c r="C147" s="12" t="s">
        <v>90</v>
      </c>
      <c r="D147" s="13">
        <v>72300</v>
      </c>
      <c r="E147" s="13">
        <v>61693.05</v>
      </c>
      <c r="F147" s="14">
        <f t="shared" si="3"/>
        <v>85.3292531120332</v>
      </c>
    </row>
    <row r="148" spans="1:6" s="24" customFormat="1" ht="15">
      <c r="A148" s="43" t="s">
        <v>73</v>
      </c>
      <c r="B148" s="11" t="s">
        <v>70</v>
      </c>
      <c r="C148" s="12" t="s">
        <v>91</v>
      </c>
      <c r="D148" s="13">
        <v>21800</v>
      </c>
      <c r="E148" s="13">
        <v>17510.48</v>
      </c>
      <c r="F148" s="14">
        <f t="shared" si="3"/>
        <v>80.32330275229359</v>
      </c>
    </row>
    <row r="149" spans="1:6" s="24" customFormat="1" ht="15">
      <c r="A149" s="43" t="s">
        <v>83</v>
      </c>
      <c r="B149" s="11" t="s">
        <v>70</v>
      </c>
      <c r="C149" s="12" t="s">
        <v>92</v>
      </c>
      <c r="D149" s="13">
        <v>20000</v>
      </c>
      <c r="E149" s="13">
        <v>20000</v>
      </c>
      <c r="F149" s="14">
        <f t="shared" si="3"/>
        <v>100</v>
      </c>
    </row>
    <row r="150" spans="1:6" s="52" customFormat="1" ht="15">
      <c r="A150" s="64" t="s">
        <v>218</v>
      </c>
      <c r="B150" s="15"/>
      <c r="C150" s="8" t="s">
        <v>188</v>
      </c>
      <c r="D150" s="9">
        <f>SUM(D151:D157)</f>
        <v>234300</v>
      </c>
      <c r="E150" s="9">
        <f>SUM(E151:E157)</f>
        <v>198779.63</v>
      </c>
      <c r="F150" s="10">
        <f t="shared" si="3"/>
        <v>84.8397908664106</v>
      </c>
    </row>
    <row r="151" spans="1:6" s="24" customFormat="1" ht="15">
      <c r="A151" s="43" t="s">
        <v>71</v>
      </c>
      <c r="B151" s="11" t="s">
        <v>70</v>
      </c>
      <c r="C151" s="12" t="s">
        <v>93</v>
      </c>
      <c r="D151" s="13">
        <v>156200</v>
      </c>
      <c r="E151" s="13">
        <v>135900.36</v>
      </c>
      <c r="F151" s="14">
        <f t="shared" si="3"/>
        <v>87.00407170294493</v>
      </c>
    </row>
    <row r="152" spans="1:6" s="24" customFormat="1" ht="15">
      <c r="A152" s="43" t="s">
        <v>73</v>
      </c>
      <c r="B152" s="11" t="s">
        <v>70</v>
      </c>
      <c r="C152" s="12" t="s">
        <v>94</v>
      </c>
      <c r="D152" s="13">
        <v>44800</v>
      </c>
      <c r="E152" s="13">
        <v>38830.08</v>
      </c>
      <c r="F152" s="14">
        <f t="shared" si="3"/>
        <v>86.67428571428572</v>
      </c>
    </row>
    <row r="153" spans="1:6" s="24" customFormat="1" ht="15">
      <c r="A153" s="43" t="s">
        <v>75</v>
      </c>
      <c r="B153" s="11" t="s">
        <v>70</v>
      </c>
      <c r="C153" s="12" t="s">
        <v>95</v>
      </c>
      <c r="D153" s="13">
        <v>4300</v>
      </c>
      <c r="E153" s="13">
        <v>3139.19</v>
      </c>
      <c r="F153" s="14">
        <f t="shared" si="3"/>
        <v>73.00441860465116</v>
      </c>
    </row>
    <row r="154" spans="1:6" s="24" customFormat="1" ht="15">
      <c r="A154" s="43" t="s">
        <v>96</v>
      </c>
      <c r="B154" s="11" t="s">
        <v>70</v>
      </c>
      <c r="C154" s="12" t="s">
        <v>97</v>
      </c>
      <c r="D154" s="13">
        <v>1100</v>
      </c>
      <c r="E154" s="13"/>
      <c r="F154" s="14">
        <f t="shared" si="3"/>
        <v>0</v>
      </c>
    </row>
    <row r="155" spans="1:6" s="24" customFormat="1" ht="15">
      <c r="A155" s="43" t="s">
        <v>77</v>
      </c>
      <c r="B155" s="11" t="s">
        <v>70</v>
      </c>
      <c r="C155" s="12" t="s">
        <v>98</v>
      </c>
      <c r="D155" s="13">
        <v>7100</v>
      </c>
      <c r="E155" s="13">
        <v>3000</v>
      </c>
      <c r="F155" s="14">
        <f t="shared" si="3"/>
        <v>42.25352112676056</v>
      </c>
    </row>
    <row r="156" spans="1:6" s="24" customFormat="1" ht="15">
      <c r="A156" s="43" t="s">
        <v>85</v>
      </c>
      <c r="B156" s="11" t="s">
        <v>70</v>
      </c>
      <c r="C156" s="12" t="s">
        <v>99</v>
      </c>
      <c r="D156" s="13">
        <v>7800</v>
      </c>
      <c r="E156" s="13">
        <v>7800</v>
      </c>
      <c r="F156" s="14">
        <f t="shared" si="3"/>
        <v>100</v>
      </c>
    </row>
    <row r="157" spans="1:6" s="24" customFormat="1" ht="15">
      <c r="A157" s="43" t="s">
        <v>87</v>
      </c>
      <c r="B157" s="11" t="s">
        <v>70</v>
      </c>
      <c r="C157" s="12" t="s">
        <v>100</v>
      </c>
      <c r="D157" s="13">
        <v>13000</v>
      </c>
      <c r="E157" s="13">
        <v>10110</v>
      </c>
      <c r="F157" s="14">
        <f t="shared" si="3"/>
        <v>77.76923076923077</v>
      </c>
    </row>
    <row r="158" spans="1:6" s="52" customFormat="1" ht="15">
      <c r="A158" s="65" t="s">
        <v>219</v>
      </c>
      <c r="B158" s="15"/>
      <c r="C158" s="8" t="s">
        <v>189</v>
      </c>
      <c r="D158" s="9">
        <f>D164+D160+D161+D162+D163+D159</f>
        <v>27000</v>
      </c>
      <c r="E158" s="9">
        <f>E164+E160+E161+E162+E163+E159</f>
        <v>23848</v>
      </c>
      <c r="F158" s="10">
        <f t="shared" si="3"/>
        <v>88.32592592592593</v>
      </c>
    </row>
    <row r="159" spans="1:6" s="52" customFormat="1" ht="15">
      <c r="A159" s="66" t="s">
        <v>227</v>
      </c>
      <c r="B159" s="15"/>
      <c r="C159" s="12" t="s">
        <v>244</v>
      </c>
      <c r="D159" s="13"/>
      <c r="E159" s="13"/>
      <c r="F159" s="14" t="e">
        <f t="shared" si="3"/>
        <v>#DIV/0!</v>
      </c>
    </row>
    <row r="160" spans="1:6" s="52" customFormat="1" ht="15">
      <c r="A160" s="66" t="s">
        <v>224</v>
      </c>
      <c r="B160" s="15"/>
      <c r="C160" s="12" t="s">
        <v>220</v>
      </c>
      <c r="D160" s="13">
        <v>0</v>
      </c>
      <c r="E160" s="13">
        <v>0</v>
      </c>
      <c r="F160" s="14" t="e">
        <f t="shared" si="3"/>
        <v>#DIV/0!</v>
      </c>
    </row>
    <row r="161" spans="1:6" s="52" customFormat="1" ht="15">
      <c r="A161" s="66" t="s">
        <v>225</v>
      </c>
      <c r="B161" s="15"/>
      <c r="C161" s="12" t="s">
        <v>221</v>
      </c>
      <c r="D161" s="13">
        <v>0</v>
      </c>
      <c r="E161" s="13">
        <v>0</v>
      </c>
      <c r="F161" s="14" t="e">
        <f t="shared" si="3"/>
        <v>#DIV/0!</v>
      </c>
    </row>
    <row r="162" spans="1:6" s="52" customFormat="1" ht="15">
      <c r="A162" s="66" t="s">
        <v>212</v>
      </c>
      <c r="B162" s="15"/>
      <c r="C162" s="12" t="s">
        <v>222</v>
      </c>
      <c r="D162" s="13">
        <v>0</v>
      </c>
      <c r="E162" s="13">
        <v>0</v>
      </c>
      <c r="F162" s="14" t="e">
        <f t="shared" si="3"/>
        <v>#DIV/0!</v>
      </c>
    </row>
    <row r="163" spans="1:6" s="52" customFormat="1" ht="15">
      <c r="A163" s="66" t="s">
        <v>190</v>
      </c>
      <c r="B163" s="15"/>
      <c r="C163" s="12" t="s">
        <v>101</v>
      </c>
      <c r="D163" s="13"/>
      <c r="E163" s="13"/>
      <c r="F163" s="14" t="e">
        <f t="shared" si="3"/>
        <v>#DIV/0!</v>
      </c>
    </row>
    <row r="164" spans="1:6" s="24" customFormat="1" ht="15">
      <c r="A164" s="43" t="s">
        <v>226</v>
      </c>
      <c r="B164" s="11"/>
      <c r="C164" s="12" t="s">
        <v>223</v>
      </c>
      <c r="D164" s="13">
        <v>27000</v>
      </c>
      <c r="E164" s="13">
        <v>23848</v>
      </c>
      <c r="F164" s="14">
        <f t="shared" si="3"/>
        <v>88.32592592592593</v>
      </c>
    </row>
    <row r="165" spans="1:6" s="52" customFormat="1" ht="15">
      <c r="A165" s="64" t="s">
        <v>191</v>
      </c>
      <c r="B165" s="15"/>
      <c r="C165" s="8" t="s">
        <v>192</v>
      </c>
      <c r="D165" s="9">
        <f>D166+D169</f>
        <v>4254800</v>
      </c>
      <c r="E165" s="9">
        <f>E166+E169</f>
        <v>1520278.78</v>
      </c>
      <c r="F165" s="10">
        <f t="shared" si="3"/>
        <v>35.730910501081134</v>
      </c>
    </row>
    <row r="166" spans="1:6" s="52" customFormat="1" ht="15">
      <c r="A166" s="64" t="s">
        <v>193</v>
      </c>
      <c r="B166" s="15"/>
      <c r="C166" s="8" t="s">
        <v>194</v>
      </c>
      <c r="D166" s="9">
        <f>D167+D168</f>
        <v>4204800</v>
      </c>
      <c r="E166" s="9">
        <f>E167+E168</f>
        <v>1477639.95</v>
      </c>
      <c r="F166" s="10">
        <f t="shared" si="3"/>
        <v>35.141741581050226</v>
      </c>
    </row>
    <row r="167" spans="1:6" s="24" customFormat="1" ht="15">
      <c r="A167" s="43" t="s">
        <v>79</v>
      </c>
      <c r="B167" s="11" t="s">
        <v>70</v>
      </c>
      <c r="C167" s="12" t="s">
        <v>102</v>
      </c>
      <c r="D167" s="13">
        <v>4204800</v>
      </c>
      <c r="E167" s="13">
        <v>1477639.95</v>
      </c>
      <c r="F167" s="14">
        <f t="shared" si="3"/>
        <v>35.141741581050226</v>
      </c>
    </row>
    <row r="168" spans="1:6" s="24" customFormat="1" ht="15">
      <c r="A168" s="43" t="s">
        <v>81</v>
      </c>
      <c r="B168" s="11" t="s">
        <v>70</v>
      </c>
      <c r="C168" s="12" t="s">
        <v>103</v>
      </c>
      <c r="D168" s="13"/>
      <c r="E168" s="13"/>
      <c r="F168" s="14" t="e">
        <f t="shared" si="3"/>
        <v>#DIV/0!</v>
      </c>
    </row>
    <row r="169" spans="1:6" s="52" customFormat="1" ht="15">
      <c r="A169" s="64" t="s">
        <v>195</v>
      </c>
      <c r="B169" s="15"/>
      <c r="C169" s="8" t="s">
        <v>196</v>
      </c>
      <c r="D169" s="9">
        <f>D170</f>
        <v>50000</v>
      </c>
      <c r="E169" s="9">
        <f>E170</f>
        <v>42638.83</v>
      </c>
      <c r="F169" s="10">
        <f aca="true" t="shared" si="4" ref="F169:F209">E169/D169*100</f>
        <v>85.27766</v>
      </c>
    </row>
    <row r="170" spans="1:6" s="24" customFormat="1" ht="15">
      <c r="A170" s="43" t="s">
        <v>81</v>
      </c>
      <c r="B170" s="11" t="s">
        <v>70</v>
      </c>
      <c r="C170" s="12" t="s">
        <v>104</v>
      </c>
      <c r="D170" s="13">
        <v>50000</v>
      </c>
      <c r="E170" s="13">
        <v>42638.83</v>
      </c>
      <c r="F170" s="14">
        <f t="shared" si="4"/>
        <v>85.27766</v>
      </c>
    </row>
    <row r="171" spans="1:6" s="52" customFormat="1" ht="15">
      <c r="A171" s="64" t="s">
        <v>197</v>
      </c>
      <c r="B171" s="15"/>
      <c r="C171" s="8" t="s">
        <v>198</v>
      </c>
      <c r="D171" s="9">
        <f>D172+D177+D181+D188</f>
        <v>9689188</v>
      </c>
      <c r="E171" s="9">
        <f>E172+E177+E181+E188</f>
        <v>3395207.11</v>
      </c>
      <c r="F171" s="10">
        <f t="shared" si="4"/>
        <v>35.04119344159696</v>
      </c>
    </row>
    <row r="172" spans="1:6" s="52" customFormat="1" ht="15">
      <c r="A172" s="64" t="s">
        <v>199</v>
      </c>
      <c r="B172" s="15"/>
      <c r="C172" s="8" t="s">
        <v>200</v>
      </c>
      <c r="D172" s="9">
        <f>SUM(D173:D176)</f>
        <v>412500</v>
      </c>
      <c r="E172" s="9">
        <f>SUM(E173:E176)</f>
        <v>293610.88</v>
      </c>
      <c r="F172" s="10">
        <f t="shared" si="4"/>
        <v>71.17839515151515</v>
      </c>
    </row>
    <row r="173" spans="1:6" s="24" customFormat="1" ht="15">
      <c r="A173" s="43" t="s">
        <v>79</v>
      </c>
      <c r="B173" s="11" t="s">
        <v>70</v>
      </c>
      <c r="C173" s="12" t="s">
        <v>105</v>
      </c>
      <c r="D173" s="13">
        <v>252500</v>
      </c>
      <c r="E173" s="13">
        <v>149000</v>
      </c>
      <c r="F173" s="14">
        <f t="shared" si="4"/>
        <v>59.009900990099005</v>
      </c>
    </row>
    <row r="174" spans="1:6" s="24" customFormat="1" ht="15">
      <c r="A174" s="43" t="s">
        <v>81</v>
      </c>
      <c r="B174" s="11"/>
      <c r="C174" s="12" t="s">
        <v>106</v>
      </c>
      <c r="D174" s="13"/>
      <c r="E174" s="13"/>
      <c r="F174" s="14" t="e">
        <f t="shared" si="4"/>
        <v>#DIV/0!</v>
      </c>
    </row>
    <row r="175" spans="1:6" s="24" customFormat="1" ht="24">
      <c r="A175" s="43" t="s">
        <v>201</v>
      </c>
      <c r="B175" s="11"/>
      <c r="C175" s="12" t="s">
        <v>107</v>
      </c>
      <c r="D175" s="13">
        <v>160000</v>
      </c>
      <c r="E175" s="13">
        <v>144610.88</v>
      </c>
      <c r="F175" s="14">
        <f t="shared" si="4"/>
        <v>90.3818</v>
      </c>
    </row>
    <row r="176" spans="1:6" s="24" customFormat="1" ht="15">
      <c r="A176" s="43" t="s">
        <v>190</v>
      </c>
      <c r="B176" s="11">
        <v>200</v>
      </c>
      <c r="C176" s="12" t="s">
        <v>236</v>
      </c>
      <c r="D176" s="13"/>
      <c r="E176" s="13"/>
      <c r="F176" s="14"/>
    </row>
    <row r="177" spans="1:6" s="52" customFormat="1" ht="15">
      <c r="A177" s="64" t="s">
        <v>202</v>
      </c>
      <c r="B177" s="15"/>
      <c r="C177" s="8" t="s">
        <v>203</v>
      </c>
      <c r="D177" s="9">
        <f>SUM(D178:D180)</f>
        <v>5646918</v>
      </c>
      <c r="E177" s="9">
        <f>SUM(E178:E180)</f>
        <v>1193823.69</v>
      </c>
      <c r="F177" s="10">
        <f t="shared" si="4"/>
        <v>21.141155051304093</v>
      </c>
    </row>
    <row r="178" spans="1:6" s="24" customFormat="1" ht="15">
      <c r="A178" s="43" t="s">
        <v>81</v>
      </c>
      <c r="B178" s="11" t="s">
        <v>70</v>
      </c>
      <c r="C178" s="12" t="s">
        <v>108</v>
      </c>
      <c r="D178" s="13">
        <v>679350</v>
      </c>
      <c r="E178" s="13">
        <v>656811.09</v>
      </c>
      <c r="F178" s="14">
        <f t="shared" si="4"/>
        <v>96.68228306469419</v>
      </c>
    </row>
    <row r="179" spans="1:6" s="24" customFormat="1" ht="15">
      <c r="A179" s="43" t="s">
        <v>83</v>
      </c>
      <c r="B179" s="11" t="s">
        <v>70</v>
      </c>
      <c r="C179" s="12" t="s">
        <v>109</v>
      </c>
      <c r="D179" s="13">
        <v>116000</v>
      </c>
      <c r="E179" s="13">
        <v>46887.6</v>
      </c>
      <c r="F179" s="14">
        <f t="shared" si="4"/>
        <v>40.420344827586206</v>
      </c>
    </row>
    <row r="180" spans="1:6" s="24" customFormat="1" ht="15">
      <c r="A180" s="43" t="s">
        <v>85</v>
      </c>
      <c r="B180" s="11" t="s">
        <v>70</v>
      </c>
      <c r="C180" s="12" t="s">
        <v>110</v>
      </c>
      <c r="D180" s="13">
        <v>4851568</v>
      </c>
      <c r="E180" s="13">
        <v>490125</v>
      </c>
      <c r="F180" s="14">
        <f t="shared" si="4"/>
        <v>10.102404006292398</v>
      </c>
    </row>
    <row r="181" spans="1:6" s="52" customFormat="1" ht="15">
      <c r="A181" s="64" t="s">
        <v>204</v>
      </c>
      <c r="B181" s="15"/>
      <c r="C181" s="8" t="s">
        <v>205</v>
      </c>
      <c r="D181" s="9">
        <f>D182+D183+D184+D186+D187+D185</f>
        <v>3529770</v>
      </c>
      <c r="E181" s="9">
        <f>E182+E183+E184+E186+E187+E185</f>
        <v>1819771.79</v>
      </c>
      <c r="F181" s="10">
        <f t="shared" si="4"/>
        <v>51.554967887426095</v>
      </c>
    </row>
    <row r="182" spans="1:6" s="24" customFormat="1" ht="15">
      <c r="A182" s="43" t="s">
        <v>77</v>
      </c>
      <c r="B182" s="11" t="s">
        <v>70</v>
      </c>
      <c r="C182" s="12" t="s">
        <v>111</v>
      </c>
      <c r="D182" s="13">
        <v>960000</v>
      </c>
      <c r="E182" s="13">
        <v>473179.16</v>
      </c>
      <c r="F182" s="14">
        <f t="shared" si="4"/>
        <v>49.28949583333333</v>
      </c>
    </row>
    <row r="183" spans="1:6" s="24" customFormat="1" ht="15">
      <c r="A183" s="43" t="s">
        <v>79</v>
      </c>
      <c r="B183" s="11" t="s">
        <v>70</v>
      </c>
      <c r="C183" s="12" t="s">
        <v>112</v>
      </c>
      <c r="D183" s="13">
        <v>1302658</v>
      </c>
      <c r="E183" s="13">
        <v>609450.83</v>
      </c>
      <c r="F183" s="14">
        <f t="shared" si="4"/>
        <v>46.78517538755375</v>
      </c>
    </row>
    <row r="184" spans="1:6" s="24" customFormat="1" ht="15">
      <c r="A184" s="43" t="s">
        <v>81</v>
      </c>
      <c r="B184" s="11" t="s">
        <v>70</v>
      </c>
      <c r="C184" s="12" t="s">
        <v>113</v>
      </c>
      <c r="D184" s="13">
        <v>570000</v>
      </c>
      <c r="E184" s="13">
        <v>213077</v>
      </c>
      <c r="F184" s="14">
        <f t="shared" si="4"/>
        <v>37.381929824561404</v>
      </c>
    </row>
    <row r="185" spans="1:6" s="24" customFormat="1" ht="15">
      <c r="A185" s="66" t="s">
        <v>83</v>
      </c>
      <c r="B185" s="11" t="s">
        <v>255</v>
      </c>
      <c r="C185" s="12" t="s">
        <v>256</v>
      </c>
      <c r="D185" s="13">
        <v>3000</v>
      </c>
      <c r="E185" s="13">
        <v>3000</v>
      </c>
      <c r="F185" s="14">
        <f t="shared" si="4"/>
        <v>100</v>
      </c>
    </row>
    <row r="186" spans="1:6" s="24" customFormat="1" ht="15">
      <c r="A186" s="43" t="s">
        <v>85</v>
      </c>
      <c r="B186" s="11" t="s">
        <v>70</v>
      </c>
      <c r="C186" s="12" t="s">
        <v>114</v>
      </c>
      <c r="D186" s="13">
        <v>342550</v>
      </c>
      <c r="E186" s="13">
        <v>329520</v>
      </c>
      <c r="F186" s="14">
        <f t="shared" si="4"/>
        <v>96.19617574076777</v>
      </c>
    </row>
    <row r="187" spans="1:6" s="24" customFormat="1" ht="15">
      <c r="A187" s="43" t="s">
        <v>87</v>
      </c>
      <c r="B187" s="11" t="s">
        <v>70</v>
      </c>
      <c r="C187" s="12" t="s">
        <v>115</v>
      </c>
      <c r="D187" s="13">
        <v>351562</v>
      </c>
      <c r="E187" s="13">
        <v>191544.8</v>
      </c>
      <c r="F187" s="14">
        <f t="shared" si="4"/>
        <v>54.48393171048065</v>
      </c>
    </row>
    <row r="188" spans="1:6" s="52" customFormat="1" ht="15">
      <c r="A188" s="64" t="s">
        <v>206</v>
      </c>
      <c r="B188" s="15"/>
      <c r="C188" s="8" t="s">
        <v>207</v>
      </c>
      <c r="D188" s="9">
        <f>D189</f>
        <v>100000</v>
      </c>
      <c r="E188" s="9">
        <f>E189</f>
        <v>88000.75</v>
      </c>
      <c r="F188" s="10">
        <f t="shared" si="4"/>
        <v>88.00075000000001</v>
      </c>
    </row>
    <row r="189" spans="1:6" s="24" customFormat="1" ht="15">
      <c r="A189" s="43" t="s">
        <v>81</v>
      </c>
      <c r="B189" s="11" t="s">
        <v>70</v>
      </c>
      <c r="C189" s="12" t="s">
        <v>116</v>
      </c>
      <c r="D189" s="13">
        <v>100000</v>
      </c>
      <c r="E189" s="13">
        <v>88000.75</v>
      </c>
      <c r="F189" s="14">
        <f t="shared" si="4"/>
        <v>88.00075000000001</v>
      </c>
    </row>
    <row r="190" spans="1:6" s="52" customFormat="1" ht="15">
      <c r="A190" s="65" t="s">
        <v>237</v>
      </c>
      <c r="B190" s="15">
        <v>200</v>
      </c>
      <c r="C190" s="8" t="s">
        <v>238</v>
      </c>
      <c r="D190" s="9">
        <f>D191</f>
        <v>0</v>
      </c>
      <c r="E190" s="9">
        <f>E191</f>
        <v>0</v>
      </c>
      <c r="F190" s="14" t="e">
        <f t="shared" si="4"/>
        <v>#DIV/0!</v>
      </c>
    </row>
    <row r="191" spans="1:6" s="52" customFormat="1" ht="24">
      <c r="A191" s="65" t="s">
        <v>239</v>
      </c>
      <c r="B191" s="15">
        <v>200</v>
      </c>
      <c r="C191" s="8" t="s">
        <v>240</v>
      </c>
      <c r="D191" s="9">
        <f>D192+D193</f>
        <v>0</v>
      </c>
      <c r="E191" s="9">
        <f>E192+E193</f>
        <v>0</v>
      </c>
      <c r="F191" s="14" t="e">
        <f t="shared" si="4"/>
        <v>#DIV/0!</v>
      </c>
    </row>
    <row r="192" spans="1:6" s="24" customFormat="1" ht="15">
      <c r="A192" s="43" t="s">
        <v>225</v>
      </c>
      <c r="B192" s="11">
        <v>200</v>
      </c>
      <c r="C192" s="12" t="s">
        <v>241</v>
      </c>
      <c r="D192" s="13">
        <v>0</v>
      </c>
      <c r="E192" s="13">
        <v>0</v>
      </c>
      <c r="F192" s="14" t="e">
        <f t="shared" si="4"/>
        <v>#DIV/0!</v>
      </c>
    </row>
    <row r="193" spans="1:6" s="24" customFormat="1" ht="15">
      <c r="A193" s="43"/>
      <c r="B193" s="11">
        <v>200</v>
      </c>
      <c r="C193" s="12" t="s">
        <v>242</v>
      </c>
      <c r="D193" s="13">
        <v>0</v>
      </c>
      <c r="E193" s="13">
        <v>0</v>
      </c>
      <c r="F193" s="14" t="e">
        <f t="shared" si="4"/>
        <v>#DIV/0!</v>
      </c>
    </row>
    <row r="194" spans="1:6" s="52" customFormat="1" ht="15">
      <c r="A194" s="64" t="s">
        <v>208</v>
      </c>
      <c r="B194" s="15"/>
      <c r="C194" s="8" t="s">
        <v>209</v>
      </c>
      <c r="D194" s="9">
        <f>D195</f>
        <v>15000</v>
      </c>
      <c r="E194" s="9">
        <f>E195</f>
        <v>4968</v>
      </c>
      <c r="F194" s="10">
        <f t="shared" si="4"/>
        <v>33.12</v>
      </c>
    </row>
    <row r="195" spans="1:6" s="24" customFormat="1" ht="15">
      <c r="A195" s="43" t="s">
        <v>83</v>
      </c>
      <c r="B195" s="11" t="s">
        <v>70</v>
      </c>
      <c r="C195" s="12" t="s">
        <v>117</v>
      </c>
      <c r="D195" s="13">
        <v>15000</v>
      </c>
      <c r="E195" s="13">
        <v>4968</v>
      </c>
      <c r="F195" s="14">
        <f t="shared" si="4"/>
        <v>33.12</v>
      </c>
    </row>
    <row r="196" spans="1:6" s="52" customFormat="1" ht="15">
      <c r="A196" s="64" t="s">
        <v>210</v>
      </c>
      <c r="B196" s="15"/>
      <c r="C196" s="8" t="s">
        <v>211</v>
      </c>
      <c r="D196" s="9">
        <f>D197+D198+D199+D202+D203+D205+D200+D201+D204</f>
        <v>7400950</v>
      </c>
      <c r="E196" s="9">
        <f>E197+E198+E199+E202+E203+E205+E200+E201+E204</f>
        <v>6415205.71</v>
      </c>
      <c r="F196" s="10">
        <f t="shared" si="4"/>
        <v>86.68084110823611</v>
      </c>
    </row>
    <row r="197" spans="1:6" s="24" customFormat="1" ht="15">
      <c r="A197" s="43" t="s">
        <v>71</v>
      </c>
      <c r="B197" s="11" t="s">
        <v>70</v>
      </c>
      <c r="C197" s="12" t="s">
        <v>118</v>
      </c>
      <c r="D197" s="13"/>
      <c r="E197" s="13"/>
      <c r="F197" s="14" t="e">
        <f t="shared" si="4"/>
        <v>#DIV/0!</v>
      </c>
    </row>
    <row r="198" spans="1:6" s="24" customFormat="1" ht="15">
      <c r="A198" s="43" t="s">
        <v>73</v>
      </c>
      <c r="B198" s="11" t="s">
        <v>70</v>
      </c>
      <c r="C198" s="12" t="s">
        <v>119</v>
      </c>
      <c r="D198" s="13"/>
      <c r="E198" s="13"/>
      <c r="F198" s="14" t="e">
        <f t="shared" si="4"/>
        <v>#DIV/0!</v>
      </c>
    </row>
    <row r="199" spans="1:6" s="24" customFormat="1" ht="15">
      <c r="A199" s="43" t="s">
        <v>81</v>
      </c>
      <c r="B199" s="11" t="s">
        <v>70</v>
      </c>
      <c r="C199" s="12" t="s">
        <v>120</v>
      </c>
      <c r="D199" s="13"/>
      <c r="E199" s="13"/>
      <c r="F199" s="14" t="e">
        <f t="shared" si="4"/>
        <v>#DIV/0!</v>
      </c>
    </row>
    <row r="200" spans="1:6" s="24" customFormat="1" ht="15">
      <c r="A200" s="43" t="s">
        <v>227</v>
      </c>
      <c r="B200" s="11" t="s">
        <v>70</v>
      </c>
      <c r="C200" s="12" t="s">
        <v>229</v>
      </c>
      <c r="D200" s="13"/>
      <c r="E200" s="13"/>
      <c r="F200" s="14" t="e">
        <f t="shared" si="4"/>
        <v>#DIV/0!</v>
      </c>
    </row>
    <row r="201" spans="1:6" s="24" customFormat="1" ht="15">
      <c r="A201" s="43" t="s">
        <v>228</v>
      </c>
      <c r="B201" s="11" t="s">
        <v>70</v>
      </c>
      <c r="C201" s="12" t="s">
        <v>230</v>
      </c>
      <c r="D201" s="13"/>
      <c r="E201" s="13"/>
      <c r="F201" s="14" t="e">
        <f t="shared" si="4"/>
        <v>#DIV/0!</v>
      </c>
    </row>
    <row r="202" spans="1:6" s="24" customFormat="1" ht="24">
      <c r="A202" s="43" t="s">
        <v>121</v>
      </c>
      <c r="B202" s="11" t="s">
        <v>70</v>
      </c>
      <c r="C202" s="12" t="s">
        <v>122</v>
      </c>
      <c r="D202" s="13">
        <v>7318500</v>
      </c>
      <c r="E202" s="13">
        <v>6332800</v>
      </c>
      <c r="F202" s="14">
        <f t="shared" si="4"/>
        <v>86.53139304502288</v>
      </c>
    </row>
    <row r="203" spans="1:6" s="24" customFormat="1" ht="24">
      <c r="A203" s="43" t="s">
        <v>201</v>
      </c>
      <c r="B203" s="11"/>
      <c r="C203" s="12" t="s">
        <v>261</v>
      </c>
      <c r="D203" s="13">
        <v>0</v>
      </c>
      <c r="E203" s="13"/>
      <c r="F203" s="14" t="e">
        <f t="shared" si="4"/>
        <v>#DIV/0!</v>
      </c>
    </row>
    <row r="204" spans="1:6" s="24" customFormat="1" ht="15">
      <c r="A204" s="66" t="s">
        <v>226</v>
      </c>
      <c r="B204" s="11">
        <v>200</v>
      </c>
      <c r="C204" s="12" t="s">
        <v>262</v>
      </c>
      <c r="D204" s="13">
        <v>70095</v>
      </c>
      <c r="E204" s="13">
        <v>70094.71</v>
      </c>
      <c r="F204" s="14">
        <f t="shared" si="4"/>
        <v>99.9995862757686</v>
      </c>
    </row>
    <row r="205" spans="1:6" s="24" customFormat="1" ht="15">
      <c r="A205" s="43" t="s">
        <v>212</v>
      </c>
      <c r="B205" s="11"/>
      <c r="C205" s="12" t="s">
        <v>123</v>
      </c>
      <c r="D205" s="13">
        <v>12355</v>
      </c>
      <c r="E205" s="13">
        <v>12311</v>
      </c>
      <c r="F205" s="14">
        <f t="shared" si="4"/>
        <v>99.64386887899636</v>
      </c>
    </row>
    <row r="206" spans="1:6" s="52" customFormat="1" ht="15">
      <c r="A206" s="64" t="s">
        <v>213</v>
      </c>
      <c r="B206" s="15"/>
      <c r="C206" s="8" t="s">
        <v>214</v>
      </c>
      <c r="D206" s="9">
        <f>D207</f>
        <v>6149921</v>
      </c>
      <c r="E206" s="9">
        <f>E207</f>
        <v>5170716</v>
      </c>
      <c r="F206" s="10">
        <f t="shared" si="4"/>
        <v>84.0777629501257</v>
      </c>
    </row>
    <row r="207" spans="1:6" s="24" customFormat="1" ht="15.75" customHeight="1">
      <c r="A207" s="66" t="s">
        <v>212</v>
      </c>
      <c r="B207" s="11" t="s">
        <v>70</v>
      </c>
      <c r="C207" s="12" t="s">
        <v>125</v>
      </c>
      <c r="D207" s="13">
        <v>6149921</v>
      </c>
      <c r="E207" s="13">
        <v>5170716</v>
      </c>
      <c r="F207" s="14">
        <f t="shared" si="4"/>
        <v>84.0777629501257</v>
      </c>
    </row>
    <row r="208" spans="1:6" s="52" customFormat="1" ht="15">
      <c r="A208" s="64" t="s">
        <v>215</v>
      </c>
      <c r="B208" s="15"/>
      <c r="C208" s="8" t="s">
        <v>126</v>
      </c>
      <c r="D208" s="9">
        <v>0</v>
      </c>
      <c r="E208" s="9"/>
      <c r="F208" s="10" t="e">
        <f t="shared" si="4"/>
        <v>#DIV/0!</v>
      </c>
    </row>
    <row r="209" spans="1:6" s="52" customFormat="1" ht="15" customHeight="1">
      <c r="A209" s="64" t="s">
        <v>216</v>
      </c>
      <c r="B209" s="15"/>
      <c r="C209" s="8" t="s">
        <v>217</v>
      </c>
      <c r="D209" s="9">
        <f>D210</f>
        <v>51500</v>
      </c>
      <c r="E209" s="9">
        <f>E210</f>
        <v>39690.05</v>
      </c>
      <c r="F209" s="10">
        <f t="shared" si="4"/>
        <v>77.06805825242718</v>
      </c>
    </row>
    <row r="210" spans="1:6" s="24" customFormat="1" ht="15">
      <c r="A210" s="43" t="s">
        <v>83</v>
      </c>
      <c r="B210" s="11" t="s">
        <v>70</v>
      </c>
      <c r="C210" s="12" t="s">
        <v>127</v>
      </c>
      <c r="D210" s="13">
        <v>51500</v>
      </c>
      <c r="E210" s="13">
        <v>39690.05</v>
      </c>
      <c r="F210" s="14">
        <f>E210/D210*100</f>
        <v>77.06805825242718</v>
      </c>
    </row>
    <row r="211" spans="1:6" s="24" customFormat="1" ht="15">
      <c r="A211" s="43" t="s">
        <v>128</v>
      </c>
      <c r="B211" s="12" t="s">
        <v>129</v>
      </c>
      <c r="C211" s="12" t="s">
        <v>7</v>
      </c>
      <c r="D211" s="13">
        <f>D10-D129</f>
        <v>-2706478</v>
      </c>
      <c r="E211" s="13">
        <f>E10-E129</f>
        <v>1103601.9399999976</v>
      </c>
      <c r="F211" s="14">
        <f>E211/D211*100</f>
        <v>-40.77631297945143</v>
      </c>
    </row>
    <row r="212" spans="1:6" s="24" customFormat="1" ht="15">
      <c r="A212" s="41"/>
      <c r="B212" s="29"/>
      <c r="C212" s="29"/>
      <c r="D212" s="29"/>
      <c r="E212" s="29"/>
      <c r="F212" s="30"/>
    </row>
    <row r="213" spans="1:6" s="24" customFormat="1" ht="15">
      <c r="A213" s="41"/>
      <c r="B213" s="29"/>
      <c r="C213" s="29"/>
      <c r="D213" s="29"/>
      <c r="E213" s="29"/>
      <c r="F213" s="30"/>
    </row>
    <row r="214" spans="1:6" s="24" customFormat="1" ht="15">
      <c r="A214" s="41"/>
      <c r="B214" s="29"/>
      <c r="C214" s="29"/>
      <c r="D214" s="29"/>
      <c r="E214" s="29"/>
      <c r="F214" s="30"/>
    </row>
    <row r="215" spans="1:6" s="24" customFormat="1" ht="15">
      <c r="A215" s="41"/>
      <c r="B215" s="29"/>
      <c r="C215" s="29"/>
      <c r="D215" s="29"/>
      <c r="E215" s="29"/>
      <c r="F215" s="30"/>
    </row>
    <row r="216" spans="1:6" s="24" customFormat="1" ht="15">
      <c r="A216" s="41"/>
      <c r="B216" s="29"/>
      <c r="C216" s="29"/>
      <c r="D216" s="29"/>
      <c r="E216" s="29"/>
      <c r="F216" s="30"/>
    </row>
    <row r="217" spans="1:6" s="24" customFormat="1" ht="15">
      <c r="A217" s="41"/>
      <c r="B217" s="29"/>
      <c r="C217" s="29"/>
      <c r="D217" s="29"/>
      <c r="E217" s="29"/>
      <c r="F217" s="30"/>
    </row>
    <row r="218" spans="1:6" s="24" customFormat="1" ht="15">
      <c r="A218" s="41"/>
      <c r="B218" s="29"/>
      <c r="C218" s="29"/>
      <c r="D218" s="29"/>
      <c r="E218" s="29"/>
      <c r="F218" s="30"/>
    </row>
    <row r="219" spans="1:6" s="24" customFormat="1" ht="15">
      <c r="A219" s="41"/>
      <c r="B219" s="29"/>
      <c r="C219" s="29"/>
      <c r="D219" s="29"/>
      <c r="E219" s="29"/>
      <c r="F219" s="30"/>
    </row>
    <row r="220" spans="1:6" s="24" customFormat="1" ht="15">
      <c r="A220" s="41"/>
      <c r="B220" s="29"/>
      <c r="C220" s="29"/>
      <c r="D220" s="29"/>
      <c r="E220" s="29"/>
      <c r="F220" s="30"/>
    </row>
    <row r="221" spans="1:6" s="24" customFormat="1" ht="15">
      <c r="A221" s="41"/>
      <c r="B221" s="29"/>
      <c r="C221" s="29"/>
      <c r="D221" s="29"/>
      <c r="E221" s="29"/>
      <c r="F221" s="30"/>
    </row>
    <row r="222" spans="1:6" s="24" customFormat="1" ht="15">
      <c r="A222" s="41"/>
      <c r="B222" s="29"/>
      <c r="C222" s="29"/>
      <c r="D222" s="29"/>
      <c r="E222" s="29"/>
      <c r="F222" s="30"/>
    </row>
    <row r="223" spans="1:6" s="24" customFormat="1" ht="15">
      <c r="A223" s="41"/>
      <c r="B223" s="29"/>
      <c r="C223" s="29"/>
      <c r="D223" s="29"/>
      <c r="E223" s="29"/>
      <c r="F223" s="30"/>
    </row>
    <row r="224" spans="1:6" s="24" customFormat="1" ht="15">
      <c r="A224" s="41"/>
      <c r="B224" s="29"/>
      <c r="C224" s="29"/>
      <c r="D224" s="29"/>
      <c r="E224" s="29"/>
      <c r="F224" s="30"/>
    </row>
    <row r="225" spans="1:6" s="24" customFormat="1" ht="15">
      <c r="A225" s="41"/>
      <c r="B225" s="29"/>
      <c r="C225" s="29"/>
      <c r="D225" s="29"/>
      <c r="E225" s="29"/>
      <c r="F225" s="30"/>
    </row>
    <row r="226" spans="1:6" s="24" customFormat="1" ht="15">
      <c r="A226" s="41"/>
      <c r="B226" s="29"/>
      <c r="C226" s="29"/>
      <c r="D226" s="29"/>
      <c r="E226" s="29"/>
      <c r="F226" s="30"/>
    </row>
    <row r="227" spans="1:6" s="24" customFormat="1" ht="15">
      <c r="A227" s="41"/>
      <c r="B227" s="29"/>
      <c r="C227" s="29"/>
      <c r="D227" s="29"/>
      <c r="E227" s="29"/>
      <c r="F227" s="30"/>
    </row>
    <row r="228" spans="1:6" s="24" customFormat="1" ht="15">
      <c r="A228" s="41"/>
      <c r="B228" s="29"/>
      <c r="C228" s="29"/>
      <c r="D228" s="29"/>
      <c r="E228" s="29"/>
      <c r="F228" s="30"/>
    </row>
    <row r="229" spans="1:6" s="24" customFormat="1" ht="15">
      <c r="A229" s="41"/>
      <c r="B229" s="29"/>
      <c r="C229" s="29"/>
      <c r="D229" s="29"/>
      <c r="E229" s="29"/>
      <c r="F229" s="30"/>
    </row>
    <row r="230" spans="1:6" s="24" customFormat="1" ht="15">
      <c r="A230" s="41"/>
      <c r="B230" s="29"/>
      <c r="C230" s="29"/>
      <c r="D230" s="29"/>
      <c r="E230" s="29"/>
      <c r="F230" s="30"/>
    </row>
    <row r="231" spans="1:6" s="24" customFormat="1" ht="15">
      <c r="A231" s="41"/>
      <c r="B231" s="29"/>
      <c r="C231" s="29"/>
      <c r="D231" s="29"/>
      <c r="E231" s="29"/>
      <c r="F231" s="30"/>
    </row>
    <row r="232" spans="1:6" s="24" customFormat="1" ht="15">
      <c r="A232" s="41"/>
      <c r="B232" s="29"/>
      <c r="C232" s="29"/>
      <c r="D232" s="29"/>
      <c r="E232" s="29"/>
      <c r="F232" s="30"/>
    </row>
    <row r="233" spans="1:6" s="24" customFormat="1" ht="15">
      <c r="A233" s="41"/>
      <c r="B233" s="29"/>
      <c r="C233" s="29"/>
      <c r="D233" s="29"/>
      <c r="E233" s="29"/>
      <c r="F233" s="30"/>
    </row>
    <row r="234" spans="1:6" s="24" customFormat="1" ht="15">
      <c r="A234" s="41"/>
      <c r="B234" s="29"/>
      <c r="C234" s="29"/>
      <c r="D234" s="29"/>
      <c r="E234" s="29"/>
      <c r="F234" s="30"/>
    </row>
    <row r="235" spans="1:6" s="24" customFormat="1" ht="15">
      <c r="A235" s="41"/>
      <c r="B235" s="29"/>
      <c r="C235" s="29"/>
      <c r="D235" s="29"/>
      <c r="E235" s="29"/>
      <c r="F235" s="30"/>
    </row>
    <row r="236" spans="1:6" s="24" customFormat="1" ht="15">
      <c r="A236" s="41"/>
      <c r="B236" s="29"/>
      <c r="C236" s="29"/>
      <c r="D236" s="29"/>
      <c r="E236" s="29"/>
      <c r="F236" s="30"/>
    </row>
    <row r="237" spans="1:6" s="24" customFormat="1" ht="15">
      <c r="A237" s="41"/>
      <c r="B237" s="29"/>
      <c r="C237" s="29"/>
      <c r="D237" s="29"/>
      <c r="E237" s="29"/>
      <c r="F237" s="30"/>
    </row>
    <row r="238" spans="1:6" s="24" customFormat="1" ht="15">
      <c r="A238" s="41"/>
      <c r="B238" s="29"/>
      <c r="C238" s="29"/>
      <c r="D238" s="29"/>
      <c r="E238" s="29"/>
      <c r="F238" s="30"/>
    </row>
    <row r="239" spans="1:6" s="24" customFormat="1" ht="15">
      <c r="A239" s="41"/>
      <c r="B239" s="29"/>
      <c r="C239" s="29"/>
      <c r="D239" s="29"/>
      <c r="E239" s="29"/>
      <c r="F239" s="30"/>
    </row>
    <row r="240" spans="1:6" s="24" customFormat="1" ht="15">
      <c r="A240" s="41"/>
      <c r="B240" s="29"/>
      <c r="C240" s="29"/>
      <c r="D240" s="29"/>
      <c r="E240" s="29"/>
      <c r="F240" s="30"/>
    </row>
    <row r="241" spans="1:6" s="24" customFormat="1" ht="15">
      <c r="A241" s="41"/>
      <c r="B241" s="29"/>
      <c r="C241" s="29"/>
      <c r="D241" s="29"/>
      <c r="E241" s="29"/>
      <c r="F241" s="30"/>
    </row>
    <row r="242" spans="1:6" s="24" customFormat="1" ht="15">
      <c r="A242" s="41"/>
      <c r="B242" s="29"/>
      <c r="C242" s="29"/>
      <c r="D242" s="29"/>
      <c r="E242" s="29"/>
      <c r="F242" s="30"/>
    </row>
    <row r="243" spans="1:6" s="24" customFormat="1" ht="15">
      <c r="A243" s="41"/>
      <c r="B243" s="29"/>
      <c r="C243" s="29"/>
      <c r="D243" s="29"/>
      <c r="E243" s="29"/>
      <c r="F243" s="30"/>
    </row>
    <row r="244" spans="1:6" s="24" customFormat="1" ht="15">
      <c r="A244" s="41"/>
      <c r="B244" s="29"/>
      <c r="C244" s="29"/>
      <c r="D244" s="29"/>
      <c r="E244" s="29"/>
      <c r="F244" s="30"/>
    </row>
    <row r="245" spans="1:6" s="24" customFormat="1" ht="15">
      <c r="A245" s="41"/>
      <c r="B245" s="29"/>
      <c r="C245" s="29"/>
      <c r="D245" s="29"/>
      <c r="E245" s="29"/>
      <c r="F245" s="30"/>
    </row>
    <row r="246" spans="1:6" s="24" customFormat="1" ht="15">
      <c r="A246" s="41"/>
      <c r="B246" s="29"/>
      <c r="C246" s="29"/>
      <c r="D246" s="29"/>
      <c r="E246" s="29"/>
      <c r="F246" s="30"/>
    </row>
    <row r="247" spans="1:6" s="24" customFormat="1" ht="15">
      <c r="A247" s="41"/>
      <c r="B247" s="29"/>
      <c r="C247" s="29"/>
      <c r="D247" s="29"/>
      <c r="E247" s="29"/>
      <c r="F247" s="30"/>
    </row>
    <row r="248" spans="1:6" s="24" customFormat="1" ht="15">
      <c r="A248" s="41"/>
      <c r="B248" s="29"/>
      <c r="C248" s="29"/>
      <c r="D248" s="29"/>
      <c r="E248" s="29"/>
      <c r="F248" s="30"/>
    </row>
    <row r="249" spans="1:6" s="24" customFormat="1" ht="15">
      <c r="A249" s="41"/>
      <c r="B249" s="29"/>
      <c r="C249" s="29"/>
      <c r="D249" s="29"/>
      <c r="E249" s="29"/>
      <c r="F249" s="30"/>
    </row>
    <row r="250" spans="1:6" s="24" customFormat="1" ht="15">
      <c r="A250" s="41"/>
      <c r="B250" s="29"/>
      <c r="C250" s="29"/>
      <c r="D250" s="29"/>
      <c r="E250" s="29"/>
      <c r="F250" s="30"/>
    </row>
    <row r="251" spans="1:6" s="24" customFormat="1" ht="15">
      <c r="A251" s="41"/>
      <c r="B251" s="29"/>
      <c r="C251" s="29"/>
      <c r="D251" s="29"/>
      <c r="E251" s="29"/>
      <c r="F251" s="30"/>
    </row>
    <row r="252" spans="1:6" s="24" customFormat="1" ht="15">
      <c r="A252" s="41"/>
      <c r="B252" s="29"/>
      <c r="C252" s="29"/>
      <c r="D252" s="29"/>
      <c r="E252" s="29"/>
      <c r="F252" s="30"/>
    </row>
    <row r="253" spans="1:6" s="24" customFormat="1" ht="15">
      <c r="A253" s="41"/>
      <c r="B253" s="29"/>
      <c r="C253" s="29"/>
      <c r="D253" s="29"/>
      <c r="E253" s="29"/>
      <c r="F253" s="30"/>
    </row>
    <row r="254" spans="1:6" s="24" customFormat="1" ht="15">
      <c r="A254" s="41"/>
      <c r="B254" s="29"/>
      <c r="C254" s="29"/>
      <c r="D254" s="29"/>
      <c r="E254" s="29"/>
      <c r="F254" s="30"/>
    </row>
    <row r="255" spans="1:6" s="24" customFormat="1" ht="15">
      <c r="A255" s="41"/>
      <c r="B255" s="29"/>
      <c r="C255" s="29"/>
      <c r="D255" s="29"/>
      <c r="E255" s="29"/>
      <c r="F255" s="30"/>
    </row>
    <row r="256" spans="1:6" s="24" customFormat="1" ht="15">
      <c r="A256" s="41"/>
      <c r="B256" s="29"/>
      <c r="C256" s="29"/>
      <c r="D256" s="29"/>
      <c r="E256" s="29"/>
      <c r="F256" s="30"/>
    </row>
    <row r="257" spans="1:6" s="24" customFormat="1" ht="15">
      <c r="A257" s="41"/>
      <c r="B257" s="29"/>
      <c r="C257" s="29"/>
      <c r="D257" s="29"/>
      <c r="E257" s="29"/>
      <c r="F257" s="30"/>
    </row>
    <row r="258" spans="1:6" s="24" customFormat="1" ht="15">
      <c r="A258" s="41"/>
      <c r="B258" s="29"/>
      <c r="C258" s="29"/>
      <c r="D258" s="29"/>
      <c r="E258" s="29"/>
      <c r="F258" s="30"/>
    </row>
    <row r="259" spans="1:6" s="24" customFormat="1" ht="15">
      <c r="A259" s="41"/>
      <c r="B259" s="29"/>
      <c r="C259" s="29"/>
      <c r="D259" s="29"/>
      <c r="E259" s="29"/>
      <c r="F259" s="30"/>
    </row>
    <row r="260" spans="1:6" s="24" customFormat="1" ht="15">
      <c r="A260" s="41"/>
      <c r="B260" s="29"/>
      <c r="C260" s="29"/>
      <c r="D260" s="29"/>
      <c r="E260" s="29"/>
      <c r="F260" s="30"/>
    </row>
    <row r="261" spans="1:6" s="24" customFormat="1" ht="15">
      <c r="A261" s="41"/>
      <c r="B261" s="29"/>
      <c r="C261" s="29"/>
      <c r="D261" s="29"/>
      <c r="E261" s="29"/>
      <c r="F261" s="30"/>
    </row>
    <row r="262" spans="1:6" s="24" customFormat="1" ht="15">
      <c r="A262" s="41"/>
      <c r="B262" s="29"/>
      <c r="C262" s="29"/>
      <c r="D262" s="29"/>
      <c r="E262" s="29"/>
      <c r="F262" s="30"/>
    </row>
    <row r="263" spans="1:6" s="24" customFormat="1" ht="15">
      <c r="A263" s="41"/>
      <c r="B263" s="29"/>
      <c r="C263" s="29"/>
      <c r="D263" s="29"/>
      <c r="E263" s="29"/>
      <c r="F263" s="30"/>
    </row>
    <row r="264" spans="1:6" s="24" customFormat="1" ht="15">
      <c r="A264" s="41"/>
      <c r="B264" s="29"/>
      <c r="C264" s="29"/>
      <c r="D264" s="29"/>
      <c r="E264" s="29"/>
      <c r="F264" s="30"/>
    </row>
    <row r="265" spans="1:6" s="24" customFormat="1" ht="15">
      <c r="A265" s="41"/>
      <c r="B265" s="29"/>
      <c r="C265" s="29"/>
      <c r="D265" s="29"/>
      <c r="E265" s="29"/>
      <c r="F265" s="30"/>
    </row>
    <row r="266" spans="1:6" s="24" customFormat="1" ht="15">
      <c r="A266" s="41"/>
      <c r="B266" s="29"/>
      <c r="C266" s="29"/>
      <c r="D266" s="29"/>
      <c r="E266" s="29"/>
      <c r="F266" s="30"/>
    </row>
    <row r="267" spans="1:6" s="24" customFormat="1" ht="15">
      <c r="A267" s="41"/>
      <c r="B267" s="29"/>
      <c r="C267" s="29"/>
      <c r="D267" s="29"/>
      <c r="E267" s="29"/>
      <c r="F267" s="30"/>
    </row>
    <row r="268" spans="1:6" s="24" customFormat="1" ht="15">
      <c r="A268" s="41"/>
      <c r="B268" s="29"/>
      <c r="C268" s="29"/>
      <c r="D268" s="29"/>
      <c r="E268" s="29"/>
      <c r="F268" s="30"/>
    </row>
    <row r="269" spans="1:6" s="24" customFormat="1" ht="15">
      <c r="A269" s="41"/>
      <c r="B269" s="29"/>
      <c r="C269" s="29"/>
      <c r="D269" s="29"/>
      <c r="E269" s="29"/>
      <c r="F269" s="30"/>
    </row>
    <row r="270" spans="1:6" s="24" customFormat="1" ht="15">
      <c r="A270" s="41"/>
      <c r="B270" s="29"/>
      <c r="C270" s="29"/>
      <c r="D270" s="29"/>
      <c r="E270" s="29"/>
      <c r="F270" s="30"/>
    </row>
    <row r="271" spans="1:6" s="24" customFormat="1" ht="15">
      <c r="A271" s="41"/>
      <c r="B271" s="29"/>
      <c r="C271" s="29"/>
      <c r="D271" s="29"/>
      <c r="E271" s="29"/>
      <c r="F271" s="30"/>
    </row>
    <row r="272" spans="1:6" s="24" customFormat="1" ht="15">
      <c r="A272" s="41"/>
      <c r="B272" s="29"/>
      <c r="C272" s="29"/>
      <c r="D272" s="29"/>
      <c r="E272" s="29"/>
      <c r="F272" s="30"/>
    </row>
    <row r="273" spans="1:6" s="24" customFormat="1" ht="15">
      <c r="A273" s="41"/>
      <c r="B273" s="29"/>
      <c r="C273" s="29"/>
      <c r="D273" s="29"/>
      <c r="E273" s="29"/>
      <c r="F273" s="30"/>
    </row>
    <row r="274" spans="1:6" s="24" customFormat="1" ht="15">
      <c r="A274" s="41"/>
      <c r="B274" s="29"/>
      <c r="C274" s="29"/>
      <c r="D274" s="29"/>
      <c r="E274" s="29"/>
      <c r="F274" s="30"/>
    </row>
    <row r="275" spans="1:6" s="24" customFormat="1" ht="15">
      <c r="A275" s="41"/>
      <c r="B275" s="29"/>
      <c r="C275" s="29"/>
      <c r="D275" s="29"/>
      <c r="E275" s="29"/>
      <c r="F275" s="30"/>
    </row>
    <row r="276" spans="1:6" s="24" customFormat="1" ht="15">
      <c r="A276" s="41"/>
      <c r="B276" s="29"/>
      <c r="C276" s="29"/>
      <c r="D276" s="29"/>
      <c r="E276" s="29"/>
      <c r="F276" s="30"/>
    </row>
    <row r="277" spans="1:6" s="24" customFormat="1" ht="15">
      <c r="A277" s="41"/>
      <c r="B277" s="29"/>
      <c r="C277" s="29"/>
      <c r="D277" s="29"/>
      <c r="E277" s="29"/>
      <c r="F277" s="30"/>
    </row>
    <row r="278" spans="1:6" s="24" customFormat="1" ht="15">
      <c r="A278" s="41"/>
      <c r="B278" s="29"/>
      <c r="C278" s="29"/>
      <c r="D278" s="29"/>
      <c r="E278" s="29"/>
      <c r="F278" s="30"/>
    </row>
    <row r="279" spans="1:6" s="24" customFormat="1" ht="15">
      <c r="A279" s="41"/>
      <c r="B279" s="29"/>
      <c r="C279" s="29"/>
      <c r="D279" s="29"/>
      <c r="E279" s="29"/>
      <c r="F279" s="30"/>
    </row>
    <row r="280" spans="1:6" s="24" customFormat="1" ht="15">
      <c r="A280" s="41"/>
      <c r="B280" s="29"/>
      <c r="C280" s="29"/>
      <c r="D280" s="29"/>
      <c r="E280" s="29"/>
      <c r="F280" s="30"/>
    </row>
    <row r="281" spans="1:6" s="24" customFormat="1" ht="15.75" customHeight="1">
      <c r="A281" s="83" t="s">
        <v>130</v>
      </c>
      <c r="B281" s="83"/>
      <c r="C281" s="83"/>
      <c r="D281" s="83"/>
      <c r="E281" s="83"/>
      <c r="F281" s="83"/>
    </row>
    <row r="282" spans="1:6" s="24" customFormat="1" ht="15">
      <c r="A282" s="41"/>
      <c r="B282" s="31"/>
      <c r="C282" s="31"/>
      <c r="D282" s="57"/>
      <c r="E282" s="57"/>
      <c r="F282" s="57"/>
    </row>
    <row r="283" spans="1:6" s="24" customFormat="1" ht="24">
      <c r="A283" s="58" t="s">
        <v>1</v>
      </c>
      <c r="B283" s="58" t="s">
        <v>2</v>
      </c>
      <c r="C283" s="58" t="s">
        <v>3</v>
      </c>
      <c r="D283" s="68" t="s">
        <v>279</v>
      </c>
      <c r="E283" s="68" t="s">
        <v>280</v>
      </c>
      <c r="F283" s="58" t="s">
        <v>151</v>
      </c>
    </row>
    <row r="284" spans="1:6" s="56" customFormat="1" ht="15">
      <c r="A284" s="54">
        <v>1</v>
      </c>
      <c r="B284" s="28">
        <v>2</v>
      </c>
      <c r="C284" s="28">
        <v>3</v>
      </c>
      <c r="D284" s="28">
        <v>4</v>
      </c>
      <c r="E284" s="28">
        <v>5</v>
      </c>
      <c r="F284" s="28">
        <v>6</v>
      </c>
    </row>
    <row r="285" spans="1:6" s="24" customFormat="1" ht="15">
      <c r="A285" s="51" t="s">
        <v>131</v>
      </c>
      <c r="B285" s="8" t="s">
        <v>132</v>
      </c>
      <c r="C285" s="8" t="s">
        <v>7</v>
      </c>
      <c r="D285" s="9">
        <f>D288</f>
        <v>2706478</v>
      </c>
      <c r="E285" s="9">
        <f>E288</f>
        <v>-1103601.9400000013</v>
      </c>
      <c r="F285" s="9">
        <v>0</v>
      </c>
    </row>
    <row r="286" spans="1:6" s="24" customFormat="1" ht="36">
      <c r="A286" s="42" t="s">
        <v>133</v>
      </c>
      <c r="B286" s="12" t="s">
        <v>134</v>
      </c>
      <c r="C286" s="12" t="s">
        <v>7</v>
      </c>
      <c r="D286" s="70"/>
      <c r="E286" s="70"/>
      <c r="F286" s="13">
        <v>0</v>
      </c>
    </row>
    <row r="287" spans="1:6" s="24" customFormat="1" ht="24">
      <c r="A287" s="42" t="s">
        <v>135</v>
      </c>
      <c r="B287" s="12" t="s">
        <v>136</v>
      </c>
      <c r="C287" s="12" t="s">
        <v>7</v>
      </c>
      <c r="D287" s="13">
        <v>0</v>
      </c>
      <c r="E287" s="13">
        <v>0</v>
      </c>
      <c r="F287" s="13">
        <v>0</v>
      </c>
    </row>
    <row r="288" spans="1:6" s="24" customFormat="1" ht="15">
      <c r="A288" s="51" t="s">
        <v>137</v>
      </c>
      <c r="B288" s="8" t="s">
        <v>138</v>
      </c>
      <c r="C288" s="8"/>
      <c r="D288" s="9">
        <f>D289+D292</f>
        <v>2706478</v>
      </c>
      <c r="E288" s="9">
        <f>E289+E292</f>
        <v>-1103601.9400000013</v>
      </c>
      <c r="F288" s="9">
        <v>0</v>
      </c>
    </row>
    <row r="289" spans="1:6" s="24" customFormat="1" ht="15" customHeight="1">
      <c r="A289" s="51" t="s">
        <v>139</v>
      </c>
      <c r="B289" s="8" t="s">
        <v>140</v>
      </c>
      <c r="C289" s="8"/>
      <c r="D289" s="9">
        <f>D290+D291</f>
        <v>-26975781</v>
      </c>
      <c r="E289" s="9">
        <f>E290+E291</f>
        <v>-20874500.43</v>
      </c>
      <c r="F289" s="9">
        <v>0</v>
      </c>
    </row>
    <row r="290" spans="1:6" s="24" customFormat="1" ht="24">
      <c r="A290" s="42" t="s">
        <v>141</v>
      </c>
      <c r="B290" s="11" t="s">
        <v>140</v>
      </c>
      <c r="C290" s="12" t="s">
        <v>142</v>
      </c>
      <c r="D290" s="13"/>
      <c r="E290" s="13">
        <v>0</v>
      </c>
      <c r="F290" s="13">
        <v>0</v>
      </c>
    </row>
    <row r="291" spans="1:6" s="24" customFormat="1" ht="15">
      <c r="A291" s="42" t="s">
        <v>143</v>
      </c>
      <c r="B291" s="11" t="s">
        <v>140</v>
      </c>
      <c r="C291" s="12" t="s">
        <v>144</v>
      </c>
      <c r="D291" s="13">
        <f>-D10</f>
        <v>-26975781</v>
      </c>
      <c r="E291" s="13">
        <v>-20874500.43</v>
      </c>
      <c r="F291" s="13">
        <v>0</v>
      </c>
    </row>
    <row r="292" spans="1:6" s="24" customFormat="1" ht="15">
      <c r="A292" s="51" t="s">
        <v>145</v>
      </c>
      <c r="B292" s="8" t="s">
        <v>146</v>
      </c>
      <c r="C292" s="8"/>
      <c r="D292" s="9">
        <f>D293+D294</f>
        <v>29682259</v>
      </c>
      <c r="E292" s="9">
        <f>E293+E294</f>
        <v>19770898.49</v>
      </c>
      <c r="F292" s="9">
        <v>0</v>
      </c>
    </row>
    <row r="293" spans="1:6" s="24" customFormat="1" ht="24">
      <c r="A293" s="42" t="s">
        <v>147</v>
      </c>
      <c r="B293" s="11" t="s">
        <v>146</v>
      </c>
      <c r="C293" s="12" t="s">
        <v>148</v>
      </c>
      <c r="D293" s="13">
        <v>0</v>
      </c>
      <c r="E293" s="13">
        <v>0</v>
      </c>
      <c r="F293" s="13">
        <v>0</v>
      </c>
    </row>
    <row r="294" spans="1:6" s="24" customFormat="1" ht="15">
      <c r="A294" s="42" t="s">
        <v>149</v>
      </c>
      <c r="B294" s="11" t="s">
        <v>146</v>
      </c>
      <c r="C294" s="12" t="s">
        <v>150</v>
      </c>
      <c r="D294" s="13">
        <f>D129</f>
        <v>29682259</v>
      </c>
      <c r="E294" s="13">
        <v>19770898.49</v>
      </c>
      <c r="F294" s="13">
        <v>0</v>
      </c>
    </row>
  </sheetData>
  <sheetProtection/>
  <mergeCells count="5">
    <mergeCell ref="A2:F2"/>
    <mergeCell ref="A4:F4"/>
    <mergeCell ref="A281:F281"/>
    <mergeCell ref="A6:F6"/>
    <mergeCell ref="A125:F125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 alignWithMargins="0"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2"/>
  <sheetViews>
    <sheetView showGridLines="0" tabSelected="1" view="pageBreakPreview" zoomScaleSheetLayoutView="100" workbookViewId="0" topLeftCell="A275">
      <selection activeCell="E299" sqref="E299"/>
    </sheetView>
  </sheetViews>
  <sheetFormatPr defaultColWidth="9.140625" defaultRowHeight="15"/>
  <cols>
    <col min="1" max="1" width="55.421875" style="41" customWidth="1"/>
    <col min="2" max="2" width="9.8515625" style="38" customWidth="1"/>
    <col min="3" max="3" width="28.00390625" style="38" customWidth="1"/>
    <col min="4" max="5" width="12.8515625" style="38" bestFit="1" customWidth="1"/>
    <col min="6" max="6" width="11.421875" style="38" customWidth="1"/>
  </cols>
  <sheetData>
    <row r="1" spans="2:6" ht="15" customHeight="1">
      <c r="B1" s="32"/>
      <c r="C1" s="33"/>
      <c r="D1" s="34"/>
      <c r="E1" s="35"/>
      <c r="F1" s="35"/>
    </row>
    <row r="2" spans="1:6" ht="15" customHeight="1">
      <c r="A2" s="81" t="s">
        <v>249</v>
      </c>
      <c r="B2" s="81"/>
      <c r="C2" s="81"/>
      <c r="D2" s="81"/>
      <c r="E2" s="81"/>
      <c r="F2" s="81"/>
    </row>
    <row r="3" spans="1:6" ht="15" customHeight="1">
      <c r="A3" s="44"/>
      <c r="B3" s="45"/>
      <c r="C3" s="45"/>
      <c r="D3" s="45"/>
      <c r="E3" s="46"/>
      <c r="F3" s="47"/>
    </row>
    <row r="4" spans="1:6" ht="15" customHeight="1">
      <c r="A4" s="82" t="s">
        <v>278</v>
      </c>
      <c r="B4" s="82"/>
      <c r="C4" s="82"/>
      <c r="D4" s="82"/>
      <c r="E4" s="82"/>
      <c r="F4" s="82"/>
    </row>
    <row r="5" spans="1:6" ht="15" customHeight="1">
      <c r="A5" s="44"/>
      <c r="B5" s="50"/>
      <c r="C5" s="50"/>
      <c r="D5" s="50"/>
      <c r="E5" s="48"/>
      <c r="F5" s="49"/>
    </row>
    <row r="6" spans="1:6" ht="15" customHeight="1">
      <c r="A6" s="80" t="s">
        <v>0</v>
      </c>
      <c r="B6" s="80"/>
      <c r="C6" s="80"/>
      <c r="D6" s="80"/>
      <c r="E6" s="80"/>
      <c r="F6" s="80"/>
    </row>
    <row r="7" spans="2:6" ht="15" customHeight="1">
      <c r="B7" s="36"/>
      <c r="C7" s="36"/>
      <c r="D7" s="36"/>
      <c r="E7" s="37"/>
      <c r="F7" s="37"/>
    </row>
    <row r="8" spans="1:6" ht="27" customHeight="1">
      <c r="A8" s="58" t="s">
        <v>1</v>
      </c>
      <c r="B8" s="58" t="s">
        <v>2</v>
      </c>
      <c r="C8" s="58" t="s">
        <v>3</v>
      </c>
      <c r="D8" s="68" t="s">
        <v>279</v>
      </c>
      <c r="E8" s="68" t="s">
        <v>280</v>
      </c>
      <c r="F8" s="58" t="s">
        <v>151</v>
      </c>
    </row>
    <row r="9" spans="1:6" s="56" customFormat="1" ht="15">
      <c r="A9" s="5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6" s="52" customFormat="1" ht="24">
      <c r="A10" s="51" t="s">
        <v>5</v>
      </c>
      <c r="B10" s="62" t="s">
        <v>6</v>
      </c>
      <c r="C10" s="62" t="s">
        <v>7</v>
      </c>
      <c r="D10" s="7">
        <f>D11+D43</f>
        <v>2805990.64</v>
      </c>
      <c r="E10" s="7">
        <f>E11+E43</f>
        <v>2475448.51</v>
      </c>
      <c r="F10" s="7">
        <f aca="true" t="shared" si="0" ref="F10:F30">E10/D10*100</f>
        <v>88.2201271348503</v>
      </c>
    </row>
    <row r="11" spans="1:6" s="52" customFormat="1" ht="15">
      <c r="A11" s="51" t="s">
        <v>153</v>
      </c>
      <c r="B11" s="62"/>
      <c r="C11" s="62"/>
      <c r="D11" s="7">
        <f>D12+D28</f>
        <v>473900</v>
      </c>
      <c r="E11" s="7">
        <f>E12+E28</f>
        <v>416547.87000000005</v>
      </c>
      <c r="F11" s="7">
        <f t="shared" si="0"/>
        <v>87.8978413167335</v>
      </c>
    </row>
    <row r="12" spans="1:6" s="52" customFormat="1" ht="15">
      <c r="A12" s="51" t="s">
        <v>154</v>
      </c>
      <c r="B12" s="62"/>
      <c r="C12" s="62"/>
      <c r="D12" s="7">
        <f>D13+D17+D20+D24+D26</f>
        <v>404300</v>
      </c>
      <c r="E12" s="7">
        <f>E13+E17+E20+E24+E26</f>
        <v>370323.53</v>
      </c>
      <c r="F12" s="7">
        <f t="shared" si="0"/>
        <v>91.59622310165719</v>
      </c>
    </row>
    <row r="13" spans="1:6" s="52" customFormat="1" ht="15">
      <c r="A13" s="51" t="s">
        <v>155</v>
      </c>
      <c r="B13" s="62"/>
      <c r="C13" s="62" t="s">
        <v>156</v>
      </c>
      <c r="D13" s="7">
        <f>SUM(D14:D16)</f>
        <v>115500</v>
      </c>
      <c r="E13" s="7">
        <f>SUM(E14:E16)</f>
        <v>81762.02</v>
      </c>
      <c r="F13" s="7">
        <f t="shared" si="0"/>
        <v>70.78962770562771</v>
      </c>
    </row>
    <row r="14" spans="1:6" s="24" customFormat="1" ht="48">
      <c r="A14" s="42" t="s">
        <v>8</v>
      </c>
      <c r="B14" s="1" t="s">
        <v>6</v>
      </c>
      <c r="C14" s="2" t="s">
        <v>9</v>
      </c>
      <c r="D14" s="3">
        <v>96200</v>
      </c>
      <c r="E14" s="3">
        <v>81151.35</v>
      </c>
      <c r="F14" s="4">
        <f t="shared" si="0"/>
        <v>84.35691268191269</v>
      </c>
    </row>
    <row r="15" spans="1:6" s="24" customFormat="1" ht="72">
      <c r="A15" s="42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4" customFormat="1" ht="36">
      <c r="A16" s="42" t="s">
        <v>12</v>
      </c>
      <c r="B16" s="1" t="s">
        <v>6</v>
      </c>
      <c r="C16" s="2" t="s">
        <v>13</v>
      </c>
      <c r="D16" s="3">
        <v>19300</v>
      </c>
      <c r="E16" s="3">
        <v>610.67</v>
      </c>
      <c r="F16" s="4">
        <f t="shared" si="0"/>
        <v>3.1640932642487045</v>
      </c>
    </row>
    <row r="17" spans="1:6" s="52" customFormat="1" ht="15">
      <c r="A17" s="51"/>
      <c r="B17" s="63"/>
      <c r="C17" s="5" t="s">
        <v>157</v>
      </c>
      <c r="D17" s="6">
        <f>SUM(D18:D19)</f>
        <v>15000</v>
      </c>
      <c r="E17" s="6">
        <f>SUM(E18:E19)</f>
        <v>14513.33</v>
      </c>
      <c r="F17" s="7">
        <f t="shared" si="0"/>
        <v>96.75553333333333</v>
      </c>
    </row>
    <row r="18" spans="1:6" s="24" customFormat="1" ht="15">
      <c r="A18" s="42" t="s">
        <v>14</v>
      </c>
      <c r="B18" s="1" t="s">
        <v>6</v>
      </c>
      <c r="C18" s="2" t="s">
        <v>15</v>
      </c>
      <c r="D18" s="3">
        <v>15000</v>
      </c>
      <c r="E18" s="3">
        <v>14513.33</v>
      </c>
      <c r="F18" s="4">
        <f t="shared" si="0"/>
        <v>96.75553333333333</v>
      </c>
    </row>
    <row r="19" spans="1:6" s="24" customFormat="1" ht="24">
      <c r="A19" s="42" t="s">
        <v>16</v>
      </c>
      <c r="B19" s="1" t="s">
        <v>6</v>
      </c>
      <c r="C19" s="2" t="s">
        <v>17</v>
      </c>
      <c r="D19" s="3"/>
      <c r="E19" s="3"/>
      <c r="F19" s="4" t="e">
        <f t="shared" si="0"/>
        <v>#DIV/0!</v>
      </c>
    </row>
    <row r="20" spans="1:6" s="52" customFormat="1" ht="15">
      <c r="A20" s="51"/>
      <c r="B20" s="63"/>
      <c r="C20" s="5" t="s">
        <v>158</v>
      </c>
      <c r="D20" s="6">
        <f>SUM(D21:D23)</f>
        <v>268200</v>
      </c>
      <c r="E20" s="6">
        <f>SUM(E21:E23)</f>
        <v>267848.18</v>
      </c>
      <c r="F20" s="7">
        <f t="shared" si="0"/>
        <v>99.86882177479492</v>
      </c>
    </row>
    <row r="21" spans="1:6" s="24" customFormat="1" ht="36">
      <c r="A21" s="42" t="s">
        <v>18</v>
      </c>
      <c r="B21" s="1" t="s">
        <v>6</v>
      </c>
      <c r="C21" s="2" t="s">
        <v>19</v>
      </c>
      <c r="D21" s="3">
        <v>25800</v>
      </c>
      <c r="E21" s="3">
        <v>13436.86</v>
      </c>
      <c r="F21" s="4">
        <f t="shared" si="0"/>
        <v>52.080852713178295</v>
      </c>
    </row>
    <row r="22" spans="1:6" s="24" customFormat="1" ht="48">
      <c r="A22" s="42" t="s">
        <v>20</v>
      </c>
      <c r="B22" s="1" t="s">
        <v>6</v>
      </c>
      <c r="C22" s="2" t="s">
        <v>21</v>
      </c>
      <c r="D22" s="3">
        <v>216500</v>
      </c>
      <c r="E22" s="3">
        <v>228162.28</v>
      </c>
      <c r="F22" s="4">
        <f t="shared" si="0"/>
        <v>105.38673441108546</v>
      </c>
    </row>
    <row r="23" spans="1:6" s="24" customFormat="1" ht="48">
      <c r="A23" s="42" t="s">
        <v>22</v>
      </c>
      <c r="B23" s="1" t="s">
        <v>6</v>
      </c>
      <c r="C23" s="2" t="s">
        <v>23</v>
      </c>
      <c r="D23" s="3">
        <v>25900</v>
      </c>
      <c r="E23" s="3">
        <v>26249.04</v>
      </c>
      <c r="F23" s="4">
        <f t="shared" si="0"/>
        <v>101.3476447876448</v>
      </c>
    </row>
    <row r="24" spans="1:6" s="52" customFormat="1" ht="15">
      <c r="A24" s="51"/>
      <c r="B24" s="63"/>
      <c r="C24" s="5" t="s">
        <v>159</v>
      </c>
      <c r="D24" s="6">
        <f>D25</f>
        <v>5600</v>
      </c>
      <c r="E24" s="6">
        <f>E25</f>
        <v>6200</v>
      </c>
      <c r="F24" s="7">
        <f t="shared" si="0"/>
        <v>110.71428571428572</v>
      </c>
    </row>
    <row r="25" spans="1:6" s="24" customFormat="1" ht="48">
      <c r="A25" s="42" t="s">
        <v>24</v>
      </c>
      <c r="B25" s="1" t="s">
        <v>6</v>
      </c>
      <c r="C25" s="2" t="s">
        <v>25</v>
      </c>
      <c r="D25" s="3">
        <v>5600</v>
      </c>
      <c r="E25" s="3">
        <v>6200</v>
      </c>
      <c r="F25" s="4">
        <f t="shared" si="0"/>
        <v>110.71428571428572</v>
      </c>
    </row>
    <row r="26" spans="1:6" s="52" customFormat="1" ht="15">
      <c r="A26" s="51"/>
      <c r="B26" s="63"/>
      <c r="C26" s="5" t="s">
        <v>160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4" customFormat="1" ht="24">
      <c r="A27" s="42" t="s">
        <v>26</v>
      </c>
      <c r="B27" s="1" t="s">
        <v>6</v>
      </c>
      <c r="C27" s="2" t="s">
        <v>27</v>
      </c>
      <c r="D27" s="3"/>
      <c r="E27" s="3"/>
      <c r="F27" s="4" t="e">
        <f t="shared" si="0"/>
        <v>#DIV/0!</v>
      </c>
    </row>
    <row r="28" spans="1:6" s="52" customFormat="1" ht="15">
      <c r="A28" s="51" t="s">
        <v>171</v>
      </c>
      <c r="B28" s="63"/>
      <c r="C28" s="5" t="s">
        <v>4</v>
      </c>
      <c r="D28" s="6">
        <f>D29+D33+D35+D39</f>
        <v>69600</v>
      </c>
      <c r="E28" s="6">
        <f>E29+E33+E35+E39</f>
        <v>46224.340000000004</v>
      </c>
      <c r="F28" s="7">
        <f t="shared" si="0"/>
        <v>66.4142816091954</v>
      </c>
    </row>
    <row r="29" spans="1:6" s="52" customFormat="1" ht="24">
      <c r="A29" s="51" t="s">
        <v>172</v>
      </c>
      <c r="B29" s="63"/>
      <c r="C29" s="5" t="s">
        <v>161</v>
      </c>
      <c r="D29" s="6">
        <f>SUM(D30:D32)</f>
        <v>59600</v>
      </c>
      <c r="E29" s="6">
        <f>SUM(E30:E32)</f>
        <v>45488.72</v>
      </c>
      <c r="F29" s="7">
        <f t="shared" si="0"/>
        <v>76.32335570469799</v>
      </c>
    </row>
    <row r="30" spans="1:6" s="24" customFormat="1" ht="48">
      <c r="A30" s="42" t="s">
        <v>28</v>
      </c>
      <c r="B30" s="1" t="s">
        <v>6</v>
      </c>
      <c r="C30" s="2" t="s">
        <v>29</v>
      </c>
      <c r="D30" s="3">
        <v>34400</v>
      </c>
      <c r="E30" s="3">
        <v>30488.72</v>
      </c>
      <c r="F30" s="4">
        <f t="shared" si="0"/>
        <v>88.63000000000001</v>
      </c>
    </row>
    <row r="31" spans="1:6" s="24" customFormat="1" ht="48">
      <c r="A31" s="42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4" customFormat="1" ht="48">
      <c r="A32" s="42" t="s">
        <v>32</v>
      </c>
      <c r="B32" s="1" t="s">
        <v>6</v>
      </c>
      <c r="C32" s="2" t="s">
        <v>33</v>
      </c>
      <c r="D32" s="3">
        <v>25200</v>
      </c>
      <c r="E32" s="3">
        <v>15000</v>
      </c>
      <c r="F32" s="4">
        <f aca="true" t="shared" si="1" ref="F32:F39">E32/D32*100</f>
        <v>59.523809523809526</v>
      </c>
    </row>
    <row r="33" spans="1:6" s="52" customFormat="1" ht="15">
      <c r="A33" s="51"/>
      <c r="B33" s="63"/>
      <c r="C33" s="5" t="s">
        <v>162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4" customFormat="1" ht="24">
      <c r="A34" s="42" t="s">
        <v>34</v>
      </c>
      <c r="B34" s="1" t="s">
        <v>6</v>
      </c>
      <c r="C34" s="2" t="s">
        <v>35</v>
      </c>
      <c r="D34" s="3">
        <v>0</v>
      </c>
      <c r="E34" s="3">
        <v>0</v>
      </c>
      <c r="F34" s="4" t="e">
        <f t="shared" si="1"/>
        <v>#DIV/0!</v>
      </c>
    </row>
    <row r="35" spans="1:6" s="52" customFormat="1" ht="15">
      <c r="A35" s="51"/>
      <c r="B35" s="63"/>
      <c r="C35" s="5" t="s">
        <v>163</v>
      </c>
      <c r="D35" s="6">
        <f>D36+D37+D38</f>
        <v>10000</v>
      </c>
      <c r="E35" s="6">
        <f>E36+E37+E38</f>
        <v>735.62</v>
      </c>
      <c r="F35" s="7">
        <f t="shared" si="1"/>
        <v>7.3562</v>
      </c>
    </row>
    <row r="36" spans="1:6" s="24" customFormat="1" ht="60">
      <c r="A36" s="42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4" customFormat="1" ht="36">
      <c r="A37" s="66" t="s">
        <v>38</v>
      </c>
      <c r="B37" s="1" t="s">
        <v>6</v>
      </c>
      <c r="C37" s="2" t="s">
        <v>39</v>
      </c>
      <c r="D37" s="3">
        <v>10000</v>
      </c>
      <c r="E37" s="3">
        <v>735.62</v>
      </c>
      <c r="F37" s="4">
        <f>E37/D37*100</f>
        <v>7.3562</v>
      </c>
    </row>
    <row r="38" spans="1:6" s="24" customFormat="1" ht="24">
      <c r="A38" s="66" t="s">
        <v>257</v>
      </c>
      <c r="B38" s="1">
        <v>10</v>
      </c>
      <c r="C38" s="2" t="s">
        <v>258</v>
      </c>
      <c r="D38" s="3"/>
      <c r="E38" s="3">
        <v>0</v>
      </c>
      <c r="F38" s="4"/>
    </row>
    <row r="39" spans="1:6" s="52" customFormat="1" ht="15">
      <c r="A39" s="51"/>
      <c r="B39" s="63"/>
      <c r="C39" s="5" t="s">
        <v>164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4" customFormat="1" ht="15">
      <c r="A40" s="42" t="s">
        <v>40</v>
      </c>
      <c r="B40" s="1" t="s">
        <v>6</v>
      </c>
      <c r="C40" s="2" t="s">
        <v>41</v>
      </c>
      <c r="D40" s="3">
        <v>0</v>
      </c>
      <c r="E40" s="3">
        <v>0</v>
      </c>
      <c r="F40" s="4">
        <v>0</v>
      </c>
    </row>
    <row r="41" spans="1:6" s="24" customFormat="1" ht="36">
      <c r="A41" s="42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4">E41/D41*100</f>
        <v>#DIV/0!</v>
      </c>
    </row>
    <row r="42" spans="1:6" s="24" customFormat="1" ht="15">
      <c r="A42" s="42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76" customFormat="1" ht="15">
      <c r="A43" s="65" t="s">
        <v>173</v>
      </c>
      <c r="B43" s="63"/>
      <c r="C43" s="5" t="s">
        <v>70</v>
      </c>
      <c r="D43" s="6">
        <f>D44+D65</f>
        <v>2332090.64</v>
      </c>
      <c r="E43" s="6">
        <f>E44+E65</f>
        <v>2058900.64</v>
      </c>
      <c r="F43" s="7"/>
    </row>
    <row r="44" spans="1:6" s="52" customFormat="1" ht="15">
      <c r="A44" s="51" t="s">
        <v>277</v>
      </c>
      <c r="B44" s="63"/>
      <c r="C44" s="5" t="s">
        <v>165</v>
      </c>
      <c r="D44" s="6">
        <f>D45+D48+D55+D59+D64</f>
        <v>2345836</v>
      </c>
      <c r="E44" s="6">
        <f>E45+E48+E55+E59+E63</f>
        <v>2072646</v>
      </c>
      <c r="F44" s="7">
        <f t="shared" si="2"/>
        <v>88.35425835395144</v>
      </c>
    </row>
    <row r="45" spans="1:6" s="52" customFormat="1" ht="15">
      <c r="A45" s="51" t="s">
        <v>174</v>
      </c>
      <c r="B45" s="63"/>
      <c r="C45" s="5" t="s">
        <v>166</v>
      </c>
      <c r="D45" s="6">
        <f>D46+D47</f>
        <v>1514400</v>
      </c>
      <c r="E45" s="6">
        <f>E46+E47</f>
        <v>1252500</v>
      </c>
      <c r="F45" s="7">
        <f t="shared" si="2"/>
        <v>82.70602218700476</v>
      </c>
    </row>
    <row r="46" spans="1:6" s="24" customFormat="1" ht="24">
      <c r="A46" s="42" t="s">
        <v>46</v>
      </c>
      <c r="B46" s="1" t="s">
        <v>6</v>
      </c>
      <c r="C46" s="2" t="s">
        <v>47</v>
      </c>
      <c r="D46" s="3">
        <v>1484300</v>
      </c>
      <c r="E46" s="3">
        <v>1227200</v>
      </c>
      <c r="F46" s="4">
        <f t="shared" si="2"/>
        <v>82.67870376608502</v>
      </c>
    </row>
    <row r="47" spans="1:6" s="24" customFormat="1" ht="24">
      <c r="A47" s="42" t="s">
        <v>265</v>
      </c>
      <c r="B47" s="1"/>
      <c r="C47" s="2" t="s">
        <v>266</v>
      </c>
      <c r="D47" s="3">
        <v>30100</v>
      </c>
      <c r="E47" s="3">
        <v>25300</v>
      </c>
      <c r="F47" s="4"/>
    </row>
    <row r="48" spans="1:6" s="52" customFormat="1" ht="15">
      <c r="A48" s="51" t="s">
        <v>175</v>
      </c>
      <c r="B48" s="63"/>
      <c r="C48" s="5" t="s">
        <v>167</v>
      </c>
      <c r="D48" s="6">
        <f>SUM(D49:D54)</f>
        <v>772336</v>
      </c>
      <c r="E48" s="6">
        <f>SUM(E49:E54)</f>
        <v>761046</v>
      </c>
      <c r="F48" s="7">
        <f t="shared" si="2"/>
        <v>98.53820099024259</v>
      </c>
    </row>
    <row r="49" spans="1:6" s="52" customFormat="1" ht="15">
      <c r="A49" s="42" t="s">
        <v>48</v>
      </c>
      <c r="B49" s="1" t="s">
        <v>6</v>
      </c>
      <c r="C49" s="2" t="s">
        <v>49</v>
      </c>
      <c r="D49" s="3">
        <v>257242</v>
      </c>
      <c r="E49" s="3">
        <v>257242</v>
      </c>
      <c r="F49" s="4">
        <f t="shared" si="2"/>
        <v>100</v>
      </c>
    </row>
    <row r="50" spans="1:6" s="24" customFormat="1" ht="15">
      <c r="A50" s="42" t="s">
        <v>50</v>
      </c>
      <c r="B50" s="1" t="s">
        <v>6</v>
      </c>
      <c r="C50" s="2" t="s">
        <v>51</v>
      </c>
      <c r="D50" s="3">
        <v>222394</v>
      </c>
      <c r="E50" s="3">
        <v>222394</v>
      </c>
      <c r="F50" s="4">
        <f t="shared" si="2"/>
        <v>100</v>
      </c>
    </row>
    <row r="51" spans="1:6" s="24" customFormat="1" ht="24">
      <c r="A51" s="66" t="s">
        <v>276</v>
      </c>
      <c r="B51" s="73">
        <v>10</v>
      </c>
      <c r="C51" s="74" t="s">
        <v>275</v>
      </c>
      <c r="D51" s="6"/>
      <c r="E51" s="6"/>
      <c r="F51" s="7"/>
    </row>
    <row r="52" spans="1:6" s="24" customFormat="1" ht="24">
      <c r="A52" s="42" t="s">
        <v>52</v>
      </c>
      <c r="B52" s="1" t="s">
        <v>6</v>
      </c>
      <c r="C52" s="2" t="s">
        <v>53</v>
      </c>
      <c r="D52" s="3">
        <v>0</v>
      </c>
      <c r="E52" s="3">
        <v>0</v>
      </c>
      <c r="F52" s="4" t="e">
        <f t="shared" si="2"/>
        <v>#DIV/0!</v>
      </c>
    </row>
    <row r="53" spans="1:6" s="24" customFormat="1" ht="60">
      <c r="A53" s="42" t="s">
        <v>54</v>
      </c>
      <c r="B53" s="1" t="s">
        <v>6</v>
      </c>
      <c r="C53" s="2" t="s">
        <v>55</v>
      </c>
      <c r="D53" s="3">
        <v>0</v>
      </c>
      <c r="E53" s="3">
        <v>0</v>
      </c>
      <c r="F53" s="4" t="e">
        <f t="shared" si="2"/>
        <v>#DIV/0!</v>
      </c>
    </row>
    <row r="54" spans="1:6" s="24" customFormat="1" ht="15">
      <c r="A54" s="42" t="s">
        <v>56</v>
      </c>
      <c r="B54" s="1" t="s">
        <v>6</v>
      </c>
      <c r="C54" s="2" t="s">
        <v>57</v>
      </c>
      <c r="D54" s="3">
        <v>292700</v>
      </c>
      <c r="E54" s="3">
        <v>281410</v>
      </c>
      <c r="F54" s="4">
        <f t="shared" si="2"/>
        <v>96.14280833618038</v>
      </c>
    </row>
    <row r="55" spans="1:6" s="52" customFormat="1" ht="15">
      <c r="A55" s="51" t="s">
        <v>176</v>
      </c>
      <c r="B55" s="63"/>
      <c r="C55" s="5" t="s">
        <v>168</v>
      </c>
      <c r="D55" s="6">
        <f>SUM(D56:D58)</f>
        <v>59100</v>
      </c>
      <c r="E55" s="6">
        <f>SUM(E56:E58)</f>
        <v>59100</v>
      </c>
      <c r="F55" s="7">
        <f t="shared" si="2"/>
        <v>100</v>
      </c>
    </row>
    <row r="56" spans="1:6" s="24" customFormat="1" ht="36">
      <c r="A56" s="42" t="s">
        <v>58</v>
      </c>
      <c r="B56" s="1" t="s">
        <v>6</v>
      </c>
      <c r="C56" s="2" t="s">
        <v>59</v>
      </c>
      <c r="D56" s="3">
        <v>59100</v>
      </c>
      <c r="E56" s="3">
        <v>59100</v>
      </c>
      <c r="F56" s="4">
        <f t="shared" si="2"/>
        <v>100</v>
      </c>
    </row>
    <row r="57" spans="1:6" s="24" customFormat="1" ht="24">
      <c r="A57" s="42" t="s">
        <v>60</v>
      </c>
      <c r="B57" s="1" t="s">
        <v>6</v>
      </c>
      <c r="C57" s="2" t="s">
        <v>61</v>
      </c>
      <c r="D57" s="3">
        <v>0</v>
      </c>
      <c r="E57" s="3">
        <v>0</v>
      </c>
      <c r="F57" s="4" t="e">
        <f t="shared" si="2"/>
        <v>#DIV/0!</v>
      </c>
    </row>
    <row r="58" spans="1:6" s="24" customFormat="1" ht="48">
      <c r="A58" s="42" t="s">
        <v>62</v>
      </c>
      <c r="B58" s="1" t="s">
        <v>6</v>
      </c>
      <c r="C58" s="2" t="s">
        <v>63</v>
      </c>
      <c r="D58" s="3">
        <v>0</v>
      </c>
      <c r="E58" s="3">
        <v>0</v>
      </c>
      <c r="F58" s="4" t="e">
        <f t="shared" si="2"/>
        <v>#DIV/0!</v>
      </c>
    </row>
    <row r="59" spans="1:6" s="52" customFormat="1" ht="15">
      <c r="A59" s="51" t="s">
        <v>177</v>
      </c>
      <c r="B59" s="63"/>
      <c r="C59" s="5" t="s">
        <v>169</v>
      </c>
      <c r="D59" s="6">
        <f>D60</f>
        <v>0</v>
      </c>
      <c r="E59" s="6">
        <f>E60</f>
        <v>0</v>
      </c>
      <c r="F59" s="7" t="e">
        <f t="shared" si="2"/>
        <v>#DIV/0!</v>
      </c>
    </row>
    <row r="60" spans="1:6" s="24" customFormat="1" ht="24">
      <c r="A60" s="42" t="s">
        <v>64</v>
      </c>
      <c r="B60" s="1" t="s">
        <v>6</v>
      </c>
      <c r="C60" s="2" t="s">
        <v>65</v>
      </c>
      <c r="D60" s="3">
        <v>0</v>
      </c>
      <c r="E60" s="3">
        <v>0</v>
      </c>
      <c r="F60" s="4" t="e">
        <f t="shared" si="2"/>
        <v>#DIV/0!</v>
      </c>
    </row>
    <row r="61" spans="1:6" s="24" customFormat="1" ht="36">
      <c r="A61" s="42" t="s">
        <v>268</v>
      </c>
      <c r="B61" s="1" t="s">
        <v>6</v>
      </c>
      <c r="C61" s="2" t="s">
        <v>267</v>
      </c>
      <c r="D61" s="3"/>
      <c r="E61" s="3"/>
      <c r="F61" s="4"/>
    </row>
    <row r="62" spans="1:6" s="24" customFormat="1" ht="36">
      <c r="A62" s="66" t="s">
        <v>270</v>
      </c>
      <c r="B62" s="1" t="s">
        <v>6</v>
      </c>
      <c r="C62" s="2" t="s">
        <v>269</v>
      </c>
      <c r="D62" s="3"/>
      <c r="E62" s="3"/>
      <c r="F62" s="4"/>
    </row>
    <row r="63" spans="1:6" s="52" customFormat="1" ht="15">
      <c r="A63" s="51" t="s">
        <v>178</v>
      </c>
      <c r="B63" s="63"/>
      <c r="C63" s="5" t="s">
        <v>170</v>
      </c>
      <c r="D63" s="6">
        <f>D64</f>
        <v>0</v>
      </c>
      <c r="E63" s="6">
        <f>E64</f>
        <v>0</v>
      </c>
      <c r="F63" s="7" t="e">
        <f t="shared" si="2"/>
        <v>#DIV/0!</v>
      </c>
    </row>
    <row r="64" spans="1:6" s="24" customFormat="1" ht="24">
      <c r="A64" s="42" t="s">
        <v>66</v>
      </c>
      <c r="B64" s="1" t="s">
        <v>6</v>
      </c>
      <c r="C64" s="2" t="s">
        <v>67</v>
      </c>
      <c r="D64" s="3"/>
      <c r="E64" s="3"/>
      <c r="F64" s="4" t="e">
        <f t="shared" si="2"/>
        <v>#DIV/0!</v>
      </c>
    </row>
    <row r="65" spans="1:6" s="24" customFormat="1" ht="36">
      <c r="A65" s="66" t="s">
        <v>259</v>
      </c>
      <c r="B65" s="1">
        <v>10</v>
      </c>
      <c r="C65" s="2" t="s">
        <v>260</v>
      </c>
      <c r="D65" s="3">
        <v>-13745.36</v>
      </c>
      <c r="E65" s="3">
        <v>-13745.36</v>
      </c>
      <c r="F65" s="4"/>
    </row>
    <row r="66" spans="1:6" s="24" customFormat="1" ht="15">
      <c r="A66" s="44"/>
      <c r="B66" s="19"/>
      <c r="C66" s="20"/>
      <c r="D66" s="21"/>
      <c r="E66" s="21"/>
      <c r="F66" s="22"/>
    </row>
    <row r="67" spans="1:6" s="24" customFormat="1" ht="15">
      <c r="A67" s="44"/>
      <c r="B67" s="19"/>
      <c r="C67" s="20"/>
      <c r="D67" s="21"/>
      <c r="E67" s="21"/>
      <c r="F67" s="22"/>
    </row>
    <row r="68" spans="1:6" s="24" customFormat="1" ht="15">
      <c r="A68" s="44"/>
      <c r="B68" s="19"/>
      <c r="C68" s="20"/>
      <c r="D68" s="21"/>
      <c r="E68" s="21"/>
      <c r="F68" s="22"/>
    </row>
    <row r="69" spans="1:6" s="24" customFormat="1" ht="15">
      <c r="A69" s="44"/>
      <c r="B69" s="19"/>
      <c r="C69" s="20"/>
      <c r="D69" s="21"/>
      <c r="E69" s="21"/>
      <c r="F69" s="22"/>
    </row>
    <row r="70" spans="1:6" s="24" customFormat="1" ht="15">
      <c r="A70" s="44"/>
      <c r="B70" s="19"/>
      <c r="C70" s="20"/>
      <c r="D70" s="21"/>
      <c r="E70" s="21"/>
      <c r="F70" s="22"/>
    </row>
    <row r="71" spans="1:6" s="24" customFormat="1" ht="15">
      <c r="A71" s="44"/>
      <c r="B71" s="19"/>
      <c r="C71" s="20"/>
      <c r="D71" s="21"/>
      <c r="E71" s="21"/>
      <c r="F71" s="22"/>
    </row>
    <row r="72" spans="1:6" s="24" customFormat="1" ht="15">
      <c r="A72" s="44"/>
      <c r="B72" s="19"/>
      <c r="C72" s="20"/>
      <c r="D72" s="21"/>
      <c r="E72" s="21"/>
      <c r="F72" s="22"/>
    </row>
    <row r="73" spans="1:6" s="24" customFormat="1" ht="15">
      <c r="A73" s="44"/>
      <c r="B73" s="19"/>
      <c r="C73" s="20"/>
      <c r="D73" s="21"/>
      <c r="E73" s="21"/>
      <c r="F73" s="22"/>
    </row>
    <row r="74" spans="1:6" s="24" customFormat="1" ht="15">
      <c r="A74" s="44"/>
      <c r="B74" s="19"/>
      <c r="C74" s="20"/>
      <c r="D74" s="21"/>
      <c r="E74" s="21"/>
      <c r="F74" s="22"/>
    </row>
    <row r="75" spans="1:6" s="24" customFormat="1" ht="15">
      <c r="A75" s="44"/>
      <c r="B75" s="19"/>
      <c r="C75" s="20"/>
      <c r="D75" s="21"/>
      <c r="E75" s="21"/>
      <c r="F75" s="22"/>
    </row>
    <row r="76" spans="1:6" s="24" customFormat="1" ht="15">
      <c r="A76" s="44"/>
      <c r="B76" s="19"/>
      <c r="C76" s="20"/>
      <c r="D76" s="21"/>
      <c r="E76" s="21"/>
      <c r="F76" s="22"/>
    </row>
    <row r="77" spans="1:6" s="24" customFormat="1" ht="15">
      <c r="A77" s="44"/>
      <c r="B77" s="19"/>
      <c r="C77" s="20"/>
      <c r="D77" s="21"/>
      <c r="E77" s="21"/>
      <c r="F77" s="22"/>
    </row>
    <row r="78" spans="1:6" s="24" customFormat="1" ht="15">
      <c r="A78" s="44"/>
      <c r="B78" s="19"/>
      <c r="C78" s="20"/>
      <c r="D78" s="21"/>
      <c r="E78" s="21"/>
      <c r="F78" s="22"/>
    </row>
    <row r="79" spans="1:6" s="24" customFormat="1" ht="15">
      <c r="A79" s="44"/>
      <c r="B79" s="19"/>
      <c r="C79" s="20"/>
      <c r="D79" s="21"/>
      <c r="E79" s="21"/>
      <c r="F79" s="22"/>
    </row>
    <row r="80" spans="1:6" s="24" customFormat="1" ht="15">
      <c r="A80" s="44"/>
      <c r="B80" s="19"/>
      <c r="C80" s="20"/>
      <c r="D80" s="21"/>
      <c r="E80" s="21"/>
      <c r="F80" s="22"/>
    </row>
    <row r="81" spans="1:6" s="24" customFormat="1" ht="15">
      <c r="A81" s="44"/>
      <c r="B81" s="19"/>
      <c r="C81" s="20"/>
      <c r="D81" s="21"/>
      <c r="E81" s="21"/>
      <c r="F81" s="22"/>
    </row>
    <row r="82" spans="1:6" s="24" customFormat="1" ht="15">
      <c r="A82" s="44"/>
      <c r="B82" s="19"/>
      <c r="C82" s="20"/>
      <c r="D82" s="21"/>
      <c r="E82" s="21"/>
      <c r="F82" s="22"/>
    </row>
    <row r="83" spans="1:6" s="24" customFormat="1" ht="15">
      <c r="A83" s="44"/>
      <c r="B83" s="19"/>
      <c r="C83" s="20"/>
      <c r="D83" s="21"/>
      <c r="E83" s="21"/>
      <c r="F83" s="22"/>
    </row>
    <row r="84" spans="1:6" s="24" customFormat="1" ht="15">
      <c r="A84" s="44"/>
      <c r="B84" s="19"/>
      <c r="C84" s="20"/>
      <c r="D84" s="21"/>
      <c r="E84" s="21"/>
      <c r="F84" s="22"/>
    </row>
    <row r="85" spans="1:6" s="24" customFormat="1" ht="15">
      <c r="A85" s="44"/>
      <c r="B85" s="19"/>
      <c r="C85" s="20"/>
      <c r="D85" s="21"/>
      <c r="E85" s="21"/>
      <c r="F85" s="22"/>
    </row>
    <row r="86" spans="1:6" s="24" customFormat="1" ht="15">
      <c r="A86" s="44"/>
      <c r="B86" s="19"/>
      <c r="C86" s="20"/>
      <c r="D86" s="21"/>
      <c r="E86" s="21"/>
      <c r="F86" s="22"/>
    </row>
    <row r="87" spans="1:6" s="24" customFormat="1" ht="15">
      <c r="A87" s="44"/>
      <c r="B87" s="19"/>
      <c r="C87" s="20"/>
      <c r="D87" s="21"/>
      <c r="E87" s="21"/>
      <c r="F87" s="22"/>
    </row>
    <row r="88" spans="1:6" s="24" customFormat="1" ht="15">
      <c r="A88" s="44"/>
      <c r="B88" s="19"/>
      <c r="C88" s="20"/>
      <c r="D88" s="21"/>
      <c r="E88" s="21"/>
      <c r="F88" s="22"/>
    </row>
    <row r="89" spans="1:6" s="24" customFormat="1" ht="15">
      <c r="A89" s="44"/>
      <c r="B89" s="19"/>
      <c r="C89" s="20"/>
      <c r="D89" s="21"/>
      <c r="E89" s="21"/>
      <c r="F89" s="22"/>
    </row>
    <row r="90" spans="1:6" s="24" customFormat="1" ht="15">
      <c r="A90" s="44"/>
      <c r="B90" s="19"/>
      <c r="C90" s="20"/>
      <c r="D90" s="21"/>
      <c r="E90" s="21"/>
      <c r="F90" s="22"/>
    </row>
    <row r="91" spans="1:6" s="24" customFormat="1" ht="15">
      <c r="A91" s="44"/>
      <c r="B91" s="19"/>
      <c r="C91" s="20"/>
      <c r="D91" s="21"/>
      <c r="E91" s="21"/>
      <c r="F91" s="22"/>
    </row>
    <row r="92" spans="1:6" s="24" customFormat="1" ht="15">
      <c r="A92" s="44"/>
      <c r="B92" s="19"/>
      <c r="C92" s="20"/>
      <c r="D92" s="21"/>
      <c r="E92" s="21"/>
      <c r="F92" s="22"/>
    </row>
    <row r="93" spans="1:6" s="24" customFormat="1" ht="15">
      <c r="A93" s="44"/>
      <c r="B93" s="19"/>
      <c r="C93" s="20"/>
      <c r="D93" s="21"/>
      <c r="E93" s="21"/>
      <c r="F93" s="22"/>
    </row>
    <row r="94" spans="1:6" s="24" customFormat="1" ht="15">
      <c r="A94" s="44"/>
      <c r="B94" s="19"/>
      <c r="C94" s="20"/>
      <c r="D94" s="21"/>
      <c r="E94" s="21"/>
      <c r="F94" s="22"/>
    </row>
    <row r="95" spans="1:6" s="24" customFormat="1" ht="15">
      <c r="A95" s="44"/>
      <c r="B95" s="19"/>
      <c r="C95" s="20"/>
      <c r="D95" s="21"/>
      <c r="E95" s="21"/>
      <c r="F95" s="22"/>
    </row>
    <row r="96" spans="1:6" s="24" customFormat="1" ht="15">
      <c r="A96" s="44"/>
      <c r="B96" s="19"/>
      <c r="C96" s="20"/>
      <c r="D96" s="21"/>
      <c r="E96" s="21"/>
      <c r="F96" s="22"/>
    </row>
    <row r="97" spans="1:6" s="24" customFormat="1" ht="15">
      <c r="A97" s="44"/>
      <c r="B97" s="19"/>
      <c r="C97" s="20"/>
      <c r="D97" s="21"/>
      <c r="E97" s="21"/>
      <c r="F97" s="22"/>
    </row>
    <row r="98" spans="1:6" s="24" customFormat="1" ht="15">
      <c r="A98" s="44"/>
      <c r="B98" s="19"/>
      <c r="C98" s="20"/>
      <c r="D98" s="21"/>
      <c r="E98" s="21"/>
      <c r="F98" s="22"/>
    </row>
    <row r="99" spans="1:6" s="24" customFormat="1" ht="15">
      <c r="A99" s="44"/>
      <c r="B99" s="19"/>
      <c r="C99" s="20"/>
      <c r="D99" s="21"/>
      <c r="E99" s="21"/>
      <c r="F99" s="22"/>
    </row>
    <row r="100" spans="1:6" s="24" customFormat="1" ht="15">
      <c r="A100" s="44"/>
      <c r="B100" s="19"/>
      <c r="C100" s="20"/>
      <c r="D100" s="21"/>
      <c r="E100" s="21"/>
      <c r="F100" s="22"/>
    </row>
    <row r="101" spans="1:6" s="24" customFormat="1" ht="15">
      <c r="A101" s="44"/>
      <c r="B101" s="19"/>
      <c r="C101" s="20"/>
      <c r="D101" s="21"/>
      <c r="E101" s="21"/>
      <c r="F101" s="22"/>
    </row>
    <row r="102" spans="1:6" s="24" customFormat="1" ht="15">
      <c r="A102" s="44"/>
      <c r="B102" s="19"/>
      <c r="C102" s="20"/>
      <c r="D102" s="21"/>
      <c r="E102" s="21"/>
      <c r="F102" s="22"/>
    </row>
    <row r="103" spans="1:6" s="24" customFormat="1" ht="15">
      <c r="A103" s="44"/>
      <c r="B103" s="19"/>
      <c r="C103" s="20"/>
      <c r="D103" s="21"/>
      <c r="E103" s="21"/>
      <c r="F103" s="22"/>
    </row>
    <row r="104" spans="1:6" s="24" customFormat="1" ht="15">
      <c r="A104" s="44"/>
      <c r="B104" s="19"/>
      <c r="C104" s="20"/>
      <c r="D104" s="21"/>
      <c r="E104" s="21"/>
      <c r="F104" s="22"/>
    </row>
    <row r="105" spans="1:6" s="24" customFormat="1" ht="15">
      <c r="A105" s="44"/>
      <c r="B105" s="19"/>
      <c r="C105" s="20"/>
      <c r="D105" s="21"/>
      <c r="E105" s="21"/>
      <c r="F105" s="22"/>
    </row>
    <row r="106" spans="1:6" s="24" customFormat="1" ht="15">
      <c r="A106" s="44"/>
      <c r="B106" s="19"/>
      <c r="C106" s="20"/>
      <c r="D106" s="21"/>
      <c r="E106" s="21"/>
      <c r="F106" s="22"/>
    </row>
    <row r="107" spans="1:6" s="24" customFormat="1" ht="15">
      <c r="A107" s="44"/>
      <c r="B107" s="19"/>
      <c r="C107" s="20"/>
      <c r="D107" s="21"/>
      <c r="E107" s="21"/>
      <c r="F107" s="22"/>
    </row>
    <row r="108" spans="1:6" s="24" customFormat="1" ht="15">
      <c r="A108" s="44"/>
      <c r="B108" s="19"/>
      <c r="C108" s="20"/>
      <c r="D108" s="21"/>
      <c r="E108" s="21"/>
      <c r="F108" s="22"/>
    </row>
    <row r="109" spans="1:6" s="24" customFormat="1" ht="15">
      <c r="A109" s="44"/>
      <c r="B109" s="19"/>
      <c r="C109" s="20"/>
      <c r="D109" s="21"/>
      <c r="E109" s="21"/>
      <c r="F109" s="22"/>
    </row>
    <row r="110" spans="1:6" s="24" customFormat="1" ht="15">
      <c r="A110" s="44"/>
      <c r="B110" s="19"/>
      <c r="C110" s="20"/>
      <c r="D110" s="21"/>
      <c r="E110" s="21"/>
      <c r="F110" s="22"/>
    </row>
    <row r="111" spans="1:6" s="24" customFormat="1" ht="15">
      <c r="A111" s="44"/>
      <c r="B111" s="19"/>
      <c r="C111" s="20"/>
      <c r="D111" s="21"/>
      <c r="E111" s="21"/>
      <c r="F111" s="22"/>
    </row>
    <row r="112" spans="1:6" s="24" customFormat="1" ht="15">
      <c r="A112" s="44"/>
      <c r="B112" s="19"/>
      <c r="C112" s="20"/>
      <c r="D112" s="21"/>
      <c r="E112" s="21"/>
      <c r="F112" s="22"/>
    </row>
    <row r="113" spans="1:6" s="24" customFormat="1" ht="15">
      <c r="A113" s="44"/>
      <c r="B113" s="19"/>
      <c r="C113" s="20"/>
      <c r="D113" s="21"/>
      <c r="E113" s="21"/>
      <c r="F113" s="22"/>
    </row>
    <row r="114" spans="1:6" s="24" customFormat="1" ht="15">
      <c r="A114" s="44"/>
      <c r="B114" s="19"/>
      <c r="C114" s="20"/>
      <c r="D114" s="21"/>
      <c r="E114" s="21"/>
      <c r="F114" s="22"/>
    </row>
    <row r="115" spans="1:6" s="24" customFormat="1" ht="15">
      <c r="A115" s="44"/>
      <c r="B115" s="19"/>
      <c r="C115" s="20"/>
      <c r="D115" s="21"/>
      <c r="E115" s="21"/>
      <c r="F115" s="22"/>
    </row>
    <row r="116" spans="1:6" s="24" customFormat="1" ht="15">
      <c r="A116" s="44"/>
      <c r="B116" s="19"/>
      <c r="C116" s="20"/>
      <c r="D116" s="21"/>
      <c r="E116" s="21"/>
      <c r="F116" s="22"/>
    </row>
    <row r="117" spans="1:6" s="24" customFormat="1" ht="15">
      <c r="A117" s="44"/>
      <c r="B117" s="19"/>
      <c r="C117" s="20"/>
      <c r="D117" s="21"/>
      <c r="E117" s="21"/>
      <c r="F117" s="22"/>
    </row>
    <row r="118" spans="1:6" s="24" customFormat="1" ht="15">
      <c r="A118" s="44"/>
      <c r="B118" s="19"/>
      <c r="C118" s="20"/>
      <c r="D118" s="21"/>
      <c r="E118" s="21"/>
      <c r="F118" s="22"/>
    </row>
    <row r="119" spans="1:6" s="24" customFormat="1" ht="15">
      <c r="A119" s="44"/>
      <c r="B119" s="19"/>
      <c r="C119" s="20"/>
      <c r="D119" s="21"/>
      <c r="E119" s="21"/>
      <c r="F119" s="22"/>
    </row>
    <row r="120" spans="1:6" s="24" customFormat="1" ht="15">
      <c r="A120" s="44"/>
      <c r="B120" s="19"/>
      <c r="C120" s="20"/>
      <c r="D120" s="21"/>
      <c r="E120" s="21"/>
      <c r="F120" s="22"/>
    </row>
    <row r="121" spans="1:6" s="24" customFormat="1" ht="15">
      <c r="A121" s="44"/>
      <c r="B121" s="19"/>
      <c r="C121" s="20"/>
      <c r="D121" s="21"/>
      <c r="E121" s="21"/>
      <c r="F121" s="22"/>
    </row>
    <row r="122" spans="1:6" s="24" customFormat="1" ht="15">
      <c r="A122" s="44"/>
      <c r="B122" s="19"/>
      <c r="C122" s="20"/>
      <c r="D122" s="21"/>
      <c r="E122" s="21"/>
      <c r="F122" s="22"/>
    </row>
    <row r="123" spans="1:6" s="24" customFormat="1" ht="4.5" customHeight="1">
      <c r="A123" s="44"/>
      <c r="B123" s="19"/>
      <c r="C123" s="20"/>
      <c r="D123" s="21"/>
      <c r="E123" s="21"/>
      <c r="F123" s="22"/>
    </row>
    <row r="124" spans="1:6" s="24" customFormat="1" ht="15" hidden="1">
      <c r="A124" s="44"/>
      <c r="B124" s="19"/>
      <c r="C124" s="20"/>
      <c r="D124" s="21"/>
      <c r="E124" s="21"/>
      <c r="F124" s="22"/>
    </row>
    <row r="125" spans="1:6" s="24" customFormat="1" ht="15.75">
      <c r="A125" s="83" t="s">
        <v>68</v>
      </c>
      <c r="B125" s="83"/>
      <c r="C125" s="83"/>
      <c r="D125" s="83"/>
      <c r="E125" s="83"/>
      <c r="F125" s="83"/>
    </row>
    <row r="126" spans="1:6" s="24" customFormat="1" ht="15">
      <c r="A126" s="41"/>
      <c r="B126" s="26"/>
      <c r="C126" s="26"/>
      <c r="D126" s="27"/>
      <c r="E126" s="27"/>
      <c r="F126" s="27"/>
    </row>
    <row r="127" spans="1:6" s="24" customFormat="1" ht="24">
      <c r="A127" s="58" t="s">
        <v>1</v>
      </c>
      <c r="B127" s="58" t="s">
        <v>2</v>
      </c>
      <c r="C127" s="58" t="s">
        <v>3</v>
      </c>
      <c r="D127" s="68" t="s">
        <v>279</v>
      </c>
      <c r="E127" s="68" t="s">
        <v>280</v>
      </c>
      <c r="F127" s="58" t="s">
        <v>151</v>
      </c>
    </row>
    <row r="128" spans="1:6" s="24" customFormat="1" ht="15">
      <c r="A128" s="59">
        <v>1</v>
      </c>
      <c r="B128" s="59">
        <v>2</v>
      </c>
      <c r="C128" s="59">
        <v>3</v>
      </c>
      <c r="D128" s="59">
        <v>4</v>
      </c>
      <c r="E128" s="59">
        <v>5</v>
      </c>
      <c r="F128" s="59">
        <v>6</v>
      </c>
    </row>
    <row r="129" spans="1:6" s="52" customFormat="1" ht="24">
      <c r="A129" s="64" t="s">
        <v>69</v>
      </c>
      <c r="B129" s="8" t="s">
        <v>70</v>
      </c>
      <c r="C129" s="8" t="s">
        <v>7</v>
      </c>
      <c r="D129" s="9">
        <f>D130+D150+D165+D171+D194+D196+D206+D209+D158+D208+D190</f>
        <v>2888536</v>
      </c>
      <c r="E129" s="9">
        <f>E130+E150+E165+E171+E194+E196+E206+E209+E158+E208+E190</f>
        <v>2405569.62</v>
      </c>
      <c r="F129" s="10">
        <f aca="true" t="shared" si="3" ref="F129:F168">E129/D129*100</f>
        <v>83.27989057432555</v>
      </c>
    </row>
    <row r="130" spans="1:6" s="52" customFormat="1" ht="15">
      <c r="A130" s="64" t="s">
        <v>179</v>
      </c>
      <c r="B130" s="8"/>
      <c r="C130" s="8" t="s">
        <v>180</v>
      </c>
      <c r="D130" s="9">
        <f>D131+D144+D146+D142</f>
        <v>630186</v>
      </c>
      <c r="E130" s="9">
        <f>E131+E144+E146</f>
        <v>459672.68</v>
      </c>
      <c r="F130" s="10">
        <f t="shared" si="3"/>
        <v>72.94238209036698</v>
      </c>
    </row>
    <row r="131" spans="1:6" s="52" customFormat="1" ht="36">
      <c r="A131" s="64" t="s">
        <v>181</v>
      </c>
      <c r="B131" s="8"/>
      <c r="C131" s="8" t="s">
        <v>182</v>
      </c>
      <c r="D131" s="9">
        <f>SUM(D132:D141)</f>
        <v>626186</v>
      </c>
      <c r="E131" s="9">
        <f>SUM(E132:E141)</f>
        <v>459672.68</v>
      </c>
      <c r="F131" s="10">
        <f t="shared" si="3"/>
        <v>73.40832915459625</v>
      </c>
    </row>
    <row r="132" spans="1:6" s="24" customFormat="1" ht="15">
      <c r="A132" s="43" t="s">
        <v>71</v>
      </c>
      <c r="B132" s="11" t="s">
        <v>70</v>
      </c>
      <c r="C132" s="12" t="s">
        <v>72</v>
      </c>
      <c r="D132" s="13">
        <v>454800</v>
      </c>
      <c r="E132" s="13">
        <v>343337.83</v>
      </c>
      <c r="F132" s="14">
        <f t="shared" si="3"/>
        <v>75.49204705364996</v>
      </c>
    </row>
    <row r="133" spans="1:6" s="24" customFormat="1" ht="15">
      <c r="A133" s="43" t="s">
        <v>73</v>
      </c>
      <c r="B133" s="11" t="s">
        <v>70</v>
      </c>
      <c r="C133" s="12" t="s">
        <v>74</v>
      </c>
      <c r="D133" s="13">
        <v>136200</v>
      </c>
      <c r="E133" s="13">
        <v>96888.73</v>
      </c>
      <c r="F133" s="14">
        <f t="shared" si="3"/>
        <v>71.13709985315711</v>
      </c>
    </row>
    <row r="134" spans="1:6" s="24" customFormat="1" ht="15">
      <c r="A134" s="43" t="s">
        <v>75</v>
      </c>
      <c r="B134" s="11" t="s">
        <v>70</v>
      </c>
      <c r="C134" s="12" t="s">
        <v>76</v>
      </c>
      <c r="D134" s="13">
        <v>19500</v>
      </c>
      <c r="E134" s="13">
        <v>13187.42</v>
      </c>
      <c r="F134" s="14">
        <f t="shared" si="3"/>
        <v>67.62779487179488</v>
      </c>
    </row>
    <row r="135" spans="1:6" s="24" customFormat="1" ht="15">
      <c r="A135" s="43" t="s">
        <v>77</v>
      </c>
      <c r="B135" s="11" t="s">
        <v>70</v>
      </c>
      <c r="C135" s="12" t="s">
        <v>78</v>
      </c>
      <c r="D135" s="13">
        <v>0</v>
      </c>
      <c r="E135" s="13"/>
      <c r="F135" s="14" t="e">
        <f t="shared" si="3"/>
        <v>#DIV/0!</v>
      </c>
    </row>
    <row r="136" spans="1:6" s="24" customFormat="1" ht="15">
      <c r="A136" s="43" t="s">
        <v>231</v>
      </c>
      <c r="B136" s="11" t="s">
        <v>70</v>
      </c>
      <c r="C136" s="12" t="s">
        <v>232</v>
      </c>
      <c r="D136" s="13">
        <v>0</v>
      </c>
      <c r="E136" s="13"/>
      <c r="F136" s="14" t="e">
        <f t="shared" si="3"/>
        <v>#DIV/0!</v>
      </c>
    </row>
    <row r="137" spans="1:6" s="24" customFormat="1" ht="15">
      <c r="A137" s="43" t="s">
        <v>79</v>
      </c>
      <c r="B137" s="11" t="s">
        <v>70</v>
      </c>
      <c r="C137" s="12" t="s">
        <v>80</v>
      </c>
      <c r="D137" s="13">
        <v>0</v>
      </c>
      <c r="E137" s="13"/>
      <c r="F137" s="14" t="e">
        <f t="shared" si="3"/>
        <v>#DIV/0!</v>
      </c>
    </row>
    <row r="138" spans="1:6" s="24" customFormat="1" ht="15">
      <c r="A138" s="43" t="s">
        <v>81</v>
      </c>
      <c r="B138" s="11" t="s">
        <v>70</v>
      </c>
      <c r="C138" s="12" t="s">
        <v>82</v>
      </c>
      <c r="D138" s="13">
        <v>8650</v>
      </c>
      <c r="E138" s="13">
        <v>1501.7</v>
      </c>
      <c r="F138" s="14">
        <f t="shared" si="3"/>
        <v>17.360693641618496</v>
      </c>
    </row>
    <row r="139" spans="1:6" s="24" customFormat="1" ht="15">
      <c r="A139" s="43" t="s">
        <v>83</v>
      </c>
      <c r="B139" s="11" t="s">
        <v>70</v>
      </c>
      <c r="C139" s="12" t="s">
        <v>84</v>
      </c>
      <c r="D139" s="13">
        <v>3036</v>
      </c>
      <c r="E139" s="13">
        <v>2157</v>
      </c>
      <c r="F139" s="14">
        <f t="shared" si="3"/>
        <v>71.04743083003953</v>
      </c>
    </row>
    <row r="140" spans="1:6" s="24" customFormat="1" ht="15">
      <c r="A140" s="43" t="s">
        <v>85</v>
      </c>
      <c r="B140" s="11" t="s">
        <v>70</v>
      </c>
      <c r="C140" s="12" t="s">
        <v>86</v>
      </c>
      <c r="D140" s="13">
        <v>0</v>
      </c>
      <c r="E140" s="13"/>
      <c r="F140" s="14" t="e">
        <f t="shared" si="3"/>
        <v>#DIV/0!</v>
      </c>
    </row>
    <row r="141" spans="1:6" s="24" customFormat="1" ht="15">
      <c r="A141" s="43" t="s">
        <v>87</v>
      </c>
      <c r="B141" s="11" t="s">
        <v>70</v>
      </c>
      <c r="C141" s="12" t="s">
        <v>88</v>
      </c>
      <c r="D141" s="13">
        <v>4000</v>
      </c>
      <c r="E141" s="13">
        <v>2600</v>
      </c>
      <c r="F141" s="14">
        <f t="shared" si="3"/>
        <v>65</v>
      </c>
    </row>
    <row r="142" spans="1:6" s="52" customFormat="1" ht="15">
      <c r="A142" s="65" t="s">
        <v>234</v>
      </c>
      <c r="B142" s="15"/>
      <c r="C142" s="8" t="s">
        <v>233</v>
      </c>
      <c r="D142" s="9">
        <f>D143</f>
        <v>0</v>
      </c>
      <c r="E142" s="9">
        <f>E143</f>
        <v>0</v>
      </c>
      <c r="F142" s="10" t="e">
        <f t="shared" si="3"/>
        <v>#DIV/0!</v>
      </c>
    </row>
    <row r="143" spans="1:6" s="24" customFormat="1" ht="15">
      <c r="A143" s="43" t="s">
        <v>212</v>
      </c>
      <c r="B143" s="11">
        <v>200</v>
      </c>
      <c r="C143" s="12" t="s">
        <v>235</v>
      </c>
      <c r="D143" s="13">
        <v>0</v>
      </c>
      <c r="E143" s="13">
        <v>0</v>
      </c>
      <c r="F143" s="14" t="e">
        <f t="shared" si="3"/>
        <v>#DIV/0!</v>
      </c>
    </row>
    <row r="144" spans="1:6" s="52" customFormat="1" ht="15">
      <c r="A144" s="64" t="s">
        <v>183</v>
      </c>
      <c r="B144" s="15"/>
      <c r="C144" s="8" t="s">
        <v>184</v>
      </c>
      <c r="D144" s="9">
        <f>D145</f>
        <v>4000</v>
      </c>
      <c r="E144" s="9">
        <f>E145</f>
        <v>0</v>
      </c>
      <c r="F144" s="10">
        <f t="shared" si="3"/>
        <v>0</v>
      </c>
    </row>
    <row r="145" spans="1:6" s="24" customFormat="1" ht="15">
      <c r="A145" s="43" t="s">
        <v>83</v>
      </c>
      <c r="B145" s="11" t="s">
        <v>70</v>
      </c>
      <c r="C145" s="12" t="s">
        <v>89</v>
      </c>
      <c r="D145" s="13">
        <v>4000</v>
      </c>
      <c r="E145" s="13">
        <v>0</v>
      </c>
      <c r="F145" s="14">
        <f t="shared" si="3"/>
        <v>0</v>
      </c>
    </row>
    <row r="146" spans="1:6" s="52" customFormat="1" ht="15">
      <c r="A146" s="64" t="s">
        <v>185</v>
      </c>
      <c r="B146" s="15"/>
      <c r="C146" s="8" t="s">
        <v>186</v>
      </c>
      <c r="D146" s="9">
        <f>D147+D148+D149</f>
        <v>0</v>
      </c>
      <c r="E146" s="9">
        <f>E147+E148+E149</f>
        <v>0</v>
      </c>
      <c r="F146" s="10" t="e">
        <f t="shared" si="3"/>
        <v>#DIV/0!</v>
      </c>
    </row>
    <row r="147" spans="1:6" s="24" customFormat="1" ht="15">
      <c r="A147" s="43" t="s">
        <v>71</v>
      </c>
      <c r="B147" s="11" t="s">
        <v>70</v>
      </c>
      <c r="C147" s="12" t="s">
        <v>90</v>
      </c>
      <c r="D147" s="13">
        <v>0</v>
      </c>
      <c r="E147" s="13">
        <v>0</v>
      </c>
      <c r="F147" s="14" t="e">
        <f t="shared" si="3"/>
        <v>#DIV/0!</v>
      </c>
    </row>
    <row r="148" spans="1:6" s="24" customFormat="1" ht="15">
      <c r="A148" s="43" t="s">
        <v>73</v>
      </c>
      <c r="B148" s="11" t="s">
        <v>70</v>
      </c>
      <c r="C148" s="12" t="s">
        <v>91</v>
      </c>
      <c r="D148" s="13">
        <v>0</v>
      </c>
      <c r="E148" s="13">
        <v>0</v>
      </c>
      <c r="F148" s="14" t="e">
        <f t="shared" si="3"/>
        <v>#DIV/0!</v>
      </c>
    </row>
    <row r="149" spans="1:6" s="24" customFormat="1" ht="15">
      <c r="A149" s="43" t="s">
        <v>83</v>
      </c>
      <c r="B149" s="11" t="s">
        <v>70</v>
      </c>
      <c r="C149" s="12" t="s">
        <v>92</v>
      </c>
      <c r="D149" s="13">
        <v>0</v>
      </c>
      <c r="E149" s="13">
        <v>0</v>
      </c>
      <c r="F149" s="14" t="e">
        <f t="shared" si="3"/>
        <v>#DIV/0!</v>
      </c>
    </row>
    <row r="150" spans="1:6" s="52" customFormat="1" ht="15">
      <c r="A150" s="64" t="s">
        <v>218</v>
      </c>
      <c r="B150" s="15"/>
      <c r="C150" s="8" t="s">
        <v>188</v>
      </c>
      <c r="D150" s="9">
        <f>SUM(D151:D157)</f>
        <v>59100</v>
      </c>
      <c r="E150" s="9">
        <f>SUM(E151:E157)</f>
        <v>38370.07</v>
      </c>
      <c r="F150" s="10">
        <f t="shared" si="3"/>
        <v>64.92397631133672</v>
      </c>
    </row>
    <row r="151" spans="1:6" s="24" customFormat="1" ht="15">
      <c r="A151" s="43" t="s">
        <v>71</v>
      </c>
      <c r="B151" s="11" t="s">
        <v>70</v>
      </c>
      <c r="C151" s="12" t="s">
        <v>93</v>
      </c>
      <c r="D151" s="13">
        <v>39200</v>
      </c>
      <c r="E151" s="13">
        <v>25577.39</v>
      </c>
      <c r="F151" s="14">
        <f t="shared" si="3"/>
        <v>65.24844387755103</v>
      </c>
    </row>
    <row r="152" spans="1:6" s="24" customFormat="1" ht="15">
      <c r="A152" s="43" t="s">
        <v>73</v>
      </c>
      <c r="B152" s="11" t="s">
        <v>70</v>
      </c>
      <c r="C152" s="12" t="s">
        <v>94</v>
      </c>
      <c r="D152" s="13">
        <v>11300</v>
      </c>
      <c r="E152" s="13">
        <v>8412.68</v>
      </c>
      <c r="F152" s="14">
        <f t="shared" si="3"/>
        <v>74.44849557522124</v>
      </c>
    </row>
    <row r="153" spans="1:6" s="24" customFormat="1" ht="15">
      <c r="A153" s="43" t="s">
        <v>75</v>
      </c>
      <c r="B153" s="11" t="s">
        <v>70</v>
      </c>
      <c r="C153" s="12" t="s">
        <v>95</v>
      </c>
      <c r="D153" s="13"/>
      <c r="E153" s="13"/>
      <c r="F153" s="14" t="e">
        <f t="shared" si="3"/>
        <v>#DIV/0!</v>
      </c>
    </row>
    <row r="154" spans="1:6" s="24" customFormat="1" ht="15">
      <c r="A154" s="43" t="s">
        <v>96</v>
      </c>
      <c r="B154" s="11" t="s">
        <v>70</v>
      </c>
      <c r="C154" s="12" t="s">
        <v>97</v>
      </c>
      <c r="D154" s="13">
        <v>3400</v>
      </c>
      <c r="E154" s="13">
        <v>2280</v>
      </c>
      <c r="F154" s="14">
        <f t="shared" si="3"/>
        <v>67.05882352941175</v>
      </c>
    </row>
    <row r="155" spans="1:6" s="24" customFormat="1" ht="15">
      <c r="A155" s="43" t="s">
        <v>77</v>
      </c>
      <c r="B155" s="11" t="s">
        <v>70</v>
      </c>
      <c r="C155" s="12" t="s">
        <v>98</v>
      </c>
      <c r="D155" s="13"/>
      <c r="E155" s="13"/>
      <c r="F155" s="14" t="e">
        <f t="shared" si="3"/>
        <v>#DIV/0!</v>
      </c>
    </row>
    <row r="156" spans="1:6" s="24" customFormat="1" ht="15">
      <c r="A156" s="43" t="s">
        <v>85</v>
      </c>
      <c r="B156" s="11" t="s">
        <v>70</v>
      </c>
      <c r="C156" s="12" t="s">
        <v>99</v>
      </c>
      <c r="D156" s="13"/>
      <c r="E156" s="13"/>
      <c r="F156" s="14" t="e">
        <f t="shared" si="3"/>
        <v>#DIV/0!</v>
      </c>
    </row>
    <row r="157" spans="1:6" s="24" customFormat="1" ht="15">
      <c r="A157" s="43" t="s">
        <v>87</v>
      </c>
      <c r="B157" s="11" t="s">
        <v>70</v>
      </c>
      <c r="C157" s="12" t="s">
        <v>100</v>
      </c>
      <c r="D157" s="13">
        <v>5200</v>
      </c>
      <c r="E157" s="13">
        <v>2100</v>
      </c>
      <c r="F157" s="14">
        <f t="shared" si="3"/>
        <v>40.38461538461539</v>
      </c>
    </row>
    <row r="158" spans="1:6" s="52" customFormat="1" ht="15">
      <c r="A158" s="65" t="s">
        <v>219</v>
      </c>
      <c r="B158" s="15"/>
      <c r="C158" s="8" t="s">
        <v>189</v>
      </c>
      <c r="D158" s="9">
        <f>D164+D160+D161+D162+D163+D159</f>
        <v>0</v>
      </c>
      <c r="E158" s="9">
        <f>E164+E160+E161+E162+E163+E159</f>
        <v>0</v>
      </c>
      <c r="F158" s="10" t="e">
        <f t="shared" si="3"/>
        <v>#DIV/0!</v>
      </c>
    </row>
    <row r="159" spans="1:6" s="52" customFormat="1" ht="15">
      <c r="A159" s="66" t="s">
        <v>227</v>
      </c>
      <c r="B159" s="15"/>
      <c r="C159" s="12" t="s">
        <v>244</v>
      </c>
      <c r="D159" s="13"/>
      <c r="E159" s="13"/>
      <c r="F159" s="14" t="e">
        <f t="shared" si="3"/>
        <v>#DIV/0!</v>
      </c>
    </row>
    <row r="160" spans="1:6" s="52" customFormat="1" ht="15">
      <c r="A160" s="66" t="s">
        <v>224</v>
      </c>
      <c r="B160" s="15"/>
      <c r="C160" s="12" t="s">
        <v>220</v>
      </c>
      <c r="D160" s="13">
        <v>0</v>
      </c>
      <c r="E160" s="13">
        <v>0</v>
      </c>
      <c r="F160" s="14" t="e">
        <f t="shared" si="3"/>
        <v>#DIV/0!</v>
      </c>
    </row>
    <row r="161" spans="1:6" s="52" customFormat="1" ht="15">
      <c r="A161" s="66" t="s">
        <v>225</v>
      </c>
      <c r="B161" s="15"/>
      <c r="C161" s="12" t="s">
        <v>221</v>
      </c>
      <c r="D161" s="13">
        <v>0</v>
      </c>
      <c r="E161" s="13">
        <v>0</v>
      </c>
      <c r="F161" s="14" t="e">
        <f t="shared" si="3"/>
        <v>#DIV/0!</v>
      </c>
    </row>
    <row r="162" spans="1:6" s="52" customFormat="1" ht="15">
      <c r="A162" s="66" t="s">
        <v>212</v>
      </c>
      <c r="B162" s="15"/>
      <c r="C162" s="12" t="s">
        <v>222</v>
      </c>
      <c r="D162" s="13">
        <v>0</v>
      </c>
      <c r="E162" s="13">
        <v>0</v>
      </c>
      <c r="F162" s="14" t="e">
        <f t="shared" si="3"/>
        <v>#DIV/0!</v>
      </c>
    </row>
    <row r="163" spans="1:6" s="52" customFormat="1" ht="15">
      <c r="A163" s="66" t="s">
        <v>190</v>
      </c>
      <c r="B163" s="15"/>
      <c r="C163" s="12" t="s">
        <v>101</v>
      </c>
      <c r="D163" s="13">
        <v>0</v>
      </c>
      <c r="E163" s="13">
        <v>0</v>
      </c>
      <c r="F163" s="14" t="e">
        <f t="shared" si="3"/>
        <v>#DIV/0!</v>
      </c>
    </row>
    <row r="164" spans="1:6" s="24" customFormat="1" ht="15">
      <c r="A164" s="43" t="s">
        <v>226</v>
      </c>
      <c r="B164" s="11"/>
      <c r="C164" s="12" t="s">
        <v>223</v>
      </c>
      <c r="D164" s="13">
        <v>0</v>
      </c>
      <c r="E164" s="13">
        <v>0</v>
      </c>
      <c r="F164" s="14" t="e">
        <f t="shared" si="3"/>
        <v>#DIV/0!</v>
      </c>
    </row>
    <row r="165" spans="1:6" s="52" customFormat="1" ht="15">
      <c r="A165" s="64" t="s">
        <v>191</v>
      </c>
      <c r="B165" s="15"/>
      <c r="C165" s="8" t="s">
        <v>192</v>
      </c>
      <c r="D165" s="9">
        <f>D166+D169</f>
        <v>453950</v>
      </c>
      <c r="E165" s="9">
        <f>E166+E169</f>
        <v>409345.36</v>
      </c>
      <c r="F165" s="10">
        <f t="shared" si="3"/>
        <v>90.1741072805375</v>
      </c>
    </row>
    <row r="166" spans="1:6" s="52" customFormat="1" ht="15">
      <c r="A166" s="64" t="s">
        <v>193</v>
      </c>
      <c r="B166" s="15"/>
      <c r="C166" s="8" t="s">
        <v>194</v>
      </c>
      <c r="D166" s="9">
        <f>D167+D168</f>
        <v>423950</v>
      </c>
      <c r="E166" s="9">
        <f>E167+E168</f>
        <v>409345.36</v>
      </c>
      <c r="F166" s="10">
        <f t="shared" si="3"/>
        <v>96.55510319613163</v>
      </c>
    </row>
    <row r="167" spans="1:6" s="24" customFormat="1" ht="15">
      <c r="A167" s="43" t="s">
        <v>79</v>
      </c>
      <c r="B167" s="11" t="s">
        <v>70</v>
      </c>
      <c r="C167" s="12" t="s">
        <v>102</v>
      </c>
      <c r="D167" s="13">
        <v>423950</v>
      </c>
      <c r="E167" s="13">
        <v>409345.36</v>
      </c>
      <c r="F167" s="14">
        <f t="shared" si="3"/>
        <v>96.55510319613163</v>
      </c>
    </row>
    <row r="168" spans="1:6" s="24" customFormat="1" ht="15">
      <c r="A168" s="43" t="s">
        <v>81</v>
      </c>
      <c r="B168" s="11" t="s">
        <v>70</v>
      </c>
      <c r="C168" s="12" t="s">
        <v>103</v>
      </c>
      <c r="D168" s="13">
        <v>0</v>
      </c>
      <c r="E168" s="13">
        <v>0</v>
      </c>
      <c r="F168" s="14" t="e">
        <f t="shared" si="3"/>
        <v>#DIV/0!</v>
      </c>
    </row>
    <row r="169" spans="1:6" s="52" customFormat="1" ht="15">
      <c r="A169" s="64" t="s">
        <v>195</v>
      </c>
      <c r="B169" s="15"/>
      <c r="C169" s="8" t="s">
        <v>196</v>
      </c>
      <c r="D169" s="9">
        <f>D170</f>
        <v>30000</v>
      </c>
      <c r="E169" s="9">
        <f>E170</f>
        <v>0</v>
      </c>
      <c r="F169" s="10">
        <f aca="true" t="shared" si="4" ref="F169:F209">E169/D169*100</f>
        <v>0</v>
      </c>
    </row>
    <row r="170" spans="1:6" s="24" customFormat="1" ht="15">
      <c r="A170" s="43" t="s">
        <v>81</v>
      </c>
      <c r="B170" s="11" t="s">
        <v>70</v>
      </c>
      <c r="C170" s="12" t="s">
        <v>104</v>
      </c>
      <c r="D170" s="13">
        <v>30000</v>
      </c>
      <c r="E170" s="13"/>
      <c r="F170" s="14">
        <f t="shared" si="4"/>
        <v>0</v>
      </c>
    </row>
    <row r="171" spans="1:6" s="52" customFormat="1" ht="15">
      <c r="A171" s="64" t="s">
        <v>197</v>
      </c>
      <c r="B171" s="15"/>
      <c r="C171" s="8" t="s">
        <v>198</v>
      </c>
      <c r="D171" s="9">
        <f>D172+D177+D181+D188</f>
        <v>220900</v>
      </c>
      <c r="E171" s="9">
        <f>E172+E177+E181+E188</f>
        <v>196191.51</v>
      </c>
      <c r="F171" s="10">
        <f t="shared" si="4"/>
        <v>88.81462652784066</v>
      </c>
    </row>
    <row r="172" spans="1:6" s="52" customFormat="1" ht="15">
      <c r="A172" s="64" t="s">
        <v>199</v>
      </c>
      <c r="B172" s="15"/>
      <c r="C172" s="8" t="s">
        <v>200</v>
      </c>
      <c r="D172" s="9">
        <f>SUM(D173:D176)</f>
        <v>0</v>
      </c>
      <c r="E172" s="9">
        <f>SUM(E173:E176)</f>
        <v>0</v>
      </c>
      <c r="F172" s="10" t="e">
        <f t="shared" si="4"/>
        <v>#DIV/0!</v>
      </c>
    </row>
    <row r="173" spans="1:6" s="24" customFormat="1" ht="15">
      <c r="A173" s="43" t="s">
        <v>79</v>
      </c>
      <c r="B173" s="11" t="s">
        <v>70</v>
      </c>
      <c r="C173" s="12" t="s">
        <v>105</v>
      </c>
      <c r="D173" s="13">
        <v>0</v>
      </c>
      <c r="E173" s="13">
        <v>0</v>
      </c>
      <c r="F173" s="14" t="e">
        <f t="shared" si="4"/>
        <v>#DIV/0!</v>
      </c>
    </row>
    <row r="174" spans="1:6" s="24" customFormat="1" ht="15">
      <c r="A174" s="43" t="s">
        <v>81</v>
      </c>
      <c r="B174" s="11"/>
      <c r="C174" s="12" t="s">
        <v>106</v>
      </c>
      <c r="D174" s="13">
        <v>0</v>
      </c>
      <c r="E174" s="13">
        <v>0</v>
      </c>
      <c r="F174" s="14" t="e">
        <f t="shared" si="4"/>
        <v>#DIV/0!</v>
      </c>
    </row>
    <row r="175" spans="1:6" s="24" customFormat="1" ht="24">
      <c r="A175" s="43" t="s">
        <v>201</v>
      </c>
      <c r="B175" s="11"/>
      <c r="C175" s="12" t="s">
        <v>107</v>
      </c>
      <c r="D175" s="13">
        <v>0</v>
      </c>
      <c r="E175" s="13">
        <v>0</v>
      </c>
      <c r="F175" s="14" t="e">
        <f t="shared" si="4"/>
        <v>#DIV/0!</v>
      </c>
    </row>
    <row r="176" spans="1:6" s="24" customFormat="1" ht="15">
      <c r="A176" s="43" t="s">
        <v>190</v>
      </c>
      <c r="B176" s="11">
        <v>200</v>
      </c>
      <c r="C176" s="12" t="s">
        <v>236</v>
      </c>
      <c r="D176" s="13"/>
      <c r="E176" s="13"/>
      <c r="F176" s="14"/>
    </row>
    <row r="177" spans="1:6" s="52" customFormat="1" ht="15">
      <c r="A177" s="64" t="s">
        <v>202</v>
      </c>
      <c r="B177" s="15"/>
      <c r="C177" s="8" t="s">
        <v>203</v>
      </c>
      <c r="D177" s="9">
        <f>SUM(D178:D180)</f>
        <v>0</v>
      </c>
      <c r="E177" s="9">
        <f>SUM(E178:E180)</f>
        <v>0</v>
      </c>
      <c r="F177" s="10" t="e">
        <f t="shared" si="4"/>
        <v>#DIV/0!</v>
      </c>
    </row>
    <row r="178" spans="1:6" s="24" customFormat="1" ht="15">
      <c r="A178" s="43" t="s">
        <v>81</v>
      </c>
      <c r="B178" s="11" t="s">
        <v>70</v>
      </c>
      <c r="C178" s="12" t="s">
        <v>108</v>
      </c>
      <c r="D178" s="13">
        <v>0</v>
      </c>
      <c r="E178" s="13">
        <v>0</v>
      </c>
      <c r="F178" s="14" t="e">
        <f t="shared" si="4"/>
        <v>#DIV/0!</v>
      </c>
    </row>
    <row r="179" spans="1:6" s="24" customFormat="1" ht="15">
      <c r="A179" s="43" t="s">
        <v>83</v>
      </c>
      <c r="B179" s="11" t="s">
        <v>70</v>
      </c>
      <c r="C179" s="12" t="s">
        <v>109</v>
      </c>
      <c r="D179" s="13">
        <v>0</v>
      </c>
      <c r="E179" s="13">
        <v>0</v>
      </c>
      <c r="F179" s="14" t="e">
        <f t="shared" si="4"/>
        <v>#DIV/0!</v>
      </c>
    </row>
    <row r="180" spans="1:6" s="24" customFormat="1" ht="15">
      <c r="A180" s="43" t="s">
        <v>85</v>
      </c>
      <c r="B180" s="11" t="s">
        <v>70</v>
      </c>
      <c r="C180" s="12" t="s">
        <v>110</v>
      </c>
      <c r="D180" s="13">
        <v>0</v>
      </c>
      <c r="E180" s="13">
        <v>0</v>
      </c>
      <c r="F180" s="14" t="e">
        <f t="shared" si="4"/>
        <v>#DIV/0!</v>
      </c>
    </row>
    <row r="181" spans="1:6" s="52" customFormat="1" ht="15">
      <c r="A181" s="64" t="s">
        <v>204</v>
      </c>
      <c r="B181" s="15"/>
      <c r="C181" s="8" t="s">
        <v>205</v>
      </c>
      <c r="D181" s="9">
        <f>D182+D183+D184+D186+D187+D185</f>
        <v>220900</v>
      </c>
      <c r="E181" s="9">
        <f>E182+E183+E184+E186+E187+E185</f>
        <v>196191.51</v>
      </c>
      <c r="F181" s="10">
        <f t="shared" si="4"/>
        <v>88.81462652784066</v>
      </c>
    </row>
    <row r="182" spans="1:6" s="24" customFormat="1" ht="15">
      <c r="A182" s="43" t="s">
        <v>77</v>
      </c>
      <c r="B182" s="11" t="s">
        <v>70</v>
      </c>
      <c r="C182" s="12" t="s">
        <v>111</v>
      </c>
      <c r="D182" s="13">
        <v>217900</v>
      </c>
      <c r="E182" s="13">
        <v>193191.51</v>
      </c>
      <c r="F182" s="14">
        <f t="shared" si="4"/>
        <v>88.66062872877467</v>
      </c>
    </row>
    <row r="183" spans="1:6" s="24" customFormat="1" ht="15">
      <c r="A183" s="43" t="s">
        <v>79</v>
      </c>
      <c r="B183" s="11" t="s">
        <v>70</v>
      </c>
      <c r="C183" s="12" t="s">
        <v>112</v>
      </c>
      <c r="D183" s="13"/>
      <c r="E183" s="13"/>
      <c r="F183" s="14" t="e">
        <f t="shared" si="4"/>
        <v>#DIV/0!</v>
      </c>
    </row>
    <row r="184" spans="1:6" s="24" customFormat="1" ht="15">
      <c r="A184" s="43" t="s">
        <v>81</v>
      </c>
      <c r="B184" s="11" t="s">
        <v>70</v>
      </c>
      <c r="C184" s="12" t="s">
        <v>113</v>
      </c>
      <c r="D184" s="13"/>
      <c r="E184" s="13"/>
      <c r="F184" s="14" t="e">
        <f t="shared" si="4"/>
        <v>#DIV/0!</v>
      </c>
    </row>
    <row r="185" spans="1:6" s="24" customFormat="1" ht="15">
      <c r="A185" s="66" t="s">
        <v>83</v>
      </c>
      <c r="B185" s="11" t="s">
        <v>255</v>
      </c>
      <c r="C185" s="12" t="s">
        <v>256</v>
      </c>
      <c r="D185" s="13">
        <v>3000</v>
      </c>
      <c r="E185" s="13">
        <v>3000</v>
      </c>
      <c r="F185" s="14"/>
    </row>
    <row r="186" spans="1:6" s="24" customFormat="1" ht="15">
      <c r="A186" s="43" t="s">
        <v>85</v>
      </c>
      <c r="B186" s="11" t="s">
        <v>70</v>
      </c>
      <c r="C186" s="12" t="s">
        <v>114</v>
      </c>
      <c r="D186" s="13">
        <v>0</v>
      </c>
      <c r="E186" s="13">
        <v>0</v>
      </c>
      <c r="F186" s="14" t="e">
        <f t="shared" si="4"/>
        <v>#DIV/0!</v>
      </c>
    </row>
    <row r="187" spans="1:6" s="24" customFormat="1" ht="15">
      <c r="A187" s="43" t="s">
        <v>87</v>
      </c>
      <c r="B187" s="11" t="s">
        <v>70</v>
      </c>
      <c r="C187" s="12" t="s">
        <v>115</v>
      </c>
      <c r="D187" s="13">
        <v>0</v>
      </c>
      <c r="E187" s="13">
        <v>0</v>
      </c>
      <c r="F187" s="14" t="e">
        <f t="shared" si="4"/>
        <v>#DIV/0!</v>
      </c>
    </row>
    <row r="188" spans="1:6" s="52" customFormat="1" ht="15">
      <c r="A188" s="64" t="s">
        <v>206</v>
      </c>
      <c r="B188" s="15"/>
      <c r="C188" s="8" t="s">
        <v>207</v>
      </c>
      <c r="D188" s="9">
        <f>D189</f>
        <v>0</v>
      </c>
      <c r="E188" s="9">
        <f>E189</f>
        <v>0</v>
      </c>
      <c r="F188" s="10" t="e">
        <f t="shared" si="4"/>
        <v>#DIV/0!</v>
      </c>
    </row>
    <row r="189" spans="1:6" s="24" customFormat="1" ht="15">
      <c r="A189" s="43" t="s">
        <v>81</v>
      </c>
      <c r="B189" s="11" t="s">
        <v>70</v>
      </c>
      <c r="C189" s="12" t="s">
        <v>116</v>
      </c>
      <c r="D189" s="13">
        <v>0</v>
      </c>
      <c r="E189" s="13">
        <v>0</v>
      </c>
      <c r="F189" s="14" t="e">
        <f t="shared" si="4"/>
        <v>#DIV/0!</v>
      </c>
    </row>
    <row r="190" spans="1:6" s="52" customFormat="1" ht="15">
      <c r="A190" s="65" t="s">
        <v>237</v>
      </c>
      <c r="B190" s="15">
        <v>200</v>
      </c>
      <c r="C190" s="8" t="s">
        <v>238</v>
      </c>
      <c r="D190" s="9">
        <f>D191</f>
        <v>0</v>
      </c>
      <c r="E190" s="9">
        <f>E191</f>
        <v>0</v>
      </c>
      <c r="F190" s="14" t="e">
        <f t="shared" si="4"/>
        <v>#DIV/0!</v>
      </c>
    </row>
    <row r="191" spans="1:6" s="52" customFormat="1" ht="24">
      <c r="A191" s="65" t="s">
        <v>239</v>
      </c>
      <c r="B191" s="15">
        <v>200</v>
      </c>
      <c r="C191" s="8" t="s">
        <v>240</v>
      </c>
      <c r="D191" s="9">
        <f>D192+D193</f>
        <v>0</v>
      </c>
      <c r="E191" s="9">
        <f>E192+E193</f>
        <v>0</v>
      </c>
      <c r="F191" s="14" t="e">
        <f t="shared" si="4"/>
        <v>#DIV/0!</v>
      </c>
    </row>
    <row r="192" spans="1:6" s="24" customFormat="1" ht="15">
      <c r="A192" s="43" t="s">
        <v>225</v>
      </c>
      <c r="B192" s="11">
        <v>200</v>
      </c>
      <c r="C192" s="12" t="s">
        <v>241</v>
      </c>
      <c r="D192" s="13"/>
      <c r="E192" s="13"/>
      <c r="F192" s="14" t="e">
        <f t="shared" si="4"/>
        <v>#DIV/0!</v>
      </c>
    </row>
    <row r="193" spans="1:6" s="24" customFormat="1" ht="15">
      <c r="A193" s="43"/>
      <c r="B193" s="11">
        <v>200</v>
      </c>
      <c r="C193" s="12" t="s">
        <v>242</v>
      </c>
      <c r="D193" s="13"/>
      <c r="E193" s="13"/>
      <c r="F193" s="14" t="e">
        <f t="shared" si="4"/>
        <v>#DIV/0!</v>
      </c>
    </row>
    <row r="194" spans="1:6" s="52" customFormat="1" ht="15">
      <c r="A194" s="64" t="s">
        <v>208</v>
      </c>
      <c r="B194" s="15"/>
      <c r="C194" s="8" t="s">
        <v>209</v>
      </c>
      <c r="D194" s="9">
        <f>D195</f>
        <v>0</v>
      </c>
      <c r="E194" s="9">
        <f>E195</f>
        <v>0</v>
      </c>
      <c r="F194" s="10" t="e">
        <f t="shared" si="4"/>
        <v>#DIV/0!</v>
      </c>
    </row>
    <row r="195" spans="1:6" s="24" customFormat="1" ht="15">
      <c r="A195" s="43" t="s">
        <v>83</v>
      </c>
      <c r="B195" s="11" t="s">
        <v>70</v>
      </c>
      <c r="C195" s="12" t="s">
        <v>117</v>
      </c>
      <c r="D195" s="13">
        <v>0</v>
      </c>
      <c r="E195" s="13">
        <v>0</v>
      </c>
      <c r="F195" s="14" t="e">
        <f t="shared" si="4"/>
        <v>#DIV/0!</v>
      </c>
    </row>
    <row r="196" spans="1:6" s="52" customFormat="1" ht="15">
      <c r="A196" s="64" t="s">
        <v>210</v>
      </c>
      <c r="B196" s="15"/>
      <c r="C196" s="8" t="s">
        <v>211</v>
      </c>
      <c r="D196" s="9">
        <f>D197+D198+D199+D202+D203+D205+D200+D201+D204</f>
        <v>959500</v>
      </c>
      <c r="E196" s="9">
        <f>E197+E198+E199+E202+E203+E205+E200+E201+E204</f>
        <v>744800</v>
      </c>
      <c r="F196" s="10">
        <f t="shared" si="4"/>
        <v>77.62376237623762</v>
      </c>
    </row>
    <row r="197" spans="1:6" s="24" customFormat="1" ht="15">
      <c r="A197" s="43" t="s">
        <v>71</v>
      </c>
      <c r="B197" s="11" t="s">
        <v>70</v>
      </c>
      <c r="C197" s="12" t="s">
        <v>118</v>
      </c>
      <c r="D197" s="13">
        <v>0</v>
      </c>
      <c r="E197" s="13">
        <v>0</v>
      </c>
      <c r="F197" s="14" t="e">
        <f t="shared" si="4"/>
        <v>#DIV/0!</v>
      </c>
    </row>
    <row r="198" spans="1:6" s="24" customFormat="1" ht="15">
      <c r="A198" s="43" t="s">
        <v>73</v>
      </c>
      <c r="B198" s="11" t="s">
        <v>70</v>
      </c>
      <c r="C198" s="12" t="s">
        <v>119</v>
      </c>
      <c r="D198" s="13">
        <v>0</v>
      </c>
      <c r="E198" s="13">
        <v>0</v>
      </c>
      <c r="F198" s="14" t="e">
        <f t="shared" si="4"/>
        <v>#DIV/0!</v>
      </c>
    </row>
    <row r="199" spans="1:6" s="24" customFormat="1" ht="15">
      <c r="A199" s="43" t="s">
        <v>81</v>
      </c>
      <c r="B199" s="11" t="s">
        <v>70</v>
      </c>
      <c r="C199" s="12" t="s">
        <v>120</v>
      </c>
      <c r="D199" s="13"/>
      <c r="E199" s="13"/>
      <c r="F199" s="14" t="e">
        <f t="shared" si="4"/>
        <v>#DIV/0!</v>
      </c>
    </row>
    <row r="200" spans="1:6" s="24" customFormat="1" ht="15">
      <c r="A200" s="43" t="s">
        <v>227</v>
      </c>
      <c r="B200" s="11" t="s">
        <v>70</v>
      </c>
      <c r="C200" s="12" t="s">
        <v>229</v>
      </c>
      <c r="D200" s="13"/>
      <c r="E200" s="13"/>
      <c r="F200" s="14"/>
    </row>
    <row r="201" spans="1:6" s="24" customFormat="1" ht="15">
      <c r="A201" s="43" t="s">
        <v>228</v>
      </c>
      <c r="B201" s="11" t="s">
        <v>70</v>
      </c>
      <c r="C201" s="12" t="s">
        <v>230</v>
      </c>
      <c r="D201" s="13"/>
      <c r="E201" s="13"/>
      <c r="F201" s="14"/>
    </row>
    <row r="202" spans="1:6" s="24" customFormat="1" ht="24">
      <c r="A202" s="43" t="s">
        <v>121</v>
      </c>
      <c r="B202" s="11" t="s">
        <v>70</v>
      </c>
      <c r="C202" s="12" t="s">
        <v>122</v>
      </c>
      <c r="D202" s="13">
        <v>959500</v>
      </c>
      <c r="E202" s="13">
        <v>744800</v>
      </c>
      <c r="F202" s="14">
        <f t="shared" si="4"/>
        <v>77.62376237623762</v>
      </c>
    </row>
    <row r="203" spans="1:6" s="24" customFormat="1" ht="24">
      <c r="A203" s="43" t="s">
        <v>201</v>
      </c>
      <c r="B203" s="11"/>
      <c r="C203" s="12" t="s">
        <v>261</v>
      </c>
      <c r="D203" s="13"/>
      <c r="E203" s="13"/>
      <c r="F203" s="14" t="e">
        <f t="shared" si="4"/>
        <v>#DIV/0!</v>
      </c>
    </row>
    <row r="204" spans="1:6" s="24" customFormat="1" ht="15">
      <c r="A204" s="66" t="s">
        <v>226</v>
      </c>
      <c r="B204" s="11">
        <v>200</v>
      </c>
      <c r="C204" s="12" t="s">
        <v>262</v>
      </c>
      <c r="D204" s="13"/>
      <c r="E204" s="13"/>
      <c r="F204" s="14" t="e">
        <f t="shared" si="4"/>
        <v>#DIV/0!</v>
      </c>
    </row>
    <row r="205" spans="1:6" s="24" customFormat="1" ht="15">
      <c r="A205" s="43" t="s">
        <v>212</v>
      </c>
      <c r="B205" s="11"/>
      <c r="C205" s="12" t="s">
        <v>123</v>
      </c>
      <c r="D205" s="13">
        <v>0</v>
      </c>
      <c r="E205" s="13">
        <v>0</v>
      </c>
      <c r="F205" s="14" t="e">
        <f t="shared" si="4"/>
        <v>#DIV/0!</v>
      </c>
    </row>
    <row r="206" spans="1:6" s="52" customFormat="1" ht="15">
      <c r="A206" s="64" t="s">
        <v>213</v>
      </c>
      <c r="B206" s="15"/>
      <c r="C206" s="8" t="s">
        <v>214</v>
      </c>
      <c r="D206" s="9">
        <f>D207</f>
        <v>554400</v>
      </c>
      <c r="E206" s="9">
        <f>E207</f>
        <v>554400</v>
      </c>
      <c r="F206" s="10">
        <f t="shared" si="4"/>
        <v>100</v>
      </c>
    </row>
    <row r="207" spans="1:6" s="24" customFormat="1" ht="15.75" customHeight="1">
      <c r="A207" s="66" t="s">
        <v>212</v>
      </c>
      <c r="B207" s="11" t="s">
        <v>70</v>
      </c>
      <c r="C207" s="12" t="s">
        <v>125</v>
      </c>
      <c r="D207" s="13">
        <v>554400</v>
      </c>
      <c r="E207" s="13">
        <v>554400</v>
      </c>
      <c r="F207" s="14">
        <f t="shared" si="4"/>
        <v>100</v>
      </c>
    </row>
    <row r="208" spans="1:6" s="52" customFormat="1" ht="15">
      <c r="A208" s="64" t="s">
        <v>215</v>
      </c>
      <c r="B208" s="15"/>
      <c r="C208" s="8" t="s">
        <v>126</v>
      </c>
      <c r="D208" s="9">
        <v>0</v>
      </c>
      <c r="E208" s="9">
        <v>0</v>
      </c>
      <c r="F208" s="10" t="e">
        <f t="shared" si="4"/>
        <v>#DIV/0!</v>
      </c>
    </row>
    <row r="209" spans="1:6" s="52" customFormat="1" ht="15" customHeight="1">
      <c r="A209" s="64" t="s">
        <v>216</v>
      </c>
      <c r="B209" s="15"/>
      <c r="C209" s="8" t="s">
        <v>217</v>
      </c>
      <c r="D209" s="9">
        <f>D210</f>
        <v>10500</v>
      </c>
      <c r="E209" s="9">
        <f>E210</f>
        <v>2790</v>
      </c>
      <c r="F209" s="10">
        <f t="shared" si="4"/>
        <v>26.571428571428573</v>
      </c>
    </row>
    <row r="210" spans="1:6" s="24" customFormat="1" ht="15">
      <c r="A210" s="43" t="s">
        <v>83</v>
      </c>
      <c r="B210" s="11" t="s">
        <v>70</v>
      </c>
      <c r="C210" s="12" t="s">
        <v>127</v>
      </c>
      <c r="D210" s="13">
        <v>10500</v>
      </c>
      <c r="E210" s="13">
        <v>2790</v>
      </c>
      <c r="F210" s="14">
        <f>E210/D210*100</f>
        <v>26.571428571428573</v>
      </c>
    </row>
    <row r="211" spans="1:6" s="24" customFormat="1" ht="15">
      <c r="A211" s="43" t="s">
        <v>128</v>
      </c>
      <c r="B211" s="12" t="s">
        <v>129</v>
      </c>
      <c r="C211" s="12" t="s">
        <v>7</v>
      </c>
      <c r="D211" s="13">
        <f>D10-D129</f>
        <v>-82545.35999999987</v>
      </c>
      <c r="E211" s="13">
        <f>E10-E129</f>
        <v>69878.88999999966</v>
      </c>
      <c r="F211" s="14">
        <f>E211/D211*100</f>
        <v>-84.65513991337585</v>
      </c>
    </row>
    <row r="212" spans="1:6" s="24" customFormat="1" ht="15">
      <c r="A212" s="41"/>
      <c r="B212" s="29"/>
      <c r="C212" s="29"/>
      <c r="D212" s="29"/>
      <c r="E212" s="29"/>
      <c r="F212" s="30"/>
    </row>
    <row r="213" spans="1:6" s="24" customFormat="1" ht="15">
      <c r="A213" s="41"/>
      <c r="B213" s="29"/>
      <c r="C213" s="29"/>
      <c r="D213" s="29"/>
      <c r="E213" s="29"/>
      <c r="F213" s="30"/>
    </row>
    <row r="214" spans="1:6" s="24" customFormat="1" ht="15">
      <c r="A214" s="41"/>
      <c r="B214" s="29"/>
      <c r="C214" s="29"/>
      <c r="D214" s="29"/>
      <c r="E214" s="29"/>
      <c r="F214" s="30"/>
    </row>
    <row r="215" spans="1:6" s="24" customFormat="1" ht="15">
      <c r="A215" s="41"/>
      <c r="B215" s="29"/>
      <c r="C215" s="29"/>
      <c r="D215" s="29"/>
      <c r="E215" s="29"/>
      <c r="F215" s="30"/>
    </row>
    <row r="216" spans="1:6" s="24" customFormat="1" ht="15">
      <c r="A216" s="41"/>
      <c r="B216" s="29"/>
      <c r="C216" s="29"/>
      <c r="D216" s="29"/>
      <c r="E216" s="29"/>
      <c r="F216" s="30"/>
    </row>
    <row r="217" spans="1:6" s="24" customFormat="1" ht="15">
      <c r="A217" s="41"/>
      <c r="B217" s="29"/>
      <c r="C217" s="29"/>
      <c r="D217" s="29"/>
      <c r="E217" s="29"/>
      <c r="F217" s="30"/>
    </row>
    <row r="218" spans="1:6" s="24" customFormat="1" ht="15">
      <c r="A218" s="41"/>
      <c r="B218" s="29"/>
      <c r="C218" s="29"/>
      <c r="D218" s="29"/>
      <c r="E218" s="29"/>
      <c r="F218" s="30"/>
    </row>
    <row r="219" spans="1:6" s="24" customFormat="1" ht="15">
      <c r="A219" s="41"/>
      <c r="B219" s="29"/>
      <c r="C219" s="29"/>
      <c r="D219" s="29"/>
      <c r="E219" s="29"/>
      <c r="F219" s="30"/>
    </row>
    <row r="220" spans="1:6" s="24" customFormat="1" ht="15">
      <c r="A220" s="41"/>
      <c r="B220" s="29"/>
      <c r="C220" s="29"/>
      <c r="D220" s="29"/>
      <c r="E220" s="29"/>
      <c r="F220" s="30"/>
    </row>
    <row r="221" spans="1:6" s="24" customFormat="1" ht="15">
      <c r="A221" s="41"/>
      <c r="B221" s="29"/>
      <c r="C221" s="29"/>
      <c r="D221" s="29"/>
      <c r="E221" s="29"/>
      <c r="F221" s="30"/>
    </row>
    <row r="222" spans="1:6" s="24" customFormat="1" ht="15">
      <c r="A222" s="41"/>
      <c r="B222" s="29"/>
      <c r="C222" s="29"/>
      <c r="D222" s="29"/>
      <c r="E222" s="29"/>
      <c r="F222" s="30"/>
    </row>
    <row r="223" spans="1:6" s="24" customFormat="1" ht="15">
      <c r="A223" s="41"/>
      <c r="B223" s="29"/>
      <c r="C223" s="29"/>
      <c r="D223" s="29"/>
      <c r="E223" s="29"/>
      <c r="F223" s="30"/>
    </row>
    <row r="224" spans="1:6" s="24" customFormat="1" ht="15">
      <c r="A224" s="41"/>
      <c r="B224" s="29"/>
      <c r="C224" s="29"/>
      <c r="D224" s="29"/>
      <c r="E224" s="29"/>
      <c r="F224" s="30"/>
    </row>
    <row r="225" spans="1:6" s="24" customFormat="1" ht="15">
      <c r="A225" s="41"/>
      <c r="B225" s="29"/>
      <c r="C225" s="29"/>
      <c r="D225" s="29"/>
      <c r="E225" s="29"/>
      <c r="F225" s="30"/>
    </row>
    <row r="226" spans="1:6" s="24" customFormat="1" ht="15">
      <c r="A226" s="41"/>
      <c r="B226" s="29"/>
      <c r="C226" s="29"/>
      <c r="D226" s="29"/>
      <c r="E226" s="29"/>
      <c r="F226" s="30"/>
    </row>
    <row r="227" spans="1:6" s="24" customFormat="1" ht="15">
      <c r="A227" s="41"/>
      <c r="B227" s="29"/>
      <c r="C227" s="29"/>
      <c r="D227" s="29"/>
      <c r="E227" s="29"/>
      <c r="F227" s="30"/>
    </row>
    <row r="228" spans="1:6" s="24" customFormat="1" ht="15">
      <c r="A228" s="41"/>
      <c r="B228" s="29"/>
      <c r="C228" s="29"/>
      <c r="D228" s="29"/>
      <c r="E228" s="29"/>
      <c r="F228" s="30"/>
    </row>
    <row r="229" spans="1:6" s="24" customFormat="1" ht="15">
      <c r="A229" s="41"/>
      <c r="B229" s="29"/>
      <c r="C229" s="29"/>
      <c r="D229" s="29"/>
      <c r="E229" s="29"/>
      <c r="F229" s="30"/>
    </row>
    <row r="230" spans="1:6" s="24" customFormat="1" ht="15">
      <c r="A230" s="41"/>
      <c r="B230" s="29"/>
      <c r="C230" s="29"/>
      <c r="D230" s="29"/>
      <c r="E230" s="29"/>
      <c r="F230" s="30"/>
    </row>
    <row r="231" spans="1:6" s="24" customFormat="1" ht="15">
      <c r="A231" s="41"/>
      <c r="B231" s="29"/>
      <c r="C231" s="29"/>
      <c r="D231" s="29"/>
      <c r="E231" s="29"/>
      <c r="F231" s="30"/>
    </row>
    <row r="232" spans="1:6" s="24" customFormat="1" ht="15">
      <c r="A232" s="41"/>
      <c r="B232" s="29"/>
      <c r="C232" s="29"/>
      <c r="D232" s="29"/>
      <c r="E232" s="29"/>
      <c r="F232" s="30"/>
    </row>
    <row r="233" spans="1:6" s="24" customFormat="1" ht="15">
      <c r="A233" s="41"/>
      <c r="B233" s="29"/>
      <c r="C233" s="29"/>
      <c r="D233" s="29"/>
      <c r="E233" s="29"/>
      <c r="F233" s="30"/>
    </row>
    <row r="234" spans="1:6" s="24" customFormat="1" ht="15">
      <c r="A234" s="41"/>
      <c r="B234" s="29"/>
      <c r="C234" s="29"/>
      <c r="D234" s="29"/>
      <c r="E234" s="29"/>
      <c r="F234" s="30"/>
    </row>
    <row r="235" spans="1:6" s="24" customFormat="1" ht="15">
      <c r="A235" s="41"/>
      <c r="B235" s="29"/>
      <c r="C235" s="29"/>
      <c r="D235" s="29"/>
      <c r="E235" s="29"/>
      <c r="F235" s="30"/>
    </row>
    <row r="236" spans="1:6" s="24" customFormat="1" ht="15">
      <c r="A236" s="41"/>
      <c r="B236" s="29"/>
      <c r="C236" s="29"/>
      <c r="D236" s="29"/>
      <c r="E236" s="29"/>
      <c r="F236" s="30"/>
    </row>
    <row r="237" spans="1:6" s="24" customFormat="1" ht="15">
      <c r="A237" s="41"/>
      <c r="B237" s="29"/>
      <c r="C237" s="29"/>
      <c r="D237" s="29"/>
      <c r="E237" s="29"/>
      <c r="F237" s="30"/>
    </row>
    <row r="238" spans="1:6" s="24" customFormat="1" ht="15">
      <c r="A238" s="41"/>
      <c r="B238" s="29"/>
      <c r="C238" s="29"/>
      <c r="D238" s="29"/>
      <c r="E238" s="29"/>
      <c r="F238" s="30"/>
    </row>
    <row r="239" spans="1:6" s="24" customFormat="1" ht="15">
      <c r="A239" s="41"/>
      <c r="B239" s="29"/>
      <c r="C239" s="29"/>
      <c r="D239" s="29"/>
      <c r="E239" s="29"/>
      <c r="F239" s="30"/>
    </row>
    <row r="240" spans="1:6" s="24" customFormat="1" ht="15">
      <c r="A240" s="41"/>
      <c r="B240" s="29"/>
      <c r="C240" s="29"/>
      <c r="D240" s="29"/>
      <c r="E240" s="29"/>
      <c r="F240" s="30"/>
    </row>
    <row r="241" spans="1:6" s="24" customFormat="1" ht="15">
      <c r="A241" s="41"/>
      <c r="B241" s="29"/>
      <c r="C241" s="29"/>
      <c r="D241" s="29"/>
      <c r="E241" s="29"/>
      <c r="F241" s="30"/>
    </row>
    <row r="242" spans="1:6" s="24" customFormat="1" ht="15">
      <c r="A242" s="41"/>
      <c r="B242" s="29"/>
      <c r="C242" s="29"/>
      <c r="D242" s="29"/>
      <c r="E242" s="29"/>
      <c r="F242" s="30"/>
    </row>
    <row r="243" spans="1:6" s="24" customFormat="1" ht="15">
      <c r="A243" s="41"/>
      <c r="B243" s="29"/>
      <c r="C243" s="29"/>
      <c r="D243" s="29"/>
      <c r="E243" s="29"/>
      <c r="F243" s="30"/>
    </row>
    <row r="244" spans="1:6" s="24" customFormat="1" ht="15">
      <c r="A244" s="41"/>
      <c r="B244" s="29"/>
      <c r="C244" s="29"/>
      <c r="D244" s="29"/>
      <c r="E244" s="29"/>
      <c r="F244" s="30"/>
    </row>
    <row r="245" spans="1:6" s="24" customFormat="1" ht="15">
      <c r="A245" s="41"/>
      <c r="B245" s="29"/>
      <c r="C245" s="29"/>
      <c r="D245" s="29"/>
      <c r="E245" s="29"/>
      <c r="F245" s="30"/>
    </row>
    <row r="246" spans="1:6" s="24" customFormat="1" ht="15">
      <c r="A246" s="41"/>
      <c r="B246" s="29"/>
      <c r="C246" s="29"/>
      <c r="D246" s="29"/>
      <c r="E246" s="29"/>
      <c r="F246" s="30"/>
    </row>
    <row r="247" spans="1:6" s="24" customFormat="1" ht="15">
      <c r="A247" s="41"/>
      <c r="B247" s="29"/>
      <c r="C247" s="29"/>
      <c r="D247" s="29"/>
      <c r="E247" s="29"/>
      <c r="F247" s="30"/>
    </row>
    <row r="248" spans="1:6" s="24" customFormat="1" ht="15">
      <c r="A248" s="41"/>
      <c r="B248" s="29"/>
      <c r="C248" s="29"/>
      <c r="D248" s="29"/>
      <c r="E248" s="29"/>
      <c r="F248" s="30"/>
    </row>
    <row r="249" spans="1:6" s="24" customFormat="1" ht="15">
      <c r="A249" s="41"/>
      <c r="B249" s="29"/>
      <c r="C249" s="29"/>
      <c r="D249" s="29"/>
      <c r="E249" s="29"/>
      <c r="F249" s="30"/>
    </row>
    <row r="250" spans="1:6" s="24" customFormat="1" ht="15">
      <c r="A250" s="41"/>
      <c r="B250" s="29"/>
      <c r="C250" s="29"/>
      <c r="D250" s="29"/>
      <c r="E250" s="29"/>
      <c r="F250" s="30"/>
    </row>
    <row r="251" spans="1:6" s="24" customFormat="1" ht="15">
      <c r="A251" s="41"/>
      <c r="B251" s="29"/>
      <c r="C251" s="29"/>
      <c r="D251" s="29"/>
      <c r="E251" s="29"/>
      <c r="F251" s="30"/>
    </row>
    <row r="252" spans="1:6" s="24" customFormat="1" ht="15">
      <c r="A252" s="41"/>
      <c r="B252" s="29"/>
      <c r="C252" s="29"/>
      <c r="D252" s="29"/>
      <c r="E252" s="29"/>
      <c r="F252" s="30"/>
    </row>
    <row r="253" spans="1:6" s="24" customFormat="1" ht="15">
      <c r="A253" s="41"/>
      <c r="B253" s="29"/>
      <c r="C253" s="29"/>
      <c r="D253" s="29"/>
      <c r="E253" s="29"/>
      <c r="F253" s="30"/>
    </row>
    <row r="254" spans="1:6" s="24" customFormat="1" ht="15">
      <c r="A254" s="41"/>
      <c r="B254" s="29"/>
      <c r="C254" s="29"/>
      <c r="D254" s="29"/>
      <c r="E254" s="29"/>
      <c r="F254" s="30"/>
    </row>
    <row r="255" spans="1:6" s="24" customFormat="1" ht="15">
      <c r="A255" s="41"/>
      <c r="B255" s="29"/>
      <c r="C255" s="29"/>
      <c r="D255" s="29"/>
      <c r="E255" s="29"/>
      <c r="F255" s="30"/>
    </row>
    <row r="256" spans="1:6" s="24" customFormat="1" ht="15">
      <c r="A256" s="41"/>
      <c r="B256" s="29"/>
      <c r="C256" s="29"/>
      <c r="D256" s="29"/>
      <c r="E256" s="29"/>
      <c r="F256" s="30"/>
    </row>
    <row r="257" spans="1:6" s="24" customFormat="1" ht="15">
      <c r="A257" s="41"/>
      <c r="B257" s="29"/>
      <c r="C257" s="29"/>
      <c r="D257" s="29"/>
      <c r="E257" s="29"/>
      <c r="F257" s="30"/>
    </row>
    <row r="258" spans="1:6" s="24" customFormat="1" ht="15">
      <c r="A258" s="41"/>
      <c r="B258" s="29"/>
      <c r="C258" s="29"/>
      <c r="D258" s="29"/>
      <c r="E258" s="29"/>
      <c r="F258" s="30"/>
    </row>
    <row r="259" spans="1:6" s="24" customFormat="1" ht="15">
      <c r="A259" s="41"/>
      <c r="B259" s="29"/>
      <c r="C259" s="29"/>
      <c r="D259" s="29"/>
      <c r="E259" s="29"/>
      <c r="F259" s="30"/>
    </row>
    <row r="260" spans="1:6" s="24" customFormat="1" ht="15">
      <c r="A260" s="41"/>
      <c r="B260" s="29"/>
      <c r="C260" s="29"/>
      <c r="D260" s="29"/>
      <c r="E260" s="29"/>
      <c r="F260" s="30"/>
    </row>
    <row r="261" spans="1:6" s="24" customFormat="1" ht="15">
      <c r="A261" s="41"/>
      <c r="B261" s="29"/>
      <c r="C261" s="29"/>
      <c r="D261" s="29"/>
      <c r="E261" s="29"/>
      <c r="F261" s="30"/>
    </row>
    <row r="262" spans="1:6" s="24" customFormat="1" ht="15">
      <c r="A262" s="41"/>
      <c r="B262" s="29"/>
      <c r="C262" s="29"/>
      <c r="D262" s="29"/>
      <c r="E262" s="29"/>
      <c r="F262" s="30"/>
    </row>
    <row r="263" spans="1:6" s="24" customFormat="1" ht="15">
      <c r="A263" s="41"/>
      <c r="B263" s="29"/>
      <c r="C263" s="29"/>
      <c r="D263" s="29"/>
      <c r="E263" s="29"/>
      <c r="F263" s="30"/>
    </row>
    <row r="264" spans="1:6" s="24" customFormat="1" ht="15">
      <c r="A264" s="41"/>
      <c r="B264" s="29"/>
      <c r="C264" s="29"/>
      <c r="D264" s="29"/>
      <c r="E264" s="29"/>
      <c r="F264" s="30"/>
    </row>
    <row r="265" spans="1:6" s="24" customFormat="1" ht="15">
      <c r="A265" s="41"/>
      <c r="B265" s="29"/>
      <c r="C265" s="29"/>
      <c r="D265" s="29"/>
      <c r="E265" s="29"/>
      <c r="F265" s="30"/>
    </row>
    <row r="266" spans="1:6" s="24" customFormat="1" ht="15">
      <c r="A266" s="41"/>
      <c r="B266" s="29"/>
      <c r="C266" s="29"/>
      <c r="D266" s="29"/>
      <c r="E266" s="29"/>
      <c r="F266" s="30"/>
    </row>
    <row r="267" spans="1:6" s="24" customFormat="1" ht="15">
      <c r="A267" s="41"/>
      <c r="B267" s="29"/>
      <c r="C267" s="29"/>
      <c r="D267" s="29"/>
      <c r="E267" s="29"/>
      <c r="F267" s="30"/>
    </row>
    <row r="268" spans="1:6" s="24" customFormat="1" ht="15">
      <c r="A268" s="41"/>
      <c r="B268" s="29"/>
      <c r="C268" s="29"/>
      <c r="D268" s="29"/>
      <c r="E268" s="29"/>
      <c r="F268" s="30"/>
    </row>
    <row r="269" spans="1:6" s="24" customFormat="1" ht="15">
      <c r="A269" s="41"/>
      <c r="B269" s="29"/>
      <c r="C269" s="29"/>
      <c r="D269" s="29"/>
      <c r="E269" s="29"/>
      <c r="F269" s="30"/>
    </row>
    <row r="270" spans="1:6" s="24" customFormat="1" ht="15">
      <c r="A270" s="41"/>
      <c r="B270" s="29"/>
      <c r="C270" s="29"/>
      <c r="D270" s="29"/>
      <c r="E270" s="29"/>
      <c r="F270" s="30"/>
    </row>
    <row r="271" spans="1:6" s="24" customFormat="1" ht="15">
      <c r="A271" s="41"/>
      <c r="B271" s="29"/>
      <c r="C271" s="29"/>
      <c r="D271" s="29"/>
      <c r="E271" s="29"/>
      <c r="F271" s="30"/>
    </row>
    <row r="272" spans="1:6" s="24" customFormat="1" ht="15">
      <c r="A272" s="41"/>
      <c r="B272" s="29"/>
      <c r="C272" s="29"/>
      <c r="D272" s="29"/>
      <c r="E272" s="29"/>
      <c r="F272" s="30"/>
    </row>
    <row r="273" spans="1:6" s="24" customFormat="1" ht="15">
      <c r="A273" s="41"/>
      <c r="B273" s="29"/>
      <c r="C273" s="29"/>
      <c r="D273" s="29"/>
      <c r="E273" s="29"/>
      <c r="F273" s="30"/>
    </row>
    <row r="274" spans="1:6" s="24" customFormat="1" ht="15">
      <c r="A274" s="41"/>
      <c r="B274" s="29"/>
      <c r="C274" s="29"/>
      <c r="D274" s="29"/>
      <c r="E274" s="29"/>
      <c r="F274" s="30"/>
    </row>
    <row r="275" spans="1:6" s="24" customFormat="1" ht="15">
      <c r="A275" s="41"/>
      <c r="B275" s="29"/>
      <c r="C275" s="29"/>
      <c r="D275" s="29"/>
      <c r="E275" s="29"/>
      <c r="F275" s="30"/>
    </row>
    <row r="276" spans="1:6" s="24" customFormat="1" ht="15">
      <c r="A276" s="41"/>
      <c r="B276" s="29"/>
      <c r="C276" s="29"/>
      <c r="D276" s="29"/>
      <c r="E276" s="29"/>
      <c r="F276" s="30"/>
    </row>
    <row r="277" spans="1:6" s="24" customFormat="1" ht="15">
      <c r="A277" s="41"/>
      <c r="B277" s="29"/>
      <c r="C277" s="29"/>
      <c r="D277" s="29"/>
      <c r="E277" s="29"/>
      <c r="F277" s="30"/>
    </row>
    <row r="278" spans="1:6" s="24" customFormat="1" ht="30.75" customHeight="1">
      <c r="A278" s="41"/>
      <c r="B278" s="29"/>
      <c r="C278" s="29"/>
      <c r="D278" s="29"/>
      <c r="E278" s="29"/>
      <c r="F278" s="30"/>
    </row>
    <row r="279" spans="1:6" s="24" customFormat="1" ht="15.75" customHeight="1">
      <c r="A279" s="83" t="s">
        <v>130</v>
      </c>
      <c r="B279" s="83"/>
      <c r="C279" s="83"/>
      <c r="D279" s="83"/>
      <c r="E279" s="83"/>
      <c r="F279" s="83"/>
    </row>
    <row r="280" spans="1:6" s="24" customFormat="1" ht="15">
      <c r="A280" s="41"/>
      <c r="B280" s="31"/>
      <c r="C280" s="31"/>
      <c r="D280" s="57"/>
      <c r="E280" s="57"/>
      <c r="F280" s="57"/>
    </row>
    <row r="281" spans="1:6" s="24" customFormat="1" ht="24">
      <c r="A281" s="58" t="s">
        <v>1</v>
      </c>
      <c r="B281" s="58" t="s">
        <v>2</v>
      </c>
      <c r="C281" s="58" t="s">
        <v>3</v>
      </c>
      <c r="D281" s="68" t="s">
        <v>272</v>
      </c>
      <c r="E281" s="68" t="s">
        <v>273</v>
      </c>
      <c r="F281" s="58" t="s">
        <v>151</v>
      </c>
    </row>
    <row r="282" spans="1:6" s="56" customFormat="1" ht="15">
      <c r="A282" s="54">
        <v>1</v>
      </c>
      <c r="B282" s="28">
        <v>2</v>
      </c>
      <c r="C282" s="28">
        <v>3</v>
      </c>
      <c r="D282" s="28">
        <v>4</v>
      </c>
      <c r="E282" s="28">
        <v>5</v>
      </c>
      <c r="F282" s="28">
        <v>6</v>
      </c>
    </row>
    <row r="283" spans="1:6" s="24" customFormat="1" ht="15">
      <c r="A283" s="51" t="s">
        <v>131</v>
      </c>
      <c r="B283" s="8" t="s">
        <v>132</v>
      </c>
      <c r="C283" s="8" t="s">
        <v>7</v>
      </c>
      <c r="D283" s="70">
        <f>D286</f>
        <v>82545.35999999987</v>
      </c>
      <c r="E283" s="70">
        <f>E286</f>
        <v>-69878.89000000013</v>
      </c>
      <c r="F283" s="9">
        <v>0</v>
      </c>
    </row>
    <row r="284" spans="1:6" s="24" customFormat="1" ht="36">
      <c r="A284" s="42" t="s">
        <v>133</v>
      </c>
      <c r="B284" s="12" t="s">
        <v>134</v>
      </c>
      <c r="C284" s="12" t="s">
        <v>7</v>
      </c>
      <c r="D284" s="70"/>
      <c r="E284" s="70"/>
      <c r="F284" s="13">
        <v>0</v>
      </c>
    </row>
    <row r="285" spans="1:6" s="24" customFormat="1" ht="24">
      <c r="A285" s="42" t="s">
        <v>135</v>
      </c>
      <c r="B285" s="12" t="s">
        <v>136</v>
      </c>
      <c r="C285" s="12" t="s">
        <v>7</v>
      </c>
      <c r="D285" s="13"/>
      <c r="E285" s="13">
        <v>0</v>
      </c>
      <c r="F285" s="13">
        <v>0</v>
      </c>
    </row>
    <row r="286" spans="1:6" s="24" customFormat="1" ht="15">
      <c r="A286" s="51" t="s">
        <v>137</v>
      </c>
      <c r="B286" s="8" t="s">
        <v>138</v>
      </c>
      <c r="C286" s="8"/>
      <c r="D286" s="9">
        <f>D287+D290</f>
        <v>82545.35999999987</v>
      </c>
      <c r="E286" s="9">
        <f>E287+E290</f>
        <v>-69878.89000000013</v>
      </c>
      <c r="F286" s="9">
        <v>0</v>
      </c>
    </row>
    <row r="287" spans="1:6" s="24" customFormat="1" ht="15" customHeight="1">
      <c r="A287" s="51" t="s">
        <v>139</v>
      </c>
      <c r="B287" s="8" t="s">
        <v>140</v>
      </c>
      <c r="C287" s="8"/>
      <c r="D287" s="9">
        <f>D288+D289</f>
        <v>-2805990.64</v>
      </c>
      <c r="E287" s="9">
        <f>E288+E289</f>
        <v>-2509507.72</v>
      </c>
      <c r="F287" s="9">
        <v>0</v>
      </c>
    </row>
    <row r="288" spans="1:6" s="24" customFormat="1" ht="24">
      <c r="A288" s="42" t="s">
        <v>141</v>
      </c>
      <c r="B288" s="11" t="s">
        <v>140</v>
      </c>
      <c r="C288" s="12" t="s">
        <v>142</v>
      </c>
      <c r="D288" s="13">
        <v>0</v>
      </c>
      <c r="E288" s="13">
        <v>0</v>
      </c>
      <c r="F288" s="13">
        <v>0</v>
      </c>
    </row>
    <row r="289" spans="1:6" s="24" customFormat="1" ht="15">
      <c r="A289" s="42" t="s">
        <v>143</v>
      </c>
      <c r="B289" s="11" t="s">
        <v>140</v>
      </c>
      <c r="C289" s="12" t="s">
        <v>144</v>
      </c>
      <c r="D289" s="13">
        <f>-D10</f>
        <v>-2805990.64</v>
      </c>
      <c r="E289" s="13">
        <v>-2509507.72</v>
      </c>
      <c r="F289" s="13">
        <v>0</v>
      </c>
    </row>
    <row r="290" spans="1:6" s="24" customFormat="1" ht="15">
      <c r="A290" s="51" t="s">
        <v>145</v>
      </c>
      <c r="B290" s="8" t="s">
        <v>146</v>
      </c>
      <c r="C290" s="8"/>
      <c r="D290" s="9">
        <f>D291+D292</f>
        <v>2888536</v>
      </c>
      <c r="E290" s="9">
        <f>E291+E292</f>
        <v>2439628.83</v>
      </c>
      <c r="F290" s="9">
        <v>0</v>
      </c>
    </row>
    <row r="291" spans="1:6" s="24" customFormat="1" ht="24">
      <c r="A291" s="42" t="s">
        <v>147</v>
      </c>
      <c r="B291" s="11" t="s">
        <v>146</v>
      </c>
      <c r="C291" s="12" t="s">
        <v>148</v>
      </c>
      <c r="D291" s="13">
        <v>0</v>
      </c>
      <c r="E291" s="13">
        <v>0</v>
      </c>
      <c r="F291" s="13">
        <v>0</v>
      </c>
    </row>
    <row r="292" spans="1:6" s="24" customFormat="1" ht="15">
      <c r="A292" s="42" t="s">
        <v>149</v>
      </c>
      <c r="B292" s="11" t="s">
        <v>146</v>
      </c>
      <c r="C292" s="12" t="s">
        <v>150</v>
      </c>
      <c r="D292" s="13">
        <f>D129</f>
        <v>2888536</v>
      </c>
      <c r="E292" s="13">
        <v>2439628.83</v>
      </c>
      <c r="F292" s="13">
        <v>0</v>
      </c>
    </row>
  </sheetData>
  <sheetProtection/>
  <mergeCells count="5">
    <mergeCell ref="A2:F2"/>
    <mergeCell ref="A4:F4"/>
    <mergeCell ref="A279:F279"/>
    <mergeCell ref="A6:F6"/>
    <mergeCell ref="A125:F125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 alignWithMargins="0">
    <oddFooter>&amp;L&amp;D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5"/>
  <sheetViews>
    <sheetView showGridLines="0" tabSelected="1" view="pageBreakPreview" zoomScaleSheetLayoutView="100" workbookViewId="0" topLeftCell="A278">
      <selection activeCell="E299" sqref="E299"/>
    </sheetView>
  </sheetViews>
  <sheetFormatPr defaultColWidth="9.140625" defaultRowHeight="15"/>
  <cols>
    <col min="1" max="1" width="55.421875" style="41" customWidth="1"/>
    <col min="2" max="2" width="9.8515625" style="38" customWidth="1"/>
    <col min="3" max="3" width="28.00390625" style="38" customWidth="1"/>
    <col min="4" max="5" width="12.8515625" style="38" bestFit="1" customWidth="1"/>
    <col min="6" max="6" width="11.421875" style="38" customWidth="1"/>
  </cols>
  <sheetData>
    <row r="1" spans="2:6" ht="15" customHeight="1">
      <c r="B1" s="32"/>
      <c r="C1" s="33"/>
      <c r="D1" s="34"/>
      <c r="E1" s="35"/>
      <c r="F1" s="35"/>
    </row>
    <row r="2" spans="1:6" ht="15" customHeight="1">
      <c r="A2" s="81" t="s">
        <v>250</v>
      </c>
      <c r="B2" s="81"/>
      <c r="C2" s="81"/>
      <c r="D2" s="81"/>
      <c r="E2" s="81"/>
      <c r="F2" s="81"/>
    </row>
    <row r="3" spans="1:6" ht="15" customHeight="1">
      <c r="A3" s="44"/>
      <c r="B3" s="45"/>
      <c r="C3" s="45"/>
      <c r="D3" s="45"/>
      <c r="E3" s="46"/>
      <c r="F3" s="47"/>
    </row>
    <row r="4" spans="1:6" ht="15" customHeight="1">
      <c r="A4" s="82" t="s">
        <v>278</v>
      </c>
      <c r="B4" s="82"/>
      <c r="C4" s="82"/>
      <c r="D4" s="82"/>
      <c r="E4" s="82"/>
      <c r="F4" s="82"/>
    </row>
    <row r="5" spans="1:6" ht="15" customHeight="1">
      <c r="A5" s="44"/>
      <c r="B5" s="50"/>
      <c r="C5" s="50"/>
      <c r="D5" s="50"/>
      <c r="E5" s="48"/>
      <c r="F5" s="49"/>
    </row>
    <row r="6" spans="1:6" ht="15" customHeight="1">
      <c r="A6" s="80" t="s">
        <v>0</v>
      </c>
      <c r="B6" s="80"/>
      <c r="C6" s="80"/>
      <c r="D6" s="80"/>
      <c r="E6" s="80"/>
      <c r="F6" s="80"/>
    </row>
    <row r="7" spans="2:6" ht="15" customHeight="1">
      <c r="B7" s="36"/>
      <c r="C7" s="36"/>
      <c r="D7" s="36"/>
      <c r="E7" s="37"/>
      <c r="F7" s="37"/>
    </row>
    <row r="8" spans="1:6" ht="27" customHeight="1">
      <c r="A8" s="58" t="s">
        <v>1</v>
      </c>
      <c r="B8" s="58" t="s">
        <v>2</v>
      </c>
      <c r="C8" s="58" t="s">
        <v>3</v>
      </c>
      <c r="D8" s="68" t="s">
        <v>279</v>
      </c>
      <c r="E8" s="68" t="s">
        <v>280</v>
      </c>
      <c r="F8" s="58" t="s">
        <v>151</v>
      </c>
    </row>
    <row r="9" spans="1:6" s="56" customFormat="1" ht="15">
      <c r="A9" s="5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6" s="52" customFormat="1" ht="24">
      <c r="A10" s="51" t="s">
        <v>5</v>
      </c>
      <c r="B10" s="62" t="s">
        <v>6</v>
      </c>
      <c r="C10" s="62" t="s">
        <v>7</v>
      </c>
      <c r="D10" s="7">
        <f>D11+D43</f>
        <v>5311904</v>
      </c>
      <c r="E10" s="7">
        <f>E11+E43</f>
        <v>4387391.19</v>
      </c>
      <c r="F10" s="7">
        <f aca="true" t="shared" si="0" ref="F10:F30">E10/D10*100</f>
        <v>82.59545334403634</v>
      </c>
    </row>
    <row r="11" spans="1:6" s="52" customFormat="1" ht="15">
      <c r="A11" s="51" t="s">
        <v>153</v>
      </c>
      <c r="B11" s="62"/>
      <c r="C11" s="62"/>
      <c r="D11" s="7">
        <f>D12+D28</f>
        <v>736900</v>
      </c>
      <c r="E11" s="7">
        <f>E12+E28</f>
        <v>700156.1900000001</v>
      </c>
      <c r="F11" s="7">
        <f t="shared" si="0"/>
        <v>95.0137318496404</v>
      </c>
    </row>
    <row r="12" spans="1:6" s="52" customFormat="1" ht="15">
      <c r="A12" s="51" t="s">
        <v>154</v>
      </c>
      <c r="B12" s="62"/>
      <c r="C12" s="62"/>
      <c r="D12" s="7">
        <f>D13+D17+D20+D24+D26</f>
        <v>686700</v>
      </c>
      <c r="E12" s="7">
        <f>E13+E17+E20+E24+E26</f>
        <v>681672.8500000001</v>
      </c>
      <c r="F12" s="7">
        <f t="shared" si="0"/>
        <v>99.2679263142566</v>
      </c>
    </row>
    <row r="13" spans="1:6" s="52" customFormat="1" ht="15">
      <c r="A13" s="51" t="s">
        <v>155</v>
      </c>
      <c r="B13" s="62"/>
      <c r="C13" s="62" t="s">
        <v>156</v>
      </c>
      <c r="D13" s="7">
        <f>SUM(D14:D16)</f>
        <v>288300</v>
      </c>
      <c r="E13" s="7">
        <f>SUM(E14:E16)</f>
        <v>209739.95</v>
      </c>
      <c r="F13" s="7">
        <f t="shared" si="0"/>
        <v>72.75058966354491</v>
      </c>
    </row>
    <row r="14" spans="1:6" s="24" customFormat="1" ht="48">
      <c r="A14" s="42" t="s">
        <v>8</v>
      </c>
      <c r="B14" s="1" t="s">
        <v>6</v>
      </c>
      <c r="C14" s="2" t="s">
        <v>9</v>
      </c>
      <c r="D14" s="3">
        <v>240300</v>
      </c>
      <c r="E14" s="3">
        <v>189666.79</v>
      </c>
      <c r="F14" s="4">
        <f t="shared" si="0"/>
        <v>78.92916770703287</v>
      </c>
    </row>
    <row r="15" spans="1:6" s="24" customFormat="1" ht="72">
      <c r="A15" s="42" t="s">
        <v>10</v>
      </c>
      <c r="B15" s="1" t="s">
        <v>6</v>
      </c>
      <c r="C15" s="2" t="s">
        <v>11</v>
      </c>
      <c r="D15" s="3">
        <v>0</v>
      </c>
      <c r="E15" s="3">
        <v>4966.35</v>
      </c>
      <c r="F15" s="4" t="e">
        <f t="shared" si="0"/>
        <v>#DIV/0!</v>
      </c>
    </row>
    <row r="16" spans="1:6" s="24" customFormat="1" ht="36">
      <c r="A16" s="42" t="s">
        <v>12</v>
      </c>
      <c r="B16" s="1" t="s">
        <v>6</v>
      </c>
      <c r="C16" s="2" t="s">
        <v>13</v>
      </c>
      <c r="D16" s="3">
        <v>48000</v>
      </c>
      <c r="E16" s="3">
        <v>15106.81</v>
      </c>
      <c r="F16" s="4">
        <f t="shared" si="0"/>
        <v>31.472520833333334</v>
      </c>
    </row>
    <row r="17" spans="1:6" s="52" customFormat="1" ht="15">
      <c r="A17" s="51"/>
      <c r="B17" s="63"/>
      <c r="C17" s="5" t="s">
        <v>157</v>
      </c>
      <c r="D17" s="6">
        <f>SUM(D18:D19)</f>
        <v>45300</v>
      </c>
      <c r="E17" s="6">
        <f>SUM(E18:E19)</f>
        <v>41880.34</v>
      </c>
      <c r="F17" s="7">
        <f t="shared" si="0"/>
        <v>92.45108167770418</v>
      </c>
    </row>
    <row r="18" spans="1:6" s="24" customFormat="1" ht="15">
      <c r="A18" s="42" t="s">
        <v>14</v>
      </c>
      <c r="B18" s="1" t="s">
        <v>6</v>
      </c>
      <c r="C18" s="2" t="s">
        <v>15</v>
      </c>
      <c r="D18" s="3">
        <v>45300</v>
      </c>
      <c r="E18" s="3">
        <v>35715.5</v>
      </c>
      <c r="F18" s="4">
        <f t="shared" si="0"/>
        <v>78.84216335540839</v>
      </c>
    </row>
    <row r="19" spans="1:6" s="24" customFormat="1" ht="24">
      <c r="A19" s="42" t="s">
        <v>16</v>
      </c>
      <c r="B19" s="1" t="s">
        <v>6</v>
      </c>
      <c r="C19" s="2" t="s">
        <v>17</v>
      </c>
      <c r="D19" s="3"/>
      <c r="E19" s="3">
        <v>6164.84</v>
      </c>
      <c r="F19" s="4" t="e">
        <f t="shared" si="0"/>
        <v>#DIV/0!</v>
      </c>
    </row>
    <row r="20" spans="1:6" s="52" customFormat="1" ht="15">
      <c r="A20" s="51"/>
      <c r="B20" s="63"/>
      <c r="C20" s="5" t="s">
        <v>158</v>
      </c>
      <c r="D20" s="6">
        <f>SUM(D21:D23)</f>
        <v>346000</v>
      </c>
      <c r="E20" s="6">
        <f>SUM(E21:E23)</f>
        <v>424652.56000000006</v>
      </c>
      <c r="F20" s="7">
        <f t="shared" si="0"/>
        <v>122.73195375722545</v>
      </c>
    </row>
    <row r="21" spans="1:6" s="24" customFormat="1" ht="36">
      <c r="A21" s="42" t="s">
        <v>18</v>
      </c>
      <c r="B21" s="1" t="s">
        <v>6</v>
      </c>
      <c r="C21" s="2" t="s">
        <v>19</v>
      </c>
      <c r="D21" s="3">
        <v>32900</v>
      </c>
      <c r="E21" s="3">
        <v>33568.66</v>
      </c>
      <c r="F21" s="4">
        <f t="shared" si="0"/>
        <v>102.03240121580548</v>
      </c>
    </row>
    <row r="22" spans="1:6" s="24" customFormat="1" ht="48">
      <c r="A22" s="42" t="s">
        <v>20</v>
      </c>
      <c r="B22" s="1" t="s">
        <v>6</v>
      </c>
      <c r="C22" s="2" t="s">
        <v>21</v>
      </c>
      <c r="D22" s="3">
        <v>220100</v>
      </c>
      <c r="E22" s="3">
        <v>289953.15</v>
      </c>
      <c r="F22" s="4">
        <f t="shared" si="0"/>
        <v>131.73700590640618</v>
      </c>
    </row>
    <row r="23" spans="1:6" s="24" customFormat="1" ht="48">
      <c r="A23" s="42" t="s">
        <v>22</v>
      </c>
      <c r="B23" s="1" t="s">
        <v>6</v>
      </c>
      <c r="C23" s="2" t="s">
        <v>23</v>
      </c>
      <c r="D23" s="3">
        <v>93000</v>
      </c>
      <c r="E23" s="3">
        <v>101130.75</v>
      </c>
      <c r="F23" s="4">
        <f t="shared" si="0"/>
        <v>108.74274193548388</v>
      </c>
    </row>
    <row r="24" spans="1:6" s="52" customFormat="1" ht="15">
      <c r="A24" s="51"/>
      <c r="B24" s="63"/>
      <c r="C24" s="5" t="s">
        <v>159</v>
      </c>
      <c r="D24" s="6">
        <f>D25</f>
        <v>7100</v>
      </c>
      <c r="E24" s="6">
        <f>E25</f>
        <v>5400</v>
      </c>
      <c r="F24" s="7">
        <f t="shared" si="0"/>
        <v>76.05633802816901</v>
      </c>
    </row>
    <row r="25" spans="1:6" s="24" customFormat="1" ht="48">
      <c r="A25" s="42" t="s">
        <v>24</v>
      </c>
      <c r="B25" s="1" t="s">
        <v>6</v>
      </c>
      <c r="C25" s="2" t="s">
        <v>25</v>
      </c>
      <c r="D25" s="3">
        <v>7100</v>
      </c>
      <c r="E25" s="3">
        <v>5400</v>
      </c>
      <c r="F25" s="4">
        <f t="shared" si="0"/>
        <v>76.05633802816901</v>
      </c>
    </row>
    <row r="26" spans="1:6" s="52" customFormat="1" ht="15">
      <c r="A26" s="51"/>
      <c r="B26" s="63"/>
      <c r="C26" s="5" t="s">
        <v>160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4" customFormat="1" ht="24">
      <c r="A27" s="42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52" customFormat="1" ht="15">
      <c r="A28" s="51" t="s">
        <v>171</v>
      </c>
      <c r="B28" s="63"/>
      <c r="C28" s="5" t="s">
        <v>4</v>
      </c>
      <c r="D28" s="6">
        <f>D29+D33+D35+D39</f>
        <v>50200</v>
      </c>
      <c r="E28" s="6">
        <f>E29+E33+E35+E39</f>
        <v>18483.34</v>
      </c>
      <c r="F28" s="7">
        <f t="shared" si="0"/>
        <v>36.81940239043825</v>
      </c>
    </row>
    <row r="29" spans="1:6" s="52" customFormat="1" ht="24">
      <c r="A29" s="51" t="s">
        <v>172</v>
      </c>
      <c r="B29" s="63"/>
      <c r="C29" s="5" t="s">
        <v>161</v>
      </c>
      <c r="D29" s="6">
        <f>SUM(D30:D32)</f>
        <v>45100</v>
      </c>
      <c r="E29" s="6">
        <f>SUM(E30:E32)</f>
        <v>12485.27</v>
      </c>
      <c r="F29" s="7">
        <f t="shared" si="0"/>
        <v>27.683525498891353</v>
      </c>
    </row>
    <row r="30" spans="1:6" s="24" customFormat="1" ht="48">
      <c r="A30" s="42" t="s">
        <v>28</v>
      </c>
      <c r="B30" s="1" t="s">
        <v>6</v>
      </c>
      <c r="C30" s="2" t="s">
        <v>29</v>
      </c>
      <c r="D30" s="3">
        <v>34500</v>
      </c>
      <c r="E30" s="3">
        <v>7489.13</v>
      </c>
      <c r="F30" s="4">
        <f t="shared" si="0"/>
        <v>21.707623188405798</v>
      </c>
    </row>
    <row r="31" spans="1:6" s="24" customFormat="1" ht="48">
      <c r="A31" s="42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4" customFormat="1" ht="48">
      <c r="A32" s="42" t="s">
        <v>32</v>
      </c>
      <c r="B32" s="1" t="s">
        <v>6</v>
      </c>
      <c r="C32" s="2" t="s">
        <v>33</v>
      </c>
      <c r="D32" s="3">
        <v>10600</v>
      </c>
      <c r="E32" s="3">
        <v>4996.14</v>
      </c>
      <c r="F32" s="4">
        <f aca="true" t="shared" si="1" ref="F32:F39">E32/D32*100</f>
        <v>47.133396226415094</v>
      </c>
    </row>
    <row r="33" spans="1:6" s="52" customFormat="1" ht="15">
      <c r="A33" s="51"/>
      <c r="B33" s="63"/>
      <c r="C33" s="5" t="s">
        <v>162</v>
      </c>
      <c r="D33" s="6">
        <f>D34</f>
        <v>0</v>
      </c>
      <c r="E33" s="6">
        <f>E34</f>
        <v>2498.07</v>
      </c>
      <c r="F33" s="7" t="e">
        <f t="shared" si="1"/>
        <v>#DIV/0!</v>
      </c>
    </row>
    <row r="34" spans="1:6" s="24" customFormat="1" ht="24">
      <c r="A34" s="42" t="s">
        <v>34</v>
      </c>
      <c r="B34" s="1" t="s">
        <v>6</v>
      </c>
      <c r="C34" s="2" t="s">
        <v>35</v>
      </c>
      <c r="D34" s="3"/>
      <c r="E34" s="3">
        <v>2498.07</v>
      </c>
      <c r="F34" s="4" t="e">
        <f t="shared" si="1"/>
        <v>#DIV/0!</v>
      </c>
    </row>
    <row r="35" spans="1:6" s="52" customFormat="1" ht="15">
      <c r="A35" s="51"/>
      <c r="B35" s="63"/>
      <c r="C35" s="5" t="s">
        <v>163</v>
      </c>
      <c r="D35" s="6">
        <f>D36+D37+D38</f>
        <v>5100</v>
      </c>
      <c r="E35" s="6">
        <f>E36+E37+E38</f>
        <v>3500</v>
      </c>
      <c r="F35" s="7">
        <f t="shared" si="1"/>
        <v>68.62745098039215</v>
      </c>
    </row>
    <row r="36" spans="1:6" s="24" customFormat="1" ht="60">
      <c r="A36" s="42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4" customFormat="1" ht="36">
      <c r="A37" s="66" t="s">
        <v>38</v>
      </c>
      <c r="B37" s="1" t="s">
        <v>6</v>
      </c>
      <c r="C37" s="2" t="s">
        <v>39</v>
      </c>
      <c r="D37" s="3">
        <v>5100</v>
      </c>
      <c r="E37" s="3">
        <v>3500</v>
      </c>
      <c r="F37" s="4">
        <f>E37/D37*100</f>
        <v>68.62745098039215</v>
      </c>
    </row>
    <row r="38" spans="1:6" s="24" customFormat="1" ht="24">
      <c r="A38" s="66" t="s">
        <v>257</v>
      </c>
      <c r="B38" s="1">
        <v>10</v>
      </c>
      <c r="C38" s="2" t="s">
        <v>258</v>
      </c>
      <c r="D38" s="3"/>
      <c r="E38" s="3">
        <v>0</v>
      </c>
      <c r="F38" s="4"/>
    </row>
    <row r="39" spans="1:6" s="52" customFormat="1" ht="15">
      <c r="A39" s="51"/>
      <c r="B39" s="63"/>
      <c r="C39" s="5" t="s">
        <v>164</v>
      </c>
      <c r="D39" s="6">
        <f>SUM(D40:D42)</f>
        <v>0</v>
      </c>
      <c r="E39" s="6">
        <f>SUM(E40:E42)</f>
        <v>0</v>
      </c>
      <c r="F39" s="7" t="e">
        <f t="shared" si="1"/>
        <v>#DIV/0!</v>
      </c>
    </row>
    <row r="40" spans="1:6" s="24" customFormat="1" ht="15">
      <c r="A40" s="42" t="s">
        <v>40</v>
      </c>
      <c r="B40" s="1" t="s">
        <v>6</v>
      </c>
      <c r="C40" s="2" t="s">
        <v>41</v>
      </c>
      <c r="D40" s="3">
        <v>0</v>
      </c>
      <c r="E40" s="3">
        <v>0</v>
      </c>
      <c r="F40" s="4">
        <v>0</v>
      </c>
    </row>
    <row r="41" spans="1:6" s="24" customFormat="1" ht="36">
      <c r="A41" s="42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4">E41/D41*100</f>
        <v>#DIV/0!</v>
      </c>
    </row>
    <row r="42" spans="1:6" s="24" customFormat="1" ht="15">
      <c r="A42" s="42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76" customFormat="1" ht="15">
      <c r="A43" s="65" t="s">
        <v>173</v>
      </c>
      <c r="B43" s="63"/>
      <c r="C43" s="5" t="s">
        <v>70</v>
      </c>
      <c r="D43" s="6">
        <f>D44+D65</f>
        <v>4575004</v>
      </c>
      <c r="E43" s="6">
        <f>E44+E65</f>
        <v>3687235</v>
      </c>
      <c r="F43" s="7"/>
    </row>
    <row r="44" spans="1:6" s="52" customFormat="1" ht="15">
      <c r="A44" s="51" t="s">
        <v>277</v>
      </c>
      <c r="B44" s="63"/>
      <c r="C44" s="5" t="s">
        <v>165</v>
      </c>
      <c r="D44" s="6">
        <f>D45+D48+D55+D59+D63</f>
        <v>4575004</v>
      </c>
      <c r="E44" s="6">
        <f>E45+E48+E55+E59+E63</f>
        <v>3687235</v>
      </c>
      <c r="F44" s="7">
        <f t="shared" si="2"/>
        <v>80.59523008067315</v>
      </c>
    </row>
    <row r="45" spans="1:6" s="52" customFormat="1" ht="15">
      <c r="A45" s="51" t="s">
        <v>174</v>
      </c>
      <c r="B45" s="63"/>
      <c r="C45" s="5" t="s">
        <v>166</v>
      </c>
      <c r="D45" s="6">
        <f>D46+D47</f>
        <v>2928700</v>
      </c>
      <c r="E45" s="6">
        <f>E46+E47</f>
        <v>2419600</v>
      </c>
      <c r="F45" s="7">
        <f t="shared" si="2"/>
        <v>82.61686072318776</v>
      </c>
    </row>
    <row r="46" spans="1:6" s="24" customFormat="1" ht="24">
      <c r="A46" s="42" t="s">
        <v>46</v>
      </c>
      <c r="B46" s="1" t="s">
        <v>6</v>
      </c>
      <c r="C46" s="2" t="s">
        <v>47</v>
      </c>
      <c r="D46" s="3">
        <v>2807100</v>
      </c>
      <c r="E46" s="3">
        <v>2320900</v>
      </c>
      <c r="F46" s="4">
        <f t="shared" si="2"/>
        <v>82.67963378575755</v>
      </c>
    </row>
    <row r="47" spans="1:6" s="24" customFormat="1" ht="24">
      <c r="A47" s="42" t="s">
        <v>265</v>
      </c>
      <c r="B47" s="1"/>
      <c r="C47" s="2" t="s">
        <v>266</v>
      </c>
      <c r="D47" s="3">
        <v>121600</v>
      </c>
      <c r="E47" s="3">
        <v>98700</v>
      </c>
      <c r="F47" s="4">
        <f t="shared" si="2"/>
        <v>81.16776315789474</v>
      </c>
    </row>
    <row r="48" spans="1:6" s="52" customFormat="1" ht="15">
      <c r="A48" s="51" t="s">
        <v>175</v>
      </c>
      <c r="B48" s="63"/>
      <c r="C48" s="5" t="s">
        <v>167</v>
      </c>
      <c r="D48" s="6">
        <f>SUM(D49:D54)</f>
        <v>1463404</v>
      </c>
      <c r="E48" s="6">
        <f>SUM(E49:E54)</f>
        <v>1084735</v>
      </c>
      <c r="F48" s="7">
        <f t="shared" si="2"/>
        <v>74.12409696843797</v>
      </c>
    </row>
    <row r="49" spans="1:6" s="52" customFormat="1" ht="15">
      <c r="A49" s="42" t="s">
        <v>48</v>
      </c>
      <c r="B49" s="1" t="s">
        <v>6</v>
      </c>
      <c r="C49" s="2" t="s">
        <v>49</v>
      </c>
      <c r="D49" s="3">
        <v>297792</v>
      </c>
      <c r="E49" s="3">
        <v>0</v>
      </c>
      <c r="F49" s="4">
        <f t="shared" si="2"/>
        <v>0</v>
      </c>
    </row>
    <row r="50" spans="1:6" s="24" customFormat="1" ht="15">
      <c r="A50" s="42" t="s">
        <v>50</v>
      </c>
      <c r="B50" s="1" t="s">
        <v>6</v>
      </c>
      <c r="C50" s="2" t="s">
        <v>51</v>
      </c>
      <c r="D50" s="3">
        <v>171072</v>
      </c>
      <c r="E50" s="3">
        <v>171072</v>
      </c>
      <c r="F50" s="4">
        <f t="shared" si="2"/>
        <v>100</v>
      </c>
    </row>
    <row r="51" spans="1:6" s="24" customFormat="1" ht="24">
      <c r="A51" s="66" t="s">
        <v>276</v>
      </c>
      <c r="B51" s="73">
        <v>10</v>
      </c>
      <c r="C51" s="74" t="s">
        <v>275</v>
      </c>
      <c r="D51" s="6"/>
      <c r="E51" s="6"/>
      <c r="F51" s="7"/>
    </row>
    <row r="52" spans="1:6" s="24" customFormat="1" ht="24">
      <c r="A52" s="42" t="s">
        <v>52</v>
      </c>
      <c r="B52" s="1" t="s">
        <v>6</v>
      </c>
      <c r="C52" s="2" t="s">
        <v>53</v>
      </c>
      <c r="D52" s="3">
        <f>88310+375330</f>
        <v>463640</v>
      </c>
      <c r="E52" s="3">
        <v>463640</v>
      </c>
      <c r="F52" s="4">
        <f t="shared" si="2"/>
        <v>100</v>
      </c>
    </row>
    <row r="53" spans="1:6" s="24" customFormat="1" ht="60">
      <c r="A53" s="42" t="s">
        <v>54</v>
      </c>
      <c r="B53" s="1" t="s">
        <v>6</v>
      </c>
      <c r="C53" s="2" t="s">
        <v>55</v>
      </c>
      <c r="D53" s="3">
        <v>0</v>
      </c>
      <c r="E53" s="3">
        <v>0</v>
      </c>
      <c r="F53" s="4" t="e">
        <f t="shared" si="2"/>
        <v>#DIV/0!</v>
      </c>
    </row>
    <row r="54" spans="1:6" s="24" customFormat="1" ht="15">
      <c r="A54" s="42" t="s">
        <v>56</v>
      </c>
      <c r="B54" s="1" t="s">
        <v>6</v>
      </c>
      <c r="C54" s="2" t="s">
        <v>57</v>
      </c>
      <c r="D54" s="3">
        <v>530900</v>
      </c>
      <c r="E54" s="3">
        <v>450023</v>
      </c>
      <c r="F54" s="4">
        <f t="shared" si="2"/>
        <v>84.76605763797326</v>
      </c>
    </row>
    <row r="55" spans="1:6" s="52" customFormat="1" ht="15">
      <c r="A55" s="51" t="s">
        <v>176</v>
      </c>
      <c r="B55" s="63"/>
      <c r="C55" s="5" t="s">
        <v>168</v>
      </c>
      <c r="D55" s="6">
        <f>SUM(D56:D58)</f>
        <v>121900</v>
      </c>
      <c r="E55" s="6">
        <f>SUM(E56:E58)</f>
        <v>121900</v>
      </c>
      <c r="F55" s="7">
        <f t="shared" si="2"/>
        <v>100</v>
      </c>
    </row>
    <row r="56" spans="1:6" s="24" customFormat="1" ht="36">
      <c r="A56" s="42" t="s">
        <v>58</v>
      </c>
      <c r="B56" s="1" t="s">
        <v>6</v>
      </c>
      <c r="C56" s="2" t="s">
        <v>59</v>
      </c>
      <c r="D56" s="3">
        <v>121900</v>
      </c>
      <c r="E56" s="3">
        <v>121900</v>
      </c>
      <c r="F56" s="4">
        <f t="shared" si="2"/>
        <v>100</v>
      </c>
    </row>
    <row r="57" spans="1:6" s="24" customFormat="1" ht="24">
      <c r="A57" s="42" t="s">
        <v>60</v>
      </c>
      <c r="B57" s="1" t="s">
        <v>6</v>
      </c>
      <c r="C57" s="2" t="s">
        <v>61</v>
      </c>
      <c r="D57" s="3">
        <v>0</v>
      </c>
      <c r="E57" s="3">
        <v>0</v>
      </c>
      <c r="F57" s="4" t="e">
        <f t="shared" si="2"/>
        <v>#DIV/0!</v>
      </c>
    </row>
    <row r="58" spans="1:6" s="24" customFormat="1" ht="48">
      <c r="A58" s="42" t="s">
        <v>62</v>
      </c>
      <c r="B58" s="1" t="s">
        <v>6</v>
      </c>
      <c r="C58" s="2" t="s">
        <v>63</v>
      </c>
      <c r="D58" s="3">
        <v>0</v>
      </c>
      <c r="E58" s="3">
        <v>0</v>
      </c>
      <c r="F58" s="4" t="e">
        <f t="shared" si="2"/>
        <v>#DIV/0!</v>
      </c>
    </row>
    <row r="59" spans="1:6" s="52" customFormat="1" ht="15">
      <c r="A59" s="51" t="s">
        <v>177</v>
      </c>
      <c r="B59" s="63"/>
      <c r="C59" s="5" t="s">
        <v>169</v>
      </c>
      <c r="D59" s="6">
        <f>D60</f>
        <v>0</v>
      </c>
      <c r="E59" s="6">
        <f>E60</f>
        <v>0</v>
      </c>
      <c r="F59" s="7" t="e">
        <f t="shared" si="2"/>
        <v>#DIV/0!</v>
      </c>
    </row>
    <row r="60" spans="1:6" s="24" customFormat="1" ht="24">
      <c r="A60" s="42" t="s">
        <v>64</v>
      </c>
      <c r="B60" s="1" t="s">
        <v>6</v>
      </c>
      <c r="C60" s="2" t="s">
        <v>65</v>
      </c>
      <c r="D60" s="3">
        <v>0</v>
      </c>
      <c r="E60" s="3">
        <v>0</v>
      </c>
      <c r="F60" s="4" t="e">
        <f t="shared" si="2"/>
        <v>#DIV/0!</v>
      </c>
    </row>
    <row r="61" spans="1:6" s="24" customFormat="1" ht="36">
      <c r="A61" s="42" t="s">
        <v>268</v>
      </c>
      <c r="B61" s="1" t="s">
        <v>6</v>
      </c>
      <c r="C61" s="2" t="s">
        <v>267</v>
      </c>
      <c r="D61" s="3"/>
      <c r="E61" s="3"/>
      <c r="F61" s="4"/>
    </row>
    <row r="62" spans="1:6" s="24" customFormat="1" ht="36">
      <c r="A62" s="66" t="s">
        <v>270</v>
      </c>
      <c r="B62" s="1" t="s">
        <v>6</v>
      </c>
      <c r="C62" s="2" t="s">
        <v>269</v>
      </c>
      <c r="D62" s="3"/>
      <c r="E62" s="3"/>
      <c r="F62" s="4"/>
    </row>
    <row r="63" spans="1:6" s="52" customFormat="1" ht="15">
      <c r="A63" s="51" t="s">
        <v>178</v>
      </c>
      <c r="B63" s="63"/>
      <c r="C63" s="5" t="s">
        <v>170</v>
      </c>
      <c r="D63" s="6">
        <f>D64</f>
        <v>61000</v>
      </c>
      <c r="E63" s="6">
        <f>E64</f>
        <v>61000</v>
      </c>
      <c r="F63" s="7">
        <f t="shared" si="2"/>
        <v>100</v>
      </c>
    </row>
    <row r="64" spans="1:6" s="24" customFormat="1" ht="24">
      <c r="A64" s="42" t="s">
        <v>66</v>
      </c>
      <c r="B64" s="1" t="s">
        <v>6</v>
      </c>
      <c r="C64" s="2" t="s">
        <v>67</v>
      </c>
      <c r="D64" s="3">
        <v>61000</v>
      </c>
      <c r="E64" s="3">
        <v>61000</v>
      </c>
      <c r="F64" s="4">
        <f t="shared" si="2"/>
        <v>100</v>
      </c>
    </row>
    <row r="65" spans="1:6" s="24" customFormat="1" ht="36">
      <c r="A65" s="66" t="s">
        <v>259</v>
      </c>
      <c r="B65" s="1">
        <v>10</v>
      </c>
      <c r="C65" s="2" t="s">
        <v>260</v>
      </c>
      <c r="D65" s="3">
        <v>0</v>
      </c>
      <c r="E65" s="3">
        <v>0</v>
      </c>
      <c r="F65" s="4"/>
    </row>
    <row r="66" spans="1:6" s="24" customFormat="1" ht="15">
      <c r="A66" s="44"/>
      <c r="B66" s="19"/>
      <c r="C66" s="20"/>
      <c r="D66" s="21"/>
      <c r="E66" s="21"/>
      <c r="F66" s="22"/>
    </row>
    <row r="67" spans="1:6" s="24" customFormat="1" ht="15">
      <c r="A67" s="44"/>
      <c r="B67" s="19"/>
      <c r="C67" s="20"/>
      <c r="D67" s="21"/>
      <c r="E67" s="21"/>
      <c r="F67" s="22"/>
    </row>
    <row r="68" spans="1:6" s="24" customFormat="1" ht="15">
      <c r="A68" s="44"/>
      <c r="B68" s="19"/>
      <c r="C68" s="20"/>
      <c r="D68" s="21"/>
      <c r="E68" s="21"/>
      <c r="F68" s="22"/>
    </row>
    <row r="69" spans="1:6" s="24" customFormat="1" ht="15">
      <c r="A69" s="44"/>
      <c r="B69" s="19"/>
      <c r="C69" s="20"/>
      <c r="D69" s="21"/>
      <c r="E69" s="21"/>
      <c r="F69" s="22"/>
    </row>
    <row r="70" spans="1:6" s="24" customFormat="1" ht="15">
      <c r="A70" s="44"/>
      <c r="B70" s="19"/>
      <c r="C70" s="20"/>
      <c r="D70" s="21"/>
      <c r="E70" s="21"/>
      <c r="F70" s="22"/>
    </row>
    <row r="71" spans="1:6" s="24" customFormat="1" ht="15">
      <c r="A71" s="44"/>
      <c r="B71" s="19"/>
      <c r="C71" s="20"/>
      <c r="D71" s="21"/>
      <c r="E71" s="21"/>
      <c r="F71" s="22"/>
    </row>
    <row r="72" spans="1:6" s="24" customFormat="1" ht="15">
      <c r="A72" s="44"/>
      <c r="B72" s="19"/>
      <c r="C72" s="20"/>
      <c r="D72" s="21"/>
      <c r="E72" s="21"/>
      <c r="F72" s="22"/>
    </row>
    <row r="73" spans="1:6" s="24" customFormat="1" ht="15">
      <c r="A73" s="44"/>
      <c r="B73" s="19"/>
      <c r="C73" s="20"/>
      <c r="D73" s="21"/>
      <c r="E73" s="21"/>
      <c r="F73" s="22"/>
    </row>
    <row r="74" spans="1:6" s="24" customFormat="1" ht="15">
      <c r="A74" s="44"/>
      <c r="B74" s="19"/>
      <c r="C74" s="20"/>
      <c r="D74" s="21"/>
      <c r="E74" s="21"/>
      <c r="F74" s="22"/>
    </row>
    <row r="75" spans="1:6" s="24" customFormat="1" ht="15">
      <c r="A75" s="44"/>
      <c r="B75" s="19"/>
      <c r="C75" s="20"/>
      <c r="D75" s="21"/>
      <c r="E75" s="21"/>
      <c r="F75" s="22"/>
    </row>
    <row r="76" spans="1:6" s="24" customFormat="1" ht="15">
      <c r="A76" s="44"/>
      <c r="B76" s="19"/>
      <c r="C76" s="20"/>
      <c r="D76" s="21"/>
      <c r="E76" s="21"/>
      <c r="F76" s="22"/>
    </row>
    <row r="77" spans="1:6" s="24" customFormat="1" ht="15">
      <c r="A77" s="44"/>
      <c r="B77" s="19"/>
      <c r="C77" s="20"/>
      <c r="D77" s="21"/>
      <c r="E77" s="21"/>
      <c r="F77" s="22"/>
    </row>
    <row r="78" spans="1:6" s="24" customFormat="1" ht="15">
      <c r="A78" s="44"/>
      <c r="B78" s="19"/>
      <c r="C78" s="20"/>
      <c r="D78" s="21"/>
      <c r="E78" s="21"/>
      <c r="F78" s="22"/>
    </row>
    <row r="79" spans="1:6" s="24" customFormat="1" ht="15">
      <c r="A79" s="44"/>
      <c r="B79" s="19"/>
      <c r="C79" s="20"/>
      <c r="D79" s="21"/>
      <c r="E79" s="21"/>
      <c r="F79" s="22"/>
    </row>
    <row r="80" spans="1:6" s="24" customFormat="1" ht="15">
      <c r="A80" s="44"/>
      <c r="B80" s="19"/>
      <c r="C80" s="20"/>
      <c r="D80" s="21"/>
      <c r="E80" s="21"/>
      <c r="F80" s="22"/>
    </row>
    <row r="81" spans="1:6" s="24" customFormat="1" ht="15">
      <c r="A81" s="44"/>
      <c r="B81" s="19"/>
      <c r="C81" s="20"/>
      <c r="D81" s="21"/>
      <c r="E81" s="21"/>
      <c r="F81" s="22"/>
    </row>
    <row r="82" spans="1:6" s="24" customFormat="1" ht="15">
      <c r="A82" s="44"/>
      <c r="B82" s="19"/>
      <c r="C82" s="20"/>
      <c r="D82" s="21"/>
      <c r="E82" s="21"/>
      <c r="F82" s="22"/>
    </row>
    <row r="83" spans="1:6" s="24" customFormat="1" ht="15">
      <c r="A83" s="44"/>
      <c r="B83" s="19"/>
      <c r="C83" s="20"/>
      <c r="D83" s="21"/>
      <c r="E83" s="21"/>
      <c r="F83" s="22"/>
    </row>
    <row r="84" spans="1:6" s="24" customFormat="1" ht="15">
      <c r="A84" s="44"/>
      <c r="B84" s="19"/>
      <c r="C84" s="20"/>
      <c r="D84" s="21"/>
      <c r="E84" s="21"/>
      <c r="F84" s="22"/>
    </row>
    <row r="85" spans="1:6" s="24" customFormat="1" ht="15">
      <c r="A85" s="44"/>
      <c r="B85" s="19"/>
      <c r="C85" s="20"/>
      <c r="D85" s="21"/>
      <c r="E85" s="21"/>
      <c r="F85" s="22"/>
    </row>
    <row r="86" spans="1:6" s="24" customFormat="1" ht="15">
      <c r="A86" s="44"/>
      <c r="B86" s="19"/>
      <c r="C86" s="20"/>
      <c r="D86" s="21"/>
      <c r="E86" s="21"/>
      <c r="F86" s="22"/>
    </row>
    <row r="87" spans="1:6" s="24" customFormat="1" ht="15">
      <c r="A87" s="44"/>
      <c r="B87" s="19"/>
      <c r="C87" s="20"/>
      <c r="D87" s="21"/>
      <c r="E87" s="21"/>
      <c r="F87" s="22"/>
    </row>
    <row r="88" spans="1:6" s="24" customFormat="1" ht="15">
      <c r="A88" s="44"/>
      <c r="B88" s="19"/>
      <c r="C88" s="20"/>
      <c r="D88" s="21"/>
      <c r="E88" s="21"/>
      <c r="F88" s="22"/>
    </row>
    <row r="89" spans="1:6" s="24" customFormat="1" ht="15">
      <c r="A89" s="44"/>
      <c r="B89" s="19"/>
      <c r="C89" s="20"/>
      <c r="D89" s="21"/>
      <c r="E89" s="21"/>
      <c r="F89" s="22"/>
    </row>
    <row r="90" spans="1:6" s="24" customFormat="1" ht="15">
      <c r="A90" s="44"/>
      <c r="B90" s="19"/>
      <c r="C90" s="20"/>
      <c r="D90" s="21"/>
      <c r="E90" s="21"/>
      <c r="F90" s="22"/>
    </row>
    <row r="91" spans="1:6" s="24" customFormat="1" ht="15">
      <c r="A91" s="44"/>
      <c r="B91" s="19"/>
      <c r="C91" s="20"/>
      <c r="D91" s="21"/>
      <c r="E91" s="21"/>
      <c r="F91" s="22"/>
    </row>
    <row r="92" spans="1:6" s="24" customFormat="1" ht="15">
      <c r="A92" s="44"/>
      <c r="B92" s="19"/>
      <c r="C92" s="20"/>
      <c r="D92" s="21"/>
      <c r="E92" s="21"/>
      <c r="F92" s="22"/>
    </row>
    <row r="93" spans="1:6" s="24" customFormat="1" ht="15">
      <c r="A93" s="44"/>
      <c r="B93" s="19"/>
      <c r="C93" s="20"/>
      <c r="D93" s="21"/>
      <c r="E93" s="21"/>
      <c r="F93" s="22"/>
    </row>
    <row r="94" spans="1:6" s="24" customFormat="1" ht="15">
      <c r="A94" s="44"/>
      <c r="B94" s="19"/>
      <c r="C94" s="20"/>
      <c r="D94" s="21"/>
      <c r="E94" s="21"/>
      <c r="F94" s="22"/>
    </row>
    <row r="95" spans="1:6" s="24" customFormat="1" ht="15">
      <c r="A95" s="44"/>
      <c r="B95" s="19"/>
      <c r="C95" s="20"/>
      <c r="D95" s="21"/>
      <c r="E95" s="21"/>
      <c r="F95" s="22"/>
    </row>
    <row r="96" spans="1:6" s="24" customFormat="1" ht="15">
      <c r="A96" s="44"/>
      <c r="B96" s="19"/>
      <c r="C96" s="20"/>
      <c r="D96" s="21"/>
      <c r="E96" s="21"/>
      <c r="F96" s="22"/>
    </row>
    <row r="97" spans="1:6" s="24" customFormat="1" ht="15">
      <c r="A97" s="44"/>
      <c r="B97" s="19"/>
      <c r="C97" s="20"/>
      <c r="D97" s="21"/>
      <c r="E97" s="21"/>
      <c r="F97" s="22"/>
    </row>
    <row r="98" spans="1:6" s="24" customFormat="1" ht="15">
      <c r="A98" s="44"/>
      <c r="B98" s="19"/>
      <c r="C98" s="20"/>
      <c r="D98" s="21"/>
      <c r="E98" s="21"/>
      <c r="F98" s="22"/>
    </row>
    <row r="99" spans="1:6" s="24" customFormat="1" ht="15">
      <c r="A99" s="44"/>
      <c r="B99" s="19"/>
      <c r="C99" s="20"/>
      <c r="D99" s="21"/>
      <c r="E99" s="21"/>
      <c r="F99" s="22"/>
    </row>
    <row r="100" spans="1:6" s="24" customFormat="1" ht="15">
      <c r="A100" s="44"/>
      <c r="B100" s="19"/>
      <c r="C100" s="20"/>
      <c r="D100" s="21"/>
      <c r="E100" s="21"/>
      <c r="F100" s="22"/>
    </row>
    <row r="101" spans="1:6" s="24" customFormat="1" ht="15">
      <c r="A101" s="44"/>
      <c r="B101" s="19"/>
      <c r="C101" s="20"/>
      <c r="D101" s="21"/>
      <c r="E101" s="21"/>
      <c r="F101" s="22"/>
    </row>
    <row r="102" spans="1:6" s="24" customFormat="1" ht="15">
      <c r="A102" s="44"/>
      <c r="B102" s="19"/>
      <c r="C102" s="20"/>
      <c r="D102" s="21"/>
      <c r="E102" s="21"/>
      <c r="F102" s="22"/>
    </row>
    <row r="103" spans="1:6" s="24" customFormat="1" ht="15">
      <c r="A103" s="44"/>
      <c r="B103" s="19"/>
      <c r="C103" s="20"/>
      <c r="D103" s="21"/>
      <c r="E103" s="21"/>
      <c r="F103" s="22"/>
    </row>
    <row r="104" spans="1:6" s="24" customFormat="1" ht="15">
      <c r="A104" s="44"/>
      <c r="B104" s="19"/>
      <c r="C104" s="20"/>
      <c r="D104" s="21"/>
      <c r="E104" s="21"/>
      <c r="F104" s="22"/>
    </row>
    <row r="105" spans="1:6" s="24" customFormat="1" ht="15">
      <c r="A105" s="44"/>
      <c r="B105" s="19"/>
      <c r="C105" s="20"/>
      <c r="D105" s="21"/>
      <c r="E105" s="21"/>
      <c r="F105" s="22"/>
    </row>
    <row r="106" spans="1:6" s="24" customFormat="1" ht="15">
      <c r="A106" s="44"/>
      <c r="B106" s="19"/>
      <c r="C106" s="20"/>
      <c r="D106" s="21"/>
      <c r="E106" s="21"/>
      <c r="F106" s="22"/>
    </row>
    <row r="107" spans="1:6" s="24" customFormat="1" ht="15">
      <c r="A107" s="44"/>
      <c r="B107" s="19"/>
      <c r="C107" s="20"/>
      <c r="D107" s="21"/>
      <c r="E107" s="21"/>
      <c r="F107" s="22"/>
    </row>
    <row r="108" spans="1:6" s="24" customFormat="1" ht="15">
      <c r="A108" s="44"/>
      <c r="B108" s="19"/>
      <c r="C108" s="20"/>
      <c r="D108" s="21"/>
      <c r="E108" s="21"/>
      <c r="F108" s="22"/>
    </row>
    <row r="109" spans="1:6" s="24" customFormat="1" ht="15">
      <c r="A109" s="44"/>
      <c r="B109" s="19"/>
      <c r="C109" s="20"/>
      <c r="D109" s="21"/>
      <c r="E109" s="21"/>
      <c r="F109" s="22"/>
    </row>
    <row r="110" spans="1:6" s="24" customFormat="1" ht="15">
      <c r="A110" s="44"/>
      <c r="B110" s="19"/>
      <c r="C110" s="20"/>
      <c r="D110" s="21"/>
      <c r="E110" s="21"/>
      <c r="F110" s="22"/>
    </row>
    <row r="111" spans="1:6" s="24" customFormat="1" ht="15">
      <c r="A111" s="44"/>
      <c r="B111" s="19"/>
      <c r="C111" s="20"/>
      <c r="D111" s="21"/>
      <c r="E111" s="21"/>
      <c r="F111" s="22"/>
    </row>
    <row r="112" spans="1:6" s="24" customFormat="1" ht="15">
      <c r="A112" s="44"/>
      <c r="B112" s="19"/>
      <c r="C112" s="20"/>
      <c r="D112" s="21"/>
      <c r="E112" s="21"/>
      <c r="F112" s="22"/>
    </row>
    <row r="113" spans="1:6" s="24" customFormat="1" ht="15">
      <c r="A113" s="44"/>
      <c r="B113" s="19"/>
      <c r="C113" s="20"/>
      <c r="D113" s="21"/>
      <c r="E113" s="21"/>
      <c r="F113" s="22"/>
    </row>
    <row r="114" spans="1:6" s="24" customFormat="1" ht="15">
      <c r="A114" s="44"/>
      <c r="B114" s="19"/>
      <c r="C114" s="20"/>
      <c r="D114" s="21"/>
      <c r="E114" s="21"/>
      <c r="F114" s="22"/>
    </row>
    <row r="115" spans="1:6" s="24" customFormat="1" ht="15">
      <c r="A115" s="44"/>
      <c r="B115" s="19"/>
      <c r="C115" s="20"/>
      <c r="D115" s="21"/>
      <c r="E115" s="21"/>
      <c r="F115" s="22"/>
    </row>
    <row r="116" spans="1:6" s="24" customFormat="1" ht="15">
      <c r="A116" s="44"/>
      <c r="B116" s="19"/>
      <c r="C116" s="20"/>
      <c r="D116" s="21"/>
      <c r="E116" s="21"/>
      <c r="F116" s="22"/>
    </row>
    <row r="117" spans="1:6" s="24" customFormat="1" ht="15">
      <c r="A117" s="44"/>
      <c r="B117" s="19"/>
      <c r="C117" s="20"/>
      <c r="D117" s="21"/>
      <c r="E117" s="21"/>
      <c r="F117" s="22"/>
    </row>
    <row r="118" spans="1:6" s="24" customFormat="1" ht="15">
      <c r="A118" s="44"/>
      <c r="B118" s="19"/>
      <c r="C118" s="20"/>
      <c r="D118" s="21"/>
      <c r="E118" s="21"/>
      <c r="F118" s="22"/>
    </row>
    <row r="119" spans="1:6" s="24" customFormat="1" ht="15">
      <c r="A119" s="44"/>
      <c r="B119" s="19"/>
      <c r="C119" s="20"/>
      <c r="D119" s="21"/>
      <c r="E119" s="21"/>
      <c r="F119" s="22"/>
    </row>
    <row r="120" spans="1:6" s="24" customFormat="1" ht="15">
      <c r="A120" s="44"/>
      <c r="B120" s="19"/>
      <c r="C120" s="20"/>
      <c r="D120" s="21"/>
      <c r="E120" s="21"/>
      <c r="F120" s="22"/>
    </row>
    <row r="121" spans="1:6" s="24" customFormat="1" ht="15">
      <c r="A121" s="44"/>
      <c r="B121" s="19"/>
      <c r="C121" s="20"/>
      <c r="D121" s="21"/>
      <c r="E121" s="21"/>
      <c r="F121" s="22"/>
    </row>
    <row r="122" spans="1:6" s="24" customFormat="1" ht="15">
      <c r="A122" s="44"/>
      <c r="B122" s="19"/>
      <c r="C122" s="20"/>
      <c r="D122" s="21"/>
      <c r="E122" s="21"/>
      <c r="F122" s="22"/>
    </row>
    <row r="123" spans="1:6" s="24" customFormat="1" ht="15" hidden="1">
      <c r="A123" s="44"/>
      <c r="B123" s="19"/>
      <c r="C123" s="20"/>
      <c r="D123" s="21"/>
      <c r="E123" s="21"/>
      <c r="F123" s="22"/>
    </row>
    <row r="124" spans="1:6" s="24" customFormat="1" ht="15" hidden="1">
      <c r="A124" s="44"/>
      <c r="B124" s="19"/>
      <c r="C124" s="20"/>
      <c r="D124" s="21"/>
      <c r="E124" s="21"/>
      <c r="F124" s="22"/>
    </row>
    <row r="125" spans="1:6" s="24" customFormat="1" ht="15.75" customHeight="1">
      <c r="A125" s="83" t="s">
        <v>68</v>
      </c>
      <c r="B125" s="83"/>
      <c r="C125" s="83"/>
      <c r="D125" s="83"/>
      <c r="E125" s="83"/>
      <c r="F125" s="83"/>
    </row>
    <row r="126" spans="1:6" s="24" customFormat="1" ht="22.5" customHeight="1">
      <c r="A126" s="41"/>
      <c r="B126" s="26"/>
      <c r="C126" s="26"/>
      <c r="D126" s="27"/>
      <c r="E126" s="27"/>
      <c r="F126" s="27"/>
    </row>
    <row r="127" spans="1:6" s="24" customFormat="1" ht="24">
      <c r="A127" s="58" t="s">
        <v>1</v>
      </c>
      <c r="B127" s="58" t="s">
        <v>2</v>
      </c>
      <c r="C127" s="58" t="s">
        <v>3</v>
      </c>
      <c r="D127" s="68" t="s">
        <v>279</v>
      </c>
      <c r="E127" s="68" t="s">
        <v>280</v>
      </c>
      <c r="F127" s="58" t="s">
        <v>151</v>
      </c>
    </row>
    <row r="128" spans="1:6" s="24" customFormat="1" ht="15">
      <c r="A128" s="59">
        <v>1</v>
      </c>
      <c r="B128" s="59">
        <v>2</v>
      </c>
      <c r="C128" s="59">
        <v>3</v>
      </c>
      <c r="D128" s="59">
        <v>4</v>
      </c>
      <c r="E128" s="59">
        <v>5</v>
      </c>
      <c r="F128" s="59">
        <v>6</v>
      </c>
    </row>
    <row r="129" spans="1:6" s="52" customFormat="1" ht="24">
      <c r="A129" s="64" t="s">
        <v>69</v>
      </c>
      <c r="B129" s="8" t="s">
        <v>70</v>
      </c>
      <c r="C129" s="8" t="s">
        <v>7</v>
      </c>
      <c r="D129" s="9">
        <f>D130+D150+D165+D171+D195+D197+D206+D210+D158+D209+D191</f>
        <v>5845004</v>
      </c>
      <c r="E129" s="9">
        <f>E130+E150+E165+E171+E195+E197+E206+E210+E158+E209+E191</f>
        <v>4005349.58</v>
      </c>
      <c r="F129" s="10">
        <f aca="true" t="shared" si="3" ref="F129:F168">E129/D129*100</f>
        <v>68.52603659467128</v>
      </c>
    </row>
    <row r="130" spans="1:6" s="52" customFormat="1" ht="15">
      <c r="A130" s="64" t="s">
        <v>179</v>
      </c>
      <c r="B130" s="8"/>
      <c r="C130" s="8" t="s">
        <v>180</v>
      </c>
      <c r="D130" s="9">
        <f>D131+D144+D146+D142</f>
        <v>1019300</v>
      </c>
      <c r="E130" s="9">
        <f>E131+E144+E146</f>
        <v>684507.11</v>
      </c>
      <c r="F130" s="10">
        <f t="shared" si="3"/>
        <v>67.1546267046012</v>
      </c>
    </row>
    <row r="131" spans="1:6" s="52" customFormat="1" ht="36">
      <c r="A131" s="64" t="s">
        <v>181</v>
      </c>
      <c r="B131" s="8"/>
      <c r="C131" s="8" t="s">
        <v>182</v>
      </c>
      <c r="D131" s="9">
        <f>SUM(D132:D141)</f>
        <v>1004300</v>
      </c>
      <c r="E131" s="9">
        <f>SUM(E132:E141)</f>
        <v>684507.11</v>
      </c>
      <c r="F131" s="10">
        <f t="shared" si="3"/>
        <v>68.15763317733744</v>
      </c>
    </row>
    <row r="132" spans="1:6" s="24" customFormat="1" ht="15">
      <c r="A132" s="43" t="s">
        <v>71</v>
      </c>
      <c r="B132" s="11" t="s">
        <v>70</v>
      </c>
      <c r="C132" s="12" t="s">
        <v>72</v>
      </c>
      <c r="D132" s="13">
        <v>652500</v>
      </c>
      <c r="E132" s="13">
        <v>478782.21</v>
      </c>
      <c r="F132" s="14">
        <f t="shared" si="3"/>
        <v>73.37658390804597</v>
      </c>
    </row>
    <row r="133" spans="1:6" s="24" customFormat="1" ht="15">
      <c r="A133" s="43" t="s">
        <v>73</v>
      </c>
      <c r="B133" s="11" t="s">
        <v>70</v>
      </c>
      <c r="C133" s="12" t="s">
        <v>74</v>
      </c>
      <c r="D133" s="13">
        <v>189200</v>
      </c>
      <c r="E133" s="13">
        <v>140707.31</v>
      </c>
      <c r="F133" s="14">
        <f t="shared" si="3"/>
        <v>74.36961416490486</v>
      </c>
    </row>
    <row r="134" spans="1:6" s="24" customFormat="1" ht="15">
      <c r="A134" s="43" t="s">
        <v>75</v>
      </c>
      <c r="B134" s="11" t="s">
        <v>70</v>
      </c>
      <c r="C134" s="12" t="s">
        <v>76</v>
      </c>
      <c r="D134" s="13">
        <v>18000</v>
      </c>
      <c r="E134" s="13">
        <v>8930.33</v>
      </c>
      <c r="F134" s="14">
        <f t="shared" si="3"/>
        <v>49.612944444444445</v>
      </c>
    </row>
    <row r="135" spans="1:6" s="24" customFormat="1" ht="15">
      <c r="A135" s="43" t="s">
        <v>77</v>
      </c>
      <c r="B135" s="11" t="s">
        <v>70</v>
      </c>
      <c r="C135" s="12" t="s">
        <v>78</v>
      </c>
      <c r="D135" s="13">
        <v>0</v>
      </c>
      <c r="E135" s="13"/>
      <c r="F135" s="14" t="e">
        <f t="shared" si="3"/>
        <v>#DIV/0!</v>
      </c>
    </row>
    <row r="136" spans="1:6" s="24" customFormat="1" ht="15">
      <c r="A136" s="43" t="s">
        <v>231</v>
      </c>
      <c r="B136" s="11" t="s">
        <v>70</v>
      </c>
      <c r="C136" s="12" t="s">
        <v>232</v>
      </c>
      <c r="D136" s="13">
        <v>0</v>
      </c>
      <c r="E136" s="13"/>
      <c r="F136" s="14" t="e">
        <f t="shared" si="3"/>
        <v>#DIV/0!</v>
      </c>
    </row>
    <row r="137" spans="1:6" s="24" customFormat="1" ht="15">
      <c r="A137" s="43" t="s">
        <v>79</v>
      </c>
      <c r="B137" s="11" t="s">
        <v>70</v>
      </c>
      <c r="C137" s="12" t="s">
        <v>80</v>
      </c>
      <c r="D137" s="13">
        <v>7000</v>
      </c>
      <c r="E137" s="13">
        <v>1585</v>
      </c>
      <c r="F137" s="14">
        <f t="shared" si="3"/>
        <v>22.642857142857142</v>
      </c>
    </row>
    <row r="138" spans="1:6" s="24" customFormat="1" ht="15">
      <c r="A138" s="43" t="s">
        <v>81</v>
      </c>
      <c r="B138" s="11" t="s">
        <v>70</v>
      </c>
      <c r="C138" s="12" t="s">
        <v>82</v>
      </c>
      <c r="D138" s="13">
        <v>29100</v>
      </c>
      <c r="E138" s="13">
        <v>10951.26</v>
      </c>
      <c r="F138" s="14">
        <f t="shared" si="3"/>
        <v>37.63319587628866</v>
      </c>
    </row>
    <row r="139" spans="1:6" s="24" customFormat="1" ht="15">
      <c r="A139" s="43" t="s">
        <v>83</v>
      </c>
      <c r="B139" s="11" t="s">
        <v>70</v>
      </c>
      <c r="C139" s="12" t="s">
        <v>84</v>
      </c>
      <c r="D139" s="13">
        <v>8100</v>
      </c>
      <c r="E139" s="13">
        <v>3703</v>
      </c>
      <c r="F139" s="14">
        <f t="shared" si="3"/>
        <v>45.71604938271605</v>
      </c>
    </row>
    <row r="140" spans="1:6" s="24" customFormat="1" ht="15">
      <c r="A140" s="43" t="s">
        <v>85</v>
      </c>
      <c r="B140" s="11" t="s">
        <v>70</v>
      </c>
      <c r="C140" s="12" t="s">
        <v>86</v>
      </c>
      <c r="D140" s="13">
        <v>30000</v>
      </c>
      <c r="E140" s="13">
        <v>29848</v>
      </c>
      <c r="F140" s="14">
        <f t="shared" si="3"/>
        <v>99.49333333333334</v>
      </c>
    </row>
    <row r="141" spans="1:6" s="24" customFormat="1" ht="15">
      <c r="A141" s="43" t="s">
        <v>87</v>
      </c>
      <c r="B141" s="11" t="s">
        <v>70</v>
      </c>
      <c r="C141" s="12" t="s">
        <v>88</v>
      </c>
      <c r="D141" s="13">
        <v>70400</v>
      </c>
      <c r="E141" s="13">
        <v>10000</v>
      </c>
      <c r="F141" s="14">
        <f t="shared" si="3"/>
        <v>14.204545454545455</v>
      </c>
    </row>
    <row r="142" spans="1:6" s="52" customFormat="1" ht="15">
      <c r="A142" s="65" t="s">
        <v>234</v>
      </c>
      <c r="B142" s="15"/>
      <c r="C142" s="8" t="s">
        <v>233</v>
      </c>
      <c r="D142" s="9">
        <f>D143</f>
        <v>0</v>
      </c>
      <c r="E142" s="9">
        <f>E143</f>
        <v>0</v>
      </c>
      <c r="F142" s="10" t="e">
        <f t="shared" si="3"/>
        <v>#DIV/0!</v>
      </c>
    </row>
    <row r="143" spans="1:6" s="24" customFormat="1" ht="15">
      <c r="A143" s="43" t="s">
        <v>212</v>
      </c>
      <c r="B143" s="11">
        <v>200</v>
      </c>
      <c r="C143" s="12" t="s">
        <v>235</v>
      </c>
      <c r="D143" s="13">
        <v>0</v>
      </c>
      <c r="E143" s="13">
        <v>0</v>
      </c>
      <c r="F143" s="14" t="e">
        <f t="shared" si="3"/>
        <v>#DIV/0!</v>
      </c>
    </row>
    <row r="144" spans="1:6" s="52" customFormat="1" ht="15">
      <c r="A144" s="64" t="s">
        <v>183</v>
      </c>
      <c r="B144" s="15"/>
      <c r="C144" s="8" t="s">
        <v>184</v>
      </c>
      <c r="D144" s="9">
        <f>D145</f>
        <v>15000</v>
      </c>
      <c r="E144" s="9">
        <f>E145</f>
        <v>0</v>
      </c>
      <c r="F144" s="10">
        <f t="shared" si="3"/>
        <v>0</v>
      </c>
    </row>
    <row r="145" spans="1:6" s="24" customFormat="1" ht="15">
      <c r="A145" s="43" t="s">
        <v>83</v>
      </c>
      <c r="B145" s="11" t="s">
        <v>70</v>
      </c>
      <c r="C145" s="12" t="s">
        <v>89</v>
      </c>
      <c r="D145" s="13">
        <v>15000</v>
      </c>
      <c r="E145" s="13">
        <v>0</v>
      </c>
      <c r="F145" s="14">
        <f t="shared" si="3"/>
        <v>0</v>
      </c>
    </row>
    <row r="146" spans="1:6" s="52" customFormat="1" ht="15">
      <c r="A146" s="64" t="s">
        <v>185</v>
      </c>
      <c r="B146" s="15"/>
      <c r="C146" s="8" t="s">
        <v>186</v>
      </c>
      <c r="D146" s="9">
        <f>D147+D148+D149</f>
        <v>0</v>
      </c>
      <c r="E146" s="9">
        <f>E147+E148+E149</f>
        <v>0</v>
      </c>
      <c r="F146" s="10" t="e">
        <f t="shared" si="3"/>
        <v>#DIV/0!</v>
      </c>
    </row>
    <row r="147" spans="1:6" s="24" customFormat="1" ht="15">
      <c r="A147" s="43" t="s">
        <v>71</v>
      </c>
      <c r="B147" s="11" t="s">
        <v>70</v>
      </c>
      <c r="C147" s="12" t="s">
        <v>90</v>
      </c>
      <c r="D147" s="13">
        <v>0</v>
      </c>
      <c r="E147" s="13">
        <v>0</v>
      </c>
      <c r="F147" s="14" t="e">
        <f t="shared" si="3"/>
        <v>#DIV/0!</v>
      </c>
    </row>
    <row r="148" spans="1:6" s="24" customFormat="1" ht="15">
      <c r="A148" s="43" t="s">
        <v>73</v>
      </c>
      <c r="B148" s="11" t="s">
        <v>70</v>
      </c>
      <c r="C148" s="12" t="s">
        <v>91</v>
      </c>
      <c r="D148" s="13">
        <v>0</v>
      </c>
      <c r="E148" s="13">
        <v>0</v>
      </c>
      <c r="F148" s="14" t="e">
        <f t="shared" si="3"/>
        <v>#DIV/0!</v>
      </c>
    </row>
    <row r="149" spans="1:6" s="24" customFormat="1" ht="15">
      <c r="A149" s="43" t="s">
        <v>83</v>
      </c>
      <c r="B149" s="11" t="s">
        <v>70</v>
      </c>
      <c r="C149" s="12" t="s">
        <v>92</v>
      </c>
      <c r="D149" s="13">
        <v>0</v>
      </c>
      <c r="E149" s="13">
        <v>0</v>
      </c>
      <c r="F149" s="14" t="e">
        <f t="shared" si="3"/>
        <v>#DIV/0!</v>
      </c>
    </row>
    <row r="150" spans="1:6" s="52" customFormat="1" ht="15">
      <c r="A150" s="64" t="s">
        <v>218</v>
      </c>
      <c r="B150" s="15"/>
      <c r="C150" s="8" t="s">
        <v>188</v>
      </c>
      <c r="D150" s="9">
        <f>SUM(D151:D157)</f>
        <v>121900</v>
      </c>
      <c r="E150" s="9">
        <f>SUM(E151:E157)</f>
        <v>84453.18000000001</v>
      </c>
      <c r="F150" s="10">
        <f t="shared" si="3"/>
        <v>69.28070549630846</v>
      </c>
    </row>
    <row r="151" spans="1:6" s="24" customFormat="1" ht="15">
      <c r="A151" s="43" t="s">
        <v>71</v>
      </c>
      <c r="B151" s="11" t="s">
        <v>70</v>
      </c>
      <c r="C151" s="12" t="s">
        <v>93</v>
      </c>
      <c r="D151" s="13">
        <v>77000</v>
      </c>
      <c r="E151" s="13">
        <v>58788.35</v>
      </c>
      <c r="F151" s="14">
        <f t="shared" si="3"/>
        <v>76.34850649350649</v>
      </c>
    </row>
    <row r="152" spans="1:6" s="24" customFormat="1" ht="15">
      <c r="A152" s="43" t="s">
        <v>73</v>
      </c>
      <c r="B152" s="11" t="s">
        <v>70</v>
      </c>
      <c r="C152" s="12" t="s">
        <v>94</v>
      </c>
      <c r="D152" s="13">
        <v>23500</v>
      </c>
      <c r="E152" s="13">
        <v>17150.09</v>
      </c>
      <c r="F152" s="14">
        <f t="shared" si="3"/>
        <v>72.97910638297871</v>
      </c>
    </row>
    <row r="153" spans="1:6" s="24" customFormat="1" ht="15">
      <c r="A153" s="43" t="s">
        <v>75</v>
      </c>
      <c r="B153" s="11" t="s">
        <v>70</v>
      </c>
      <c r="C153" s="12" t="s">
        <v>95</v>
      </c>
      <c r="D153" s="13">
        <v>2200</v>
      </c>
      <c r="E153" s="13">
        <v>2157.74</v>
      </c>
      <c r="F153" s="14">
        <f t="shared" si="3"/>
        <v>98.07909090909091</v>
      </c>
    </row>
    <row r="154" spans="1:6" s="24" customFormat="1" ht="15">
      <c r="A154" s="43" t="s">
        <v>96</v>
      </c>
      <c r="B154" s="11" t="s">
        <v>70</v>
      </c>
      <c r="C154" s="12" t="s">
        <v>97</v>
      </c>
      <c r="D154" s="13">
        <v>3500</v>
      </c>
      <c r="E154" s="13">
        <v>1357</v>
      </c>
      <c r="F154" s="14">
        <f t="shared" si="3"/>
        <v>38.77142857142857</v>
      </c>
    </row>
    <row r="155" spans="1:6" s="24" customFormat="1" ht="15">
      <c r="A155" s="43" t="s">
        <v>77</v>
      </c>
      <c r="B155" s="11" t="s">
        <v>70</v>
      </c>
      <c r="C155" s="12" t="s">
        <v>98</v>
      </c>
      <c r="D155" s="13">
        <v>5300</v>
      </c>
      <c r="E155" s="13"/>
      <c r="F155" s="14">
        <f t="shared" si="3"/>
        <v>0</v>
      </c>
    </row>
    <row r="156" spans="1:6" s="24" customFormat="1" ht="15">
      <c r="A156" s="43" t="s">
        <v>85</v>
      </c>
      <c r="B156" s="11" t="s">
        <v>70</v>
      </c>
      <c r="C156" s="12" t="s">
        <v>99</v>
      </c>
      <c r="D156" s="13">
        <v>0</v>
      </c>
      <c r="E156" s="13"/>
      <c r="F156" s="14" t="e">
        <f t="shared" si="3"/>
        <v>#DIV/0!</v>
      </c>
    </row>
    <row r="157" spans="1:6" s="24" customFormat="1" ht="15">
      <c r="A157" s="43" t="s">
        <v>87</v>
      </c>
      <c r="B157" s="11" t="s">
        <v>70</v>
      </c>
      <c r="C157" s="12" t="s">
        <v>100</v>
      </c>
      <c r="D157" s="13">
        <v>10400</v>
      </c>
      <c r="E157" s="13">
        <v>5000</v>
      </c>
      <c r="F157" s="14">
        <f t="shared" si="3"/>
        <v>48.07692307692308</v>
      </c>
    </row>
    <row r="158" spans="1:6" s="52" customFormat="1" ht="15">
      <c r="A158" s="65" t="s">
        <v>219</v>
      </c>
      <c r="B158" s="15"/>
      <c r="C158" s="8" t="s">
        <v>189</v>
      </c>
      <c r="D158" s="9">
        <f>D164+D160+D161+D162+D163+D159</f>
        <v>108380</v>
      </c>
      <c r="E158" s="9">
        <f>E164+E160+E161+E162+E163+E159</f>
        <v>78073.34</v>
      </c>
      <c r="F158" s="10">
        <f t="shared" si="3"/>
        <v>72.03666728178631</v>
      </c>
    </row>
    <row r="159" spans="1:6" s="52" customFormat="1" ht="15">
      <c r="A159" s="66" t="s">
        <v>227</v>
      </c>
      <c r="B159" s="15"/>
      <c r="C159" s="12" t="s">
        <v>244</v>
      </c>
      <c r="D159" s="13">
        <v>2500</v>
      </c>
      <c r="E159" s="13">
        <v>0</v>
      </c>
      <c r="F159" s="14">
        <f t="shared" si="3"/>
        <v>0</v>
      </c>
    </row>
    <row r="160" spans="1:6" s="52" customFormat="1" ht="15">
      <c r="A160" s="66" t="s">
        <v>224</v>
      </c>
      <c r="B160" s="15"/>
      <c r="C160" s="12" t="s">
        <v>220</v>
      </c>
      <c r="D160" s="13">
        <v>0</v>
      </c>
      <c r="E160" s="13">
        <v>0</v>
      </c>
      <c r="F160" s="14" t="e">
        <f t="shared" si="3"/>
        <v>#DIV/0!</v>
      </c>
    </row>
    <row r="161" spans="1:6" s="52" customFormat="1" ht="15">
      <c r="A161" s="66" t="s">
        <v>225</v>
      </c>
      <c r="B161" s="15"/>
      <c r="C161" s="12" t="s">
        <v>221</v>
      </c>
      <c r="D161" s="13">
        <v>61500</v>
      </c>
      <c r="E161" s="13">
        <v>39693.34</v>
      </c>
      <c r="F161" s="14">
        <f t="shared" si="3"/>
        <v>64.5420162601626</v>
      </c>
    </row>
    <row r="162" spans="1:6" s="52" customFormat="1" ht="15">
      <c r="A162" s="66" t="s">
        <v>212</v>
      </c>
      <c r="B162" s="15"/>
      <c r="C162" s="12" t="s">
        <v>222</v>
      </c>
      <c r="D162" s="13">
        <v>0</v>
      </c>
      <c r="E162" s="13">
        <v>0</v>
      </c>
      <c r="F162" s="14" t="e">
        <f t="shared" si="3"/>
        <v>#DIV/0!</v>
      </c>
    </row>
    <row r="163" spans="1:6" s="52" customFormat="1" ht="15">
      <c r="A163" s="66" t="s">
        <v>190</v>
      </c>
      <c r="B163" s="15"/>
      <c r="C163" s="12" t="s">
        <v>101</v>
      </c>
      <c r="D163" s="13">
        <v>10580</v>
      </c>
      <c r="E163" s="13">
        <v>10580</v>
      </c>
      <c r="F163" s="14">
        <f t="shared" si="3"/>
        <v>100</v>
      </c>
    </row>
    <row r="164" spans="1:6" s="24" customFormat="1" ht="15">
      <c r="A164" s="43" t="s">
        <v>226</v>
      </c>
      <c r="B164" s="11"/>
      <c r="C164" s="12" t="s">
        <v>223</v>
      </c>
      <c r="D164" s="13">
        <v>33800</v>
      </c>
      <c r="E164" s="13">
        <v>27800</v>
      </c>
      <c r="F164" s="14">
        <f t="shared" si="3"/>
        <v>82.24852071005917</v>
      </c>
    </row>
    <row r="165" spans="1:6" s="52" customFormat="1" ht="15">
      <c r="A165" s="64" t="s">
        <v>191</v>
      </c>
      <c r="B165" s="15"/>
      <c r="C165" s="8" t="s">
        <v>192</v>
      </c>
      <c r="D165" s="9">
        <f>D166+D169</f>
        <v>834949</v>
      </c>
      <c r="E165" s="9">
        <f>E166+E169</f>
        <v>588168.06</v>
      </c>
      <c r="F165" s="10">
        <f t="shared" si="3"/>
        <v>70.44359116544844</v>
      </c>
    </row>
    <row r="166" spans="1:6" s="52" customFormat="1" ht="15">
      <c r="A166" s="64" t="s">
        <v>193</v>
      </c>
      <c r="B166" s="15"/>
      <c r="C166" s="8" t="s">
        <v>194</v>
      </c>
      <c r="D166" s="9">
        <f>D167+D168</f>
        <v>716700</v>
      </c>
      <c r="E166" s="9">
        <f>E167+E168</f>
        <v>578000</v>
      </c>
      <c r="F166" s="10">
        <f t="shared" si="3"/>
        <v>80.64741174829078</v>
      </c>
    </row>
    <row r="167" spans="1:6" s="24" customFormat="1" ht="15">
      <c r="A167" s="43" t="s">
        <v>79</v>
      </c>
      <c r="B167" s="11" t="s">
        <v>70</v>
      </c>
      <c r="C167" s="12" t="s">
        <v>102</v>
      </c>
      <c r="D167" s="13">
        <v>716700</v>
      </c>
      <c r="E167" s="13">
        <v>578000</v>
      </c>
      <c r="F167" s="14">
        <f t="shared" si="3"/>
        <v>80.64741174829078</v>
      </c>
    </row>
    <row r="168" spans="1:6" s="24" customFormat="1" ht="15">
      <c r="A168" s="43" t="s">
        <v>81</v>
      </c>
      <c r="B168" s="11" t="s">
        <v>70</v>
      </c>
      <c r="C168" s="12" t="s">
        <v>103</v>
      </c>
      <c r="D168" s="13">
        <v>0</v>
      </c>
      <c r="E168" s="13">
        <v>0</v>
      </c>
      <c r="F168" s="14" t="e">
        <f t="shared" si="3"/>
        <v>#DIV/0!</v>
      </c>
    </row>
    <row r="169" spans="1:6" s="52" customFormat="1" ht="15">
      <c r="A169" s="64" t="s">
        <v>195</v>
      </c>
      <c r="B169" s="15"/>
      <c r="C169" s="8" t="s">
        <v>196</v>
      </c>
      <c r="D169" s="9">
        <f>D170</f>
        <v>118249</v>
      </c>
      <c r="E169" s="9">
        <f>E170</f>
        <v>10168.06</v>
      </c>
      <c r="F169" s="10">
        <f aca="true" t="shared" si="4" ref="F169:F210">E169/D169*100</f>
        <v>8.598854958604301</v>
      </c>
    </row>
    <row r="170" spans="1:6" s="24" customFormat="1" ht="15">
      <c r="A170" s="43" t="s">
        <v>81</v>
      </c>
      <c r="B170" s="11" t="s">
        <v>70</v>
      </c>
      <c r="C170" s="12" t="s">
        <v>104</v>
      </c>
      <c r="D170" s="13">
        <v>118249</v>
      </c>
      <c r="E170" s="13">
        <v>10168.06</v>
      </c>
      <c r="F170" s="14">
        <f t="shared" si="4"/>
        <v>8.598854958604301</v>
      </c>
    </row>
    <row r="171" spans="1:6" s="52" customFormat="1" ht="15">
      <c r="A171" s="64" t="s">
        <v>197</v>
      </c>
      <c r="B171" s="15"/>
      <c r="C171" s="8" t="s">
        <v>198</v>
      </c>
      <c r="D171" s="9">
        <f>D172+D177+D181+D189</f>
        <v>849925</v>
      </c>
      <c r="E171" s="9">
        <f>E172+E177+E181+E189</f>
        <v>507121.89</v>
      </c>
      <c r="F171" s="10">
        <f t="shared" si="4"/>
        <v>59.66666352913492</v>
      </c>
    </row>
    <row r="172" spans="1:6" s="52" customFormat="1" ht="15">
      <c r="A172" s="64" t="s">
        <v>199</v>
      </c>
      <c r="B172" s="15"/>
      <c r="C172" s="8" t="s">
        <v>200</v>
      </c>
      <c r="D172" s="9">
        <f>SUM(D173:D176)</f>
        <v>0</v>
      </c>
      <c r="E172" s="9">
        <f>SUM(E173:E176)</f>
        <v>0</v>
      </c>
      <c r="F172" s="10" t="e">
        <f t="shared" si="4"/>
        <v>#DIV/0!</v>
      </c>
    </row>
    <row r="173" spans="1:6" s="24" customFormat="1" ht="15">
      <c r="A173" s="43" t="s">
        <v>79</v>
      </c>
      <c r="B173" s="11" t="s">
        <v>70</v>
      </c>
      <c r="C173" s="12" t="s">
        <v>105</v>
      </c>
      <c r="D173" s="13">
        <v>0</v>
      </c>
      <c r="E173" s="13">
        <v>0</v>
      </c>
      <c r="F173" s="14" t="e">
        <f t="shared" si="4"/>
        <v>#DIV/0!</v>
      </c>
    </row>
    <row r="174" spans="1:6" s="24" customFormat="1" ht="15">
      <c r="A174" s="43" t="s">
        <v>81</v>
      </c>
      <c r="B174" s="11"/>
      <c r="C174" s="12" t="s">
        <v>106</v>
      </c>
      <c r="D174" s="13">
        <v>0</v>
      </c>
      <c r="E174" s="13">
        <v>0</v>
      </c>
      <c r="F174" s="14" t="e">
        <f t="shared" si="4"/>
        <v>#DIV/0!</v>
      </c>
    </row>
    <row r="175" spans="1:6" s="24" customFormat="1" ht="24">
      <c r="A175" s="43" t="s">
        <v>201</v>
      </c>
      <c r="B175" s="11"/>
      <c r="C175" s="12" t="s">
        <v>107</v>
      </c>
      <c r="D175" s="13">
        <v>0</v>
      </c>
      <c r="E175" s="13">
        <v>0</v>
      </c>
      <c r="F175" s="14" t="e">
        <f t="shared" si="4"/>
        <v>#DIV/0!</v>
      </c>
    </row>
    <row r="176" spans="1:6" s="24" customFormat="1" ht="15">
      <c r="A176" s="43" t="s">
        <v>190</v>
      </c>
      <c r="B176" s="11">
        <v>200</v>
      </c>
      <c r="C176" s="12" t="s">
        <v>236</v>
      </c>
      <c r="D176" s="13"/>
      <c r="E176" s="13"/>
      <c r="F176" s="14"/>
    </row>
    <row r="177" spans="1:6" s="52" customFormat="1" ht="15">
      <c r="A177" s="64" t="s">
        <v>202</v>
      </c>
      <c r="B177" s="15"/>
      <c r="C177" s="8" t="s">
        <v>203</v>
      </c>
      <c r="D177" s="9">
        <f>SUM(D178:D180)</f>
        <v>4500</v>
      </c>
      <c r="E177" s="9">
        <f>SUM(E178:E180)</f>
        <v>4000</v>
      </c>
      <c r="F177" s="10">
        <f t="shared" si="4"/>
        <v>88.88888888888889</v>
      </c>
    </row>
    <row r="178" spans="1:6" s="24" customFormat="1" ht="15">
      <c r="A178" s="43" t="s">
        <v>81</v>
      </c>
      <c r="B178" s="11" t="s">
        <v>70</v>
      </c>
      <c r="C178" s="12" t="s">
        <v>108</v>
      </c>
      <c r="D178" s="13">
        <v>4000</v>
      </c>
      <c r="E178" s="13">
        <v>4000</v>
      </c>
      <c r="F178" s="14">
        <f t="shared" si="4"/>
        <v>100</v>
      </c>
    </row>
    <row r="179" spans="1:6" s="24" customFormat="1" ht="15">
      <c r="A179" s="43" t="s">
        <v>83</v>
      </c>
      <c r="B179" s="11" t="s">
        <v>70</v>
      </c>
      <c r="C179" s="12" t="s">
        <v>109</v>
      </c>
      <c r="D179" s="13">
        <v>500</v>
      </c>
      <c r="E179" s="13">
        <v>0</v>
      </c>
      <c r="F179" s="14">
        <f t="shared" si="4"/>
        <v>0</v>
      </c>
    </row>
    <row r="180" spans="1:6" s="24" customFormat="1" ht="15">
      <c r="A180" s="43" t="s">
        <v>85</v>
      </c>
      <c r="B180" s="11" t="s">
        <v>70</v>
      </c>
      <c r="C180" s="12" t="s">
        <v>110</v>
      </c>
      <c r="D180" s="13">
        <v>0</v>
      </c>
      <c r="E180" s="13">
        <v>0</v>
      </c>
      <c r="F180" s="14" t="e">
        <f t="shared" si="4"/>
        <v>#DIV/0!</v>
      </c>
    </row>
    <row r="181" spans="1:6" s="52" customFormat="1" ht="15">
      <c r="A181" s="64" t="s">
        <v>204</v>
      </c>
      <c r="B181" s="15"/>
      <c r="C181" s="8" t="s">
        <v>205</v>
      </c>
      <c r="D181" s="9">
        <f>D183+D184+D185+D187+D188+D186+D182</f>
        <v>816920</v>
      </c>
      <c r="E181" s="9">
        <f>E183+E184+E185+E187+E188+E186+E182</f>
        <v>488121.89</v>
      </c>
      <c r="F181" s="10">
        <f t="shared" si="4"/>
        <v>59.75149219017774</v>
      </c>
    </row>
    <row r="182" spans="1:6" s="52" customFormat="1" ht="15">
      <c r="A182" s="66" t="s">
        <v>282</v>
      </c>
      <c r="B182" s="11">
        <v>200</v>
      </c>
      <c r="C182" s="12" t="s">
        <v>281</v>
      </c>
      <c r="D182" s="13">
        <v>18000</v>
      </c>
      <c r="E182" s="9">
        <v>0</v>
      </c>
      <c r="F182" s="10"/>
    </row>
    <row r="183" spans="1:6" s="24" customFormat="1" ht="15">
      <c r="A183" s="43" t="s">
        <v>77</v>
      </c>
      <c r="B183" s="11" t="s">
        <v>70</v>
      </c>
      <c r="C183" s="12" t="s">
        <v>111</v>
      </c>
      <c r="D183" s="13">
        <v>308900</v>
      </c>
      <c r="E183" s="13">
        <v>179421.89</v>
      </c>
      <c r="F183" s="14">
        <f t="shared" si="4"/>
        <v>58.08413402395598</v>
      </c>
    </row>
    <row r="184" spans="1:6" s="24" customFormat="1" ht="15">
      <c r="A184" s="43" t="s">
        <v>79</v>
      </c>
      <c r="B184" s="11" t="s">
        <v>70</v>
      </c>
      <c r="C184" s="12" t="s">
        <v>112</v>
      </c>
      <c r="D184" s="13"/>
      <c r="E184" s="13"/>
      <c r="F184" s="14" t="e">
        <f t="shared" si="4"/>
        <v>#DIV/0!</v>
      </c>
    </row>
    <row r="185" spans="1:6" s="24" customFormat="1" ht="15">
      <c r="A185" s="43" t="s">
        <v>81</v>
      </c>
      <c r="B185" s="11" t="s">
        <v>70</v>
      </c>
      <c r="C185" s="12" t="s">
        <v>113</v>
      </c>
      <c r="D185" s="13">
        <v>180000</v>
      </c>
      <c r="E185" s="13">
        <v>55000</v>
      </c>
      <c r="F185" s="14">
        <f t="shared" si="4"/>
        <v>30.555555555555557</v>
      </c>
    </row>
    <row r="186" spans="1:6" s="24" customFormat="1" ht="15">
      <c r="A186" s="66" t="s">
        <v>83</v>
      </c>
      <c r="B186" s="11" t="s">
        <v>255</v>
      </c>
      <c r="C186" s="12" t="s">
        <v>256</v>
      </c>
      <c r="D186" s="13">
        <v>1000</v>
      </c>
      <c r="E186" s="13">
        <v>1000</v>
      </c>
      <c r="F186" s="14">
        <f t="shared" si="4"/>
        <v>100</v>
      </c>
    </row>
    <row r="187" spans="1:6" s="24" customFormat="1" ht="15">
      <c r="A187" s="43" t="s">
        <v>85</v>
      </c>
      <c r="B187" s="11" t="s">
        <v>70</v>
      </c>
      <c r="C187" s="12" t="s">
        <v>114</v>
      </c>
      <c r="D187" s="13">
        <v>100000</v>
      </c>
      <c r="E187" s="13">
        <v>100000</v>
      </c>
      <c r="F187" s="14">
        <f t="shared" si="4"/>
        <v>100</v>
      </c>
    </row>
    <row r="188" spans="1:6" s="24" customFormat="1" ht="15">
      <c r="A188" s="43" t="s">
        <v>87</v>
      </c>
      <c r="B188" s="11" t="s">
        <v>70</v>
      </c>
      <c r="C188" s="12" t="s">
        <v>115</v>
      </c>
      <c r="D188" s="13">
        <v>209020</v>
      </c>
      <c r="E188" s="13">
        <v>152700</v>
      </c>
      <c r="F188" s="14">
        <f t="shared" si="4"/>
        <v>73.05521002774854</v>
      </c>
    </row>
    <row r="189" spans="1:6" s="52" customFormat="1" ht="15">
      <c r="A189" s="64" t="s">
        <v>206</v>
      </c>
      <c r="B189" s="15"/>
      <c r="C189" s="8" t="s">
        <v>207</v>
      </c>
      <c r="D189" s="9">
        <f>D190</f>
        <v>28505</v>
      </c>
      <c r="E189" s="9">
        <f>E190</f>
        <v>15000</v>
      </c>
      <c r="F189" s="10">
        <f t="shared" si="4"/>
        <v>52.62234695667427</v>
      </c>
    </row>
    <row r="190" spans="1:6" s="24" customFormat="1" ht="15">
      <c r="A190" s="43" t="s">
        <v>81</v>
      </c>
      <c r="B190" s="11" t="s">
        <v>70</v>
      </c>
      <c r="C190" s="12" t="s">
        <v>116</v>
      </c>
      <c r="D190" s="13">
        <v>28505</v>
      </c>
      <c r="E190" s="13">
        <v>15000</v>
      </c>
      <c r="F190" s="14">
        <f t="shared" si="4"/>
        <v>52.62234695667427</v>
      </c>
    </row>
    <row r="191" spans="1:6" s="52" customFormat="1" ht="15">
      <c r="A191" s="65" t="s">
        <v>237</v>
      </c>
      <c r="B191" s="15">
        <v>200</v>
      </c>
      <c r="C191" s="8" t="s">
        <v>238</v>
      </c>
      <c r="D191" s="9">
        <f>D192</f>
        <v>0</v>
      </c>
      <c r="E191" s="9">
        <f>E192</f>
        <v>0</v>
      </c>
      <c r="F191" s="14" t="e">
        <f t="shared" si="4"/>
        <v>#DIV/0!</v>
      </c>
    </row>
    <row r="192" spans="1:6" s="52" customFormat="1" ht="24">
      <c r="A192" s="65" t="s">
        <v>239</v>
      </c>
      <c r="B192" s="15">
        <v>200</v>
      </c>
      <c r="C192" s="8" t="s">
        <v>240</v>
      </c>
      <c r="D192" s="9">
        <f>D193+D194</f>
        <v>0</v>
      </c>
      <c r="E192" s="9">
        <f>E193+E194</f>
        <v>0</v>
      </c>
      <c r="F192" s="14" t="e">
        <f t="shared" si="4"/>
        <v>#DIV/0!</v>
      </c>
    </row>
    <row r="193" spans="1:6" s="24" customFormat="1" ht="15">
      <c r="A193" s="43" t="s">
        <v>225</v>
      </c>
      <c r="B193" s="11">
        <v>200</v>
      </c>
      <c r="C193" s="12" t="s">
        <v>241</v>
      </c>
      <c r="D193" s="13"/>
      <c r="E193" s="13"/>
      <c r="F193" s="14" t="e">
        <f t="shared" si="4"/>
        <v>#DIV/0!</v>
      </c>
    </row>
    <row r="194" spans="1:6" s="24" customFormat="1" ht="15">
      <c r="A194" s="43"/>
      <c r="B194" s="11">
        <v>200</v>
      </c>
      <c r="C194" s="12" t="s">
        <v>242</v>
      </c>
      <c r="D194" s="13"/>
      <c r="E194" s="13"/>
      <c r="F194" s="14" t="e">
        <f t="shared" si="4"/>
        <v>#DIV/0!</v>
      </c>
    </row>
    <row r="195" spans="1:6" s="52" customFormat="1" ht="15">
      <c r="A195" s="64" t="s">
        <v>208</v>
      </c>
      <c r="B195" s="15"/>
      <c r="C195" s="8" t="s">
        <v>209</v>
      </c>
      <c r="D195" s="9">
        <f>D196</f>
        <v>0</v>
      </c>
      <c r="E195" s="9">
        <f>E196</f>
        <v>0</v>
      </c>
      <c r="F195" s="10" t="e">
        <f t="shared" si="4"/>
        <v>#DIV/0!</v>
      </c>
    </row>
    <row r="196" spans="1:6" s="24" customFormat="1" ht="15">
      <c r="A196" s="43" t="s">
        <v>83</v>
      </c>
      <c r="B196" s="11" t="s">
        <v>70</v>
      </c>
      <c r="C196" s="12" t="s">
        <v>117</v>
      </c>
      <c r="D196" s="13">
        <v>0</v>
      </c>
      <c r="E196" s="13">
        <v>0</v>
      </c>
      <c r="F196" s="14" t="e">
        <f t="shared" si="4"/>
        <v>#DIV/0!</v>
      </c>
    </row>
    <row r="197" spans="1:6" s="52" customFormat="1" ht="15">
      <c r="A197" s="64" t="s">
        <v>210</v>
      </c>
      <c r="B197" s="15"/>
      <c r="C197" s="8" t="s">
        <v>211</v>
      </c>
      <c r="D197" s="9">
        <f>D198+D199+D200+D203+D204+D205+D201+D202</f>
        <v>1781200</v>
      </c>
      <c r="E197" s="9">
        <f>E198+E199+E200+E203+E204+E205+E201+E202</f>
        <v>1300000</v>
      </c>
      <c r="F197" s="10">
        <f t="shared" si="4"/>
        <v>72.9845048282057</v>
      </c>
    </row>
    <row r="198" spans="1:6" s="24" customFormat="1" ht="15">
      <c r="A198" s="43" t="s">
        <v>71</v>
      </c>
      <c r="B198" s="11" t="s">
        <v>70</v>
      </c>
      <c r="C198" s="12" t="s">
        <v>118</v>
      </c>
      <c r="D198" s="13">
        <v>0</v>
      </c>
      <c r="E198" s="13">
        <v>0</v>
      </c>
      <c r="F198" s="14" t="e">
        <f t="shared" si="4"/>
        <v>#DIV/0!</v>
      </c>
    </row>
    <row r="199" spans="1:6" s="24" customFormat="1" ht="15">
      <c r="A199" s="43" t="s">
        <v>73</v>
      </c>
      <c r="B199" s="11" t="s">
        <v>70</v>
      </c>
      <c r="C199" s="12" t="s">
        <v>119</v>
      </c>
      <c r="D199" s="13">
        <v>0</v>
      </c>
      <c r="E199" s="13">
        <v>0</v>
      </c>
      <c r="F199" s="14" t="e">
        <f t="shared" si="4"/>
        <v>#DIV/0!</v>
      </c>
    </row>
    <row r="200" spans="1:6" s="24" customFormat="1" ht="15">
      <c r="A200" s="43" t="s">
        <v>81</v>
      </c>
      <c r="B200" s="11" t="s">
        <v>70</v>
      </c>
      <c r="C200" s="12" t="s">
        <v>120</v>
      </c>
      <c r="D200" s="13"/>
      <c r="E200" s="13"/>
      <c r="F200" s="14" t="e">
        <f t="shared" si="4"/>
        <v>#DIV/0!</v>
      </c>
    </row>
    <row r="201" spans="1:6" s="24" customFormat="1" ht="15">
      <c r="A201" s="43" t="s">
        <v>227</v>
      </c>
      <c r="B201" s="11" t="s">
        <v>70</v>
      </c>
      <c r="C201" s="12" t="s">
        <v>229</v>
      </c>
      <c r="D201" s="13"/>
      <c r="E201" s="13"/>
      <c r="F201" s="14" t="e">
        <f t="shared" si="4"/>
        <v>#DIV/0!</v>
      </c>
    </row>
    <row r="202" spans="1:6" s="24" customFormat="1" ht="15">
      <c r="A202" s="43" t="s">
        <v>228</v>
      </c>
      <c r="B202" s="11" t="s">
        <v>70</v>
      </c>
      <c r="C202" s="12" t="s">
        <v>230</v>
      </c>
      <c r="D202" s="13"/>
      <c r="E202" s="13"/>
      <c r="F202" s="14" t="e">
        <f t="shared" si="4"/>
        <v>#DIV/0!</v>
      </c>
    </row>
    <row r="203" spans="1:6" s="24" customFormat="1" ht="24">
      <c r="A203" s="43" t="s">
        <v>121</v>
      </c>
      <c r="B203" s="11" t="s">
        <v>70</v>
      </c>
      <c r="C203" s="12" t="s">
        <v>122</v>
      </c>
      <c r="D203" s="13">
        <v>1781200</v>
      </c>
      <c r="E203" s="13">
        <v>1300000</v>
      </c>
      <c r="F203" s="14">
        <f t="shared" si="4"/>
        <v>72.9845048282057</v>
      </c>
    </row>
    <row r="204" spans="1:6" s="24" customFormat="1" ht="24">
      <c r="A204" s="43" t="s">
        <v>201</v>
      </c>
      <c r="B204" s="11"/>
      <c r="C204" s="12" t="s">
        <v>261</v>
      </c>
      <c r="D204" s="13"/>
      <c r="E204" s="13"/>
      <c r="F204" s="14" t="e">
        <f t="shared" si="4"/>
        <v>#DIV/0!</v>
      </c>
    </row>
    <row r="205" spans="1:6" s="24" customFormat="1" ht="15">
      <c r="A205" s="43" t="s">
        <v>212</v>
      </c>
      <c r="B205" s="11"/>
      <c r="C205" s="12" t="s">
        <v>123</v>
      </c>
      <c r="D205" s="13">
        <v>0</v>
      </c>
      <c r="E205" s="13">
        <v>0</v>
      </c>
      <c r="F205" s="14" t="e">
        <f t="shared" si="4"/>
        <v>#DIV/0!</v>
      </c>
    </row>
    <row r="206" spans="1:6" s="52" customFormat="1" ht="15">
      <c r="A206" s="64" t="s">
        <v>213</v>
      </c>
      <c r="B206" s="15"/>
      <c r="C206" s="8" t="s">
        <v>214</v>
      </c>
      <c r="D206" s="9">
        <f>D208</f>
        <v>1106350</v>
      </c>
      <c r="E206" s="9">
        <f>E208</f>
        <v>744406</v>
      </c>
      <c r="F206" s="10">
        <f t="shared" si="4"/>
        <v>67.28485560627287</v>
      </c>
    </row>
    <row r="207" spans="1:6" s="52" customFormat="1" ht="15">
      <c r="A207" s="66" t="s">
        <v>212</v>
      </c>
      <c r="B207" s="15">
        <v>200</v>
      </c>
      <c r="C207" s="8" t="s">
        <v>262</v>
      </c>
      <c r="D207" s="9"/>
      <c r="E207" s="9"/>
      <c r="F207" s="10" t="e">
        <f t="shared" si="4"/>
        <v>#DIV/0!</v>
      </c>
    </row>
    <row r="208" spans="1:6" s="24" customFormat="1" ht="15.75" customHeight="1">
      <c r="A208" s="43" t="s">
        <v>124</v>
      </c>
      <c r="B208" s="11" t="s">
        <v>70</v>
      </c>
      <c r="C208" s="12" t="s">
        <v>125</v>
      </c>
      <c r="D208" s="13">
        <v>1106350</v>
      </c>
      <c r="E208" s="13">
        <v>744406</v>
      </c>
      <c r="F208" s="10">
        <f t="shared" si="4"/>
        <v>67.28485560627287</v>
      </c>
    </row>
    <row r="209" spans="1:6" s="52" customFormat="1" ht="15">
      <c r="A209" s="64" t="s">
        <v>215</v>
      </c>
      <c r="B209" s="15"/>
      <c r="C209" s="8" t="s">
        <v>126</v>
      </c>
      <c r="D209" s="9">
        <v>0</v>
      </c>
      <c r="E209" s="9">
        <v>0</v>
      </c>
      <c r="F209" s="10" t="e">
        <f t="shared" si="4"/>
        <v>#DIV/0!</v>
      </c>
    </row>
    <row r="210" spans="1:6" s="52" customFormat="1" ht="15" customHeight="1">
      <c r="A210" s="64" t="s">
        <v>216</v>
      </c>
      <c r="B210" s="15"/>
      <c r="C210" s="8" t="s">
        <v>217</v>
      </c>
      <c r="D210" s="9">
        <f>D211</f>
        <v>23000</v>
      </c>
      <c r="E210" s="9">
        <f>E211</f>
        <v>18620</v>
      </c>
      <c r="F210" s="10">
        <f t="shared" si="4"/>
        <v>80.95652173913044</v>
      </c>
    </row>
    <row r="211" spans="1:6" s="24" customFormat="1" ht="15">
      <c r="A211" s="43" t="s">
        <v>83</v>
      </c>
      <c r="B211" s="11" t="s">
        <v>70</v>
      </c>
      <c r="C211" s="12" t="s">
        <v>127</v>
      </c>
      <c r="D211" s="13">
        <v>23000</v>
      </c>
      <c r="E211" s="13">
        <v>18620</v>
      </c>
      <c r="F211" s="14">
        <f>E211/D211*100</f>
        <v>80.95652173913044</v>
      </c>
    </row>
    <row r="212" spans="1:6" s="24" customFormat="1" ht="15">
      <c r="A212" s="43" t="s">
        <v>128</v>
      </c>
      <c r="B212" s="12" t="s">
        <v>129</v>
      </c>
      <c r="C212" s="12" t="s">
        <v>7</v>
      </c>
      <c r="D212" s="13">
        <f>D10-D129</f>
        <v>-533100</v>
      </c>
      <c r="E212" s="13">
        <f>E10-E129</f>
        <v>382041.61000000034</v>
      </c>
      <c r="F212" s="14">
        <f>E212/D212*100</f>
        <v>-71.66415494278753</v>
      </c>
    </row>
    <row r="213" spans="1:6" s="24" customFormat="1" ht="15">
      <c r="A213" s="41"/>
      <c r="B213" s="29"/>
      <c r="C213" s="29"/>
      <c r="D213" s="29"/>
      <c r="E213" s="29"/>
      <c r="F213" s="30"/>
    </row>
    <row r="214" spans="1:6" s="24" customFormat="1" ht="15">
      <c r="A214" s="41"/>
      <c r="B214" s="29"/>
      <c r="C214" s="29"/>
      <c r="D214" s="29"/>
      <c r="E214" s="29"/>
      <c r="F214" s="30"/>
    </row>
    <row r="215" spans="1:6" s="24" customFormat="1" ht="15">
      <c r="A215" s="41"/>
      <c r="B215" s="29"/>
      <c r="C215" s="29"/>
      <c r="D215" s="29"/>
      <c r="E215" s="29"/>
      <c r="F215" s="30"/>
    </row>
    <row r="216" spans="1:6" s="24" customFormat="1" ht="15">
      <c r="A216" s="41"/>
      <c r="B216" s="29"/>
      <c r="C216" s="29"/>
      <c r="D216" s="29"/>
      <c r="E216" s="29"/>
      <c r="F216" s="30"/>
    </row>
    <row r="217" spans="1:6" s="24" customFormat="1" ht="15">
      <c r="A217" s="41"/>
      <c r="B217" s="29"/>
      <c r="C217" s="29"/>
      <c r="D217" s="29"/>
      <c r="E217" s="29"/>
      <c r="F217" s="30"/>
    </row>
    <row r="218" spans="1:6" s="24" customFormat="1" ht="15">
      <c r="A218" s="41"/>
      <c r="B218" s="29"/>
      <c r="C218" s="29"/>
      <c r="D218" s="29"/>
      <c r="E218" s="29"/>
      <c r="F218" s="30"/>
    </row>
    <row r="219" spans="1:6" s="24" customFormat="1" ht="15">
      <c r="A219" s="41"/>
      <c r="B219" s="29"/>
      <c r="C219" s="29"/>
      <c r="D219" s="29"/>
      <c r="E219" s="29"/>
      <c r="F219" s="30"/>
    </row>
    <row r="220" spans="1:6" s="24" customFormat="1" ht="15">
      <c r="A220" s="41"/>
      <c r="B220" s="29"/>
      <c r="C220" s="29"/>
      <c r="D220" s="29"/>
      <c r="E220" s="29"/>
      <c r="F220" s="30"/>
    </row>
    <row r="221" spans="1:6" s="24" customFormat="1" ht="15">
      <c r="A221" s="41"/>
      <c r="B221" s="29"/>
      <c r="C221" s="29"/>
      <c r="D221" s="29"/>
      <c r="E221" s="29"/>
      <c r="F221" s="30"/>
    </row>
    <row r="222" spans="1:6" s="24" customFormat="1" ht="15">
      <c r="A222" s="41"/>
      <c r="B222" s="29"/>
      <c r="C222" s="29"/>
      <c r="D222" s="29"/>
      <c r="E222" s="29"/>
      <c r="F222" s="30"/>
    </row>
    <row r="223" spans="1:6" s="24" customFormat="1" ht="15">
      <c r="A223" s="41"/>
      <c r="B223" s="29"/>
      <c r="C223" s="29"/>
      <c r="D223" s="29"/>
      <c r="E223" s="29"/>
      <c r="F223" s="30"/>
    </row>
    <row r="224" spans="1:6" s="24" customFormat="1" ht="15">
      <c r="A224" s="41"/>
      <c r="B224" s="29"/>
      <c r="C224" s="29"/>
      <c r="D224" s="29"/>
      <c r="E224" s="29"/>
      <c r="F224" s="30"/>
    </row>
    <row r="225" spans="1:6" s="24" customFormat="1" ht="15">
      <c r="A225" s="41"/>
      <c r="B225" s="29"/>
      <c r="C225" s="29"/>
      <c r="D225" s="29"/>
      <c r="E225" s="29"/>
      <c r="F225" s="30"/>
    </row>
    <row r="226" spans="1:6" s="24" customFormat="1" ht="15">
      <c r="A226" s="41"/>
      <c r="B226" s="29"/>
      <c r="C226" s="29"/>
      <c r="D226" s="29"/>
      <c r="E226" s="29"/>
      <c r="F226" s="30"/>
    </row>
    <row r="227" spans="1:6" s="24" customFormat="1" ht="15">
      <c r="A227" s="41"/>
      <c r="B227" s="29"/>
      <c r="C227" s="29"/>
      <c r="D227" s="29"/>
      <c r="E227" s="29"/>
      <c r="F227" s="30"/>
    </row>
    <row r="228" spans="1:6" s="24" customFormat="1" ht="15">
      <c r="A228" s="41"/>
      <c r="B228" s="29"/>
      <c r="C228" s="29"/>
      <c r="D228" s="29"/>
      <c r="E228" s="29"/>
      <c r="F228" s="30"/>
    </row>
    <row r="229" spans="1:6" s="24" customFormat="1" ht="15">
      <c r="A229" s="41"/>
      <c r="B229" s="29"/>
      <c r="C229" s="29"/>
      <c r="D229" s="29"/>
      <c r="E229" s="29"/>
      <c r="F229" s="30"/>
    </row>
    <row r="230" spans="1:6" s="24" customFormat="1" ht="15">
      <c r="A230" s="41"/>
      <c r="B230" s="29"/>
      <c r="C230" s="29"/>
      <c r="D230" s="29"/>
      <c r="E230" s="29"/>
      <c r="F230" s="30"/>
    </row>
    <row r="231" spans="1:6" s="24" customFormat="1" ht="15">
      <c r="A231" s="41"/>
      <c r="B231" s="29"/>
      <c r="C231" s="29"/>
      <c r="D231" s="29"/>
      <c r="E231" s="29"/>
      <c r="F231" s="30"/>
    </row>
    <row r="232" spans="1:6" s="24" customFormat="1" ht="15">
      <c r="A232" s="41"/>
      <c r="B232" s="29"/>
      <c r="C232" s="29"/>
      <c r="D232" s="29"/>
      <c r="E232" s="29"/>
      <c r="F232" s="30"/>
    </row>
    <row r="233" spans="1:6" s="24" customFormat="1" ht="15">
      <c r="A233" s="41"/>
      <c r="B233" s="29"/>
      <c r="C233" s="29"/>
      <c r="D233" s="29"/>
      <c r="E233" s="29"/>
      <c r="F233" s="30"/>
    </row>
    <row r="234" spans="1:6" s="24" customFormat="1" ht="15">
      <c r="A234" s="41"/>
      <c r="B234" s="29"/>
      <c r="C234" s="29"/>
      <c r="D234" s="29"/>
      <c r="E234" s="29"/>
      <c r="F234" s="30"/>
    </row>
    <row r="235" spans="1:6" s="24" customFormat="1" ht="15">
      <c r="A235" s="41"/>
      <c r="B235" s="29"/>
      <c r="C235" s="29"/>
      <c r="D235" s="29"/>
      <c r="E235" s="29"/>
      <c r="F235" s="30"/>
    </row>
    <row r="236" spans="1:6" s="24" customFormat="1" ht="15">
      <c r="A236" s="41"/>
      <c r="B236" s="29"/>
      <c r="C236" s="29"/>
      <c r="D236" s="29"/>
      <c r="E236" s="29"/>
      <c r="F236" s="30"/>
    </row>
    <row r="237" spans="1:6" s="24" customFormat="1" ht="15">
      <c r="A237" s="41"/>
      <c r="B237" s="29"/>
      <c r="C237" s="29"/>
      <c r="D237" s="29"/>
      <c r="E237" s="29"/>
      <c r="F237" s="30"/>
    </row>
    <row r="238" spans="1:6" s="24" customFormat="1" ht="15">
      <c r="A238" s="41"/>
      <c r="B238" s="29"/>
      <c r="C238" s="29"/>
      <c r="D238" s="29"/>
      <c r="E238" s="29"/>
      <c r="F238" s="30"/>
    </row>
    <row r="239" spans="1:6" s="24" customFormat="1" ht="15">
      <c r="A239" s="41"/>
      <c r="B239" s="29"/>
      <c r="C239" s="29"/>
      <c r="D239" s="29"/>
      <c r="E239" s="29"/>
      <c r="F239" s="30"/>
    </row>
    <row r="240" spans="1:6" s="24" customFormat="1" ht="15">
      <c r="A240" s="41"/>
      <c r="B240" s="29"/>
      <c r="C240" s="29"/>
      <c r="D240" s="29"/>
      <c r="E240" s="29"/>
      <c r="F240" s="30"/>
    </row>
    <row r="241" spans="1:6" s="24" customFormat="1" ht="15">
      <c r="A241" s="41"/>
      <c r="B241" s="29"/>
      <c r="C241" s="29"/>
      <c r="D241" s="29"/>
      <c r="E241" s="29"/>
      <c r="F241" s="30"/>
    </row>
    <row r="242" spans="1:6" s="24" customFormat="1" ht="15">
      <c r="A242" s="41"/>
      <c r="B242" s="29"/>
      <c r="C242" s="29"/>
      <c r="D242" s="29"/>
      <c r="E242" s="29"/>
      <c r="F242" s="30"/>
    </row>
    <row r="243" spans="1:6" s="24" customFormat="1" ht="15">
      <c r="A243" s="41"/>
      <c r="B243" s="29"/>
      <c r="C243" s="29"/>
      <c r="D243" s="29"/>
      <c r="E243" s="29"/>
      <c r="F243" s="30"/>
    </row>
    <row r="244" spans="1:6" s="24" customFormat="1" ht="15">
      <c r="A244" s="41"/>
      <c r="B244" s="29"/>
      <c r="C244" s="29"/>
      <c r="D244" s="29"/>
      <c r="E244" s="29"/>
      <c r="F244" s="30"/>
    </row>
    <row r="245" spans="1:6" s="24" customFormat="1" ht="15">
      <c r="A245" s="41"/>
      <c r="B245" s="29"/>
      <c r="C245" s="29"/>
      <c r="D245" s="29"/>
      <c r="E245" s="29"/>
      <c r="F245" s="30"/>
    </row>
    <row r="246" spans="1:6" s="24" customFormat="1" ht="15">
      <c r="A246" s="41"/>
      <c r="B246" s="29"/>
      <c r="C246" s="29"/>
      <c r="D246" s="29"/>
      <c r="E246" s="29"/>
      <c r="F246" s="30"/>
    </row>
    <row r="247" spans="1:6" s="24" customFormat="1" ht="15">
      <c r="A247" s="41"/>
      <c r="B247" s="29"/>
      <c r="C247" s="29"/>
      <c r="D247" s="29"/>
      <c r="E247" s="29"/>
      <c r="F247" s="30"/>
    </row>
    <row r="248" spans="1:6" s="24" customFormat="1" ht="15">
      <c r="A248" s="41"/>
      <c r="B248" s="29"/>
      <c r="C248" s="29"/>
      <c r="D248" s="29"/>
      <c r="E248" s="29"/>
      <c r="F248" s="30"/>
    </row>
    <row r="249" spans="1:6" s="24" customFormat="1" ht="15">
      <c r="A249" s="41"/>
      <c r="B249" s="29"/>
      <c r="C249" s="29"/>
      <c r="D249" s="29"/>
      <c r="E249" s="29"/>
      <c r="F249" s="30"/>
    </row>
    <row r="250" spans="1:6" s="24" customFormat="1" ht="15">
      <c r="A250" s="41"/>
      <c r="B250" s="29"/>
      <c r="C250" s="29"/>
      <c r="D250" s="29"/>
      <c r="E250" s="29"/>
      <c r="F250" s="30"/>
    </row>
    <row r="251" spans="1:6" s="24" customFormat="1" ht="15">
      <c r="A251" s="41"/>
      <c r="B251" s="29"/>
      <c r="C251" s="29"/>
      <c r="D251" s="29"/>
      <c r="E251" s="29"/>
      <c r="F251" s="30"/>
    </row>
    <row r="252" spans="1:6" s="24" customFormat="1" ht="15">
      <c r="A252" s="41"/>
      <c r="B252" s="29"/>
      <c r="C252" s="29"/>
      <c r="D252" s="29"/>
      <c r="E252" s="29"/>
      <c r="F252" s="30"/>
    </row>
    <row r="253" spans="1:6" s="24" customFormat="1" ht="15">
      <c r="A253" s="41"/>
      <c r="B253" s="29"/>
      <c r="C253" s="29"/>
      <c r="D253" s="29"/>
      <c r="E253" s="29"/>
      <c r="F253" s="30"/>
    </row>
    <row r="254" spans="1:6" s="24" customFormat="1" ht="15">
      <c r="A254" s="41"/>
      <c r="B254" s="29"/>
      <c r="C254" s="29"/>
      <c r="D254" s="29"/>
      <c r="E254" s="29"/>
      <c r="F254" s="30"/>
    </row>
    <row r="255" spans="1:6" s="24" customFormat="1" ht="15">
      <c r="A255" s="41"/>
      <c r="B255" s="29"/>
      <c r="C255" s="29"/>
      <c r="D255" s="29"/>
      <c r="E255" s="29"/>
      <c r="F255" s="30"/>
    </row>
    <row r="256" spans="1:6" s="24" customFormat="1" ht="15">
      <c r="A256" s="41"/>
      <c r="B256" s="29"/>
      <c r="C256" s="29"/>
      <c r="D256" s="29"/>
      <c r="E256" s="29"/>
      <c r="F256" s="30"/>
    </row>
    <row r="257" spans="1:6" s="24" customFormat="1" ht="15">
      <c r="A257" s="41"/>
      <c r="B257" s="29"/>
      <c r="C257" s="29"/>
      <c r="D257" s="29"/>
      <c r="E257" s="29"/>
      <c r="F257" s="30"/>
    </row>
    <row r="258" spans="1:6" s="24" customFormat="1" ht="15">
      <c r="A258" s="41"/>
      <c r="B258" s="29"/>
      <c r="C258" s="29"/>
      <c r="D258" s="29"/>
      <c r="E258" s="29"/>
      <c r="F258" s="30"/>
    </row>
    <row r="259" spans="1:6" s="24" customFormat="1" ht="15">
      <c r="A259" s="41"/>
      <c r="B259" s="29"/>
      <c r="C259" s="29"/>
      <c r="D259" s="29"/>
      <c r="E259" s="29"/>
      <c r="F259" s="30"/>
    </row>
    <row r="260" spans="1:6" s="24" customFormat="1" ht="15">
      <c r="A260" s="41"/>
      <c r="B260" s="29"/>
      <c r="C260" s="29"/>
      <c r="D260" s="29"/>
      <c r="E260" s="29"/>
      <c r="F260" s="30"/>
    </row>
    <row r="261" spans="1:6" s="24" customFormat="1" ht="15">
      <c r="A261" s="41"/>
      <c r="B261" s="29"/>
      <c r="C261" s="29"/>
      <c r="D261" s="29"/>
      <c r="E261" s="29"/>
      <c r="F261" s="30"/>
    </row>
    <row r="262" spans="1:6" s="24" customFormat="1" ht="15">
      <c r="A262" s="41"/>
      <c r="B262" s="29"/>
      <c r="C262" s="29"/>
      <c r="D262" s="29"/>
      <c r="E262" s="29"/>
      <c r="F262" s="30"/>
    </row>
    <row r="263" spans="1:6" s="24" customFormat="1" ht="15">
      <c r="A263" s="41"/>
      <c r="B263" s="29"/>
      <c r="C263" s="29"/>
      <c r="D263" s="29"/>
      <c r="E263" s="29"/>
      <c r="F263" s="30"/>
    </row>
    <row r="264" spans="1:6" s="24" customFormat="1" ht="15">
      <c r="A264" s="41"/>
      <c r="B264" s="29"/>
      <c r="C264" s="29"/>
      <c r="D264" s="29"/>
      <c r="E264" s="29"/>
      <c r="F264" s="30"/>
    </row>
    <row r="265" spans="1:6" s="24" customFormat="1" ht="15">
      <c r="A265" s="41"/>
      <c r="B265" s="29"/>
      <c r="C265" s="29"/>
      <c r="D265" s="29"/>
      <c r="E265" s="29"/>
      <c r="F265" s="30"/>
    </row>
    <row r="266" spans="1:6" s="24" customFormat="1" ht="15">
      <c r="A266" s="41"/>
      <c r="B266" s="29"/>
      <c r="C266" s="29"/>
      <c r="D266" s="29"/>
      <c r="E266" s="29"/>
      <c r="F266" s="30"/>
    </row>
    <row r="267" spans="1:6" s="24" customFormat="1" ht="15">
      <c r="A267" s="41"/>
      <c r="B267" s="29"/>
      <c r="C267" s="29"/>
      <c r="D267" s="29"/>
      <c r="E267" s="29"/>
      <c r="F267" s="30"/>
    </row>
    <row r="268" spans="1:6" s="24" customFormat="1" ht="15">
      <c r="A268" s="41"/>
      <c r="B268" s="29"/>
      <c r="C268" s="29"/>
      <c r="D268" s="29"/>
      <c r="E268" s="29"/>
      <c r="F268" s="30"/>
    </row>
    <row r="269" spans="1:6" s="24" customFormat="1" ht="15">
      <c r="A269" s="41"/>
      <c r="B269" s="29"/>
      <c r="C269" s="29"/>
      <c r="D269" s="29"/>
      <c r="E269" s="29"/>
      <c r="F269" s="30"/>
    </row>
    <row r="270" spans="1:6" s="24" customFormat="1" ht="15">
      <c r="A270" s="41"/>
      <c r="B270" s="29"/>
      <c r="C270" s="29"/>
      <c r="D270" s="29"/>
      <c r="E270" s="29"/>
      <c r="F270" s="30"/>
    </row>
    <row r="271" spans="1:6" s="24" customFormat="1" ht="15">
      <c r="A271" s="41"/>
      <c r="B271" s="29"/>
      <c r="C271" s="29"/>
      <c r="D271" s="29"/>
      <c r="E271" s="29"/>
      <c r="F271" s="30"/>
    </row>
    <row r="272" spans="1:6" s="24" customFormat="1" ht="15">
      <c r="A272" s="41"/>
      <c r="B272" s="29"/>
      <c r="C272" s="29"/>
      <c r="D272" s="29"/>
      <c r="E272" s="29"/>
      <c r="F272" s="30"/>
    </row>
    <row r="273" spans="1:6" s="24" customFormat="1" ht="15">
      <c r="A273" s="41"/>
      <c r="B273" s="29"/>
      <c r="C273" s="29"/>
      <c r="D273" s="29"/>
      <c r="E273" s="29"/>
      <c r="F273" s="30"/>
    </row>
    <row r="274" spans="1:6" s="24" customFormat="1" ht="15">
      <c r="A274" s="41"/>
      <c r="B274" s="29"/>
      <c r="C274" s="29"/>
      <c r="D274" s="29"/>
      <c r="E274" s="29"/>
      <c r="F274" s="30"/>
    </row>
    <row r="275" spans="1:6" s="24" customFormat="1" ht="15">
      <c r="A275" s="41"/>
      <c r="B275" s="29"/>
      <c r="C275" s="29"/>
      <c r="D275" s="29"/>
      <c r="E275" s="29"/>
      <c r="F275" s="30"/>
    </row>
    <row r="276" spans="1:6" s="24" customFormat="1" ht="15">
      <c r="A276" s="41"/>
      <c r="B276" s="29"/>
      <c r="C276" s="29"/>
      <c r="D276" s="29"/>
      <c r="E276" s="29"/>
      <c r="F276" s="30"/>
    </row>
    <row r="277" spans="1:6" s="24" customFormat="1" ht="15">
      <c r="A277" s="41"/>
      <c r="B277" s="29"/>
      <c r="C277" s="29"/>
      <c r="D277" s="29"/>
      <c r="E277" s="29"/>
      <c r="F277" s="30"/>
    </row>
    <row r="278" spans="1:6" s="24" customFormat="1" ht="15">
      <c r="A278" s="41"/>
      <c r="B278" s="29"/>
      <c r="C278" s="29"/>
      <c r="D278" s="29"/>
      <c r="E278" s="29"/>
      <c r="F278" s="30"/>
    </row>
    <row r="279" spans="1:6" s="24" customFormat="1" ht="15">
      <c r="A279" s="41"/>
      <c r="B279" s="29"/>
      <c r="C279" s="29"/>
      <c r="D279" s="29"/>
      <c r="E279" s="29"/>
      <c r="F279" s="30"/>
    </row>
    <row r="280" spans="1:6" s="24" customFormat="1" ht="15">
      <c r="A280" s="41"/>
      <c r="B280" s="29"/>
      <c r="C280" s="29"/>
      <c r="D280" s="29"/>
      <c r="E280" s="29"/>
      <c r="F280" s="30"/>
    </row>
    <row r="281" spans="1:6" s="24" customFormat="1" ht="15">
      <c r="A281" s="41"/>
      <c r="B281" s="29"/>
      <c r="C281" s="29"/>
      <c r="D281" s="29"/>
      <c r="E281" s="29"/>
      <c r="F281" s="30"/>
    </row>
    <row r="282" spans="1:6" s="24" customFormat="1" ht="15.75" customHeight="1">
      <c r="A282" s="83" t="s">
        <v>130</v>
      </c>
      <c r="B282" s="83"/>
      <c r="C282" s="83"/>
      <c r="D282" s="83"/>
      <c r="E282" s="83"/>
      <c r="F282" s="83"/>
    </row>
    <row r="283" spans="1:6" s="24" customFormat="1" ht="15">
      <c r="A283" s="41"/>
      <c r="B283" s="31"/>
      <c r="C283" s="31"/>
      <c r="D283" s="57"/>
      <c r="E283" s="57"/>
      <c r="F283" s="57"/>
    </row>
    <row r="284" spans="1:6" s="24" customFormat="1" ht="24">
      <c r="A284" s="58" t="s">
        <v>1</v>
      </c>
      <c r="B284" s="58" t="s">
        <v>2</v>
      </c>
      <c r="C284" s="58" t="s">
        <v>3</v>
      </c>
      <c r="D284" s="68" t="s">
        <v>279</v>
      </c>
      <c r="E284" s="68" t="s">
        <v>280</v>
      </c>
      <c r="F284" s="58" t="s">
        <v>151</v>
      </c>
    </row>
    <row r="285" spans="1:6" s="56" customFormat="1" ht="15">
      <c r="A285" s="54">
        <v>1</v>
      </c>
      <c r="B285" s="28">
        <v>2</v>
      </c>
      <c r="C285" s="28">
        <v>3</v>
      </c>
      <c r="D285" s="28">
        <v>4</v>
      </c>
      <c r="E285" s="28">
        <v>5</v>
      </c>
      <c r="F285" s="28">
        <v>6</v>
      </c>
    </row>
    <row r="286" spans="1:6" s="24" customFormat="1" ht="15">
      <c r="A286" s="51" t="s">
        <v>131</v>
      </c>
      <c r="B286" s="8" t="s">
        <v>132</v>
      </c>
      <c r="C286" s="8" t="s">
        <v>7</v>
      </c>
      <c r="D286" s="9">
        <f>D289</f>
        <v>533100</v>
      </c>
      <c r="E286" s="9">
        <f>E289</f>
        <v>-382041.61000000034</v>
      </c>
      <c r="F286" s="9">
        <v>0</v>
      </c>
    </row>
    <row r="287" spans="1:6" s="24" customFormat="1" ht="36">
      <c r="A287" s="42" t="s">
        <v>133</v>
      </c>
      <c r="B287" s="12" t="s">
        <v>134</v>
      </c>
      <c r="C287" s="12" t="s">
        <v>7</v>
      </c>
      <c r="D287" s="70"/>
      <c r="E287" s="70"/>
      <c r="F287" s="13">
        <v>0</v>
      </c>
    </row>
    <row r="288" spans="1:6" s="24" customFormat="1" ht="24">
      <c r="A288" s="42" t="s">
        <v>135</v>
      </c>
      <c r="B288" s="12" t="s">
        <v>136</v>
      </c>
      <c r="C288" s="12" t="s">
        <v>7</v>
      </c>
      <c r="D288" s="13" t="s">
        <v>272</v>
      </c>
      <c r="E288" s="13">
        <v>0</v>
      </c>
      <c r="F288" s="13">
        <v>0</v>
      </c>
    </row>
    <row r="289" spans="1:6" s="24" customFormat="1" ht="15">
      <c r="A289" s="51" t="s">
        <v>137</v>
      </c>
      <c r="B289" s="8" t="s">
        <v>138</v>
      </c>
      <c r="C289" s="8"/>
      <c r="D289" s="9">
        <f>D290+D293</f>
        <v>533100</v>
      </c>
      <c r="E289" s="9">
        <f>E290+E293</f>
        <v>-382041.61000000034</v>
      </c>
      <c r="F289" s="9">
        <v>0</v>
      </c>
    </row>
    <row r="290" spans="1:6" s="24" customFormat="1" ht="15" customHeight="1">
      <c r="A290" s="51" t="s">
        <v>139</v>
      </c>
      <c r="B290" s="8" t="s">
        <v>140</v>
      </c>
      <c r="C290" s="8"/>
      <c r="D290" s="9">
        <f>D291+D292</f>
        <v>-5311904</v>
      </c>
      <c r="E290" s="9">
        <f>E291+E292</f>
        <v>-4395050.2</v>
      </c>
      <c r="F290" s="9">
        <v>0</v>
      </c>
    </row>
    <row r="291" spans="1:6" s="24" customFormat="1" ht="24">
      <c r="A291" s="42" t="s">
        <v>141</v>
      </c>
      <c r="B291" s="11" t="s">
        <v>140</v>
      </c>
      <c r="C291" s="12" t="s">
        <v>142</v>
      </c>
      <c r="D291" s="13">
        <v>0</v>
      </c>
      <c r="E291" s="13">
        <v>0</v>
      </c>
      <c r="F291" s="13">
        <v>0</v>
      </c>
    </row>
    <row r="292" spans="1:6" s="24" customFormat="1" ht="15">
      <c r="A292" s="42" t="s">
        <v>143</v>
      </c>
      <c r="B292" s="11" t="s">
        <v>140</v>
      </c>
      <c r="C292" s="12" t="s">
        <v>144</v>
      </c>
      <c r="D292" s="13">
        <f>-D10</f>
        <v>-5311904</v>
      </c>
      <c r="E292" s="13">
        <v>-4395050.2</v>
      </c>
      <c r="F292" s="13">
        <v>0</v>
      </c>
    </row>
    <row r="293" spans="1:6" s="24" customFormat="1" ht="15">
      <c r="A293" s="51" t="s">
        <v>145</v>
      </c>
      <c r="B293" s="8" t="s">
        <v>146</v>
      </c>
      <c r="C293" s="8"/>
      <c r="D293" s="9">
        <f>D294+D295</f>
        <v>5845004</v>
      </c>
      <c r="E293" s="9">
        <f>E294+E295</f>
        <v>4013008.59</v>
      </c>
      <c r="F293" s="9">
        <v>0</v>
      </c>
    </row>
    <row r="294" spans="1:6" s="24" customFormat="1" ht="24">
      <c r="A294" s="42" t="s">
        <v>147</v>
      </c>
      <c r="B294" s="11" t="s">
        <v>146</v>
      </c>
      <c r="C294" s="12" t="s">
        <v>148</v>
      </c>
      <c r="D294" s="13">
        <v>0</v>
      </c>
      <c r="E294" s="13">
        <v>0</v>
      </c>
      <c r="F294" s="13">
        <v>0</v>
      </c>
    </row>
    <row r="295" spans="1:6" s="24" customFormat="1" ht="15">
      <c r="A295" s="42" t="s">
        <v>149</v>
      </c>
      <c r="B295" s="11" t="s">
        <v>146</v>
      </c>
      <c r="C295" s="12" t="s">
        <v>150</v>
      </c>
      <c r="D295" s="13">
        <f>D129</f>
        <v>5845004</v>
      </c>
      <c r="E295" s="13">
        <v>4013008.59</v>
      </c>
      <c r="F295" s="13">
        <v>0</v>
      </c>
    </row>
  </sheetData>
  <sheetProtection/>
  <mergeCells count="5">
    <mergeCell ref="A2:F2"/>
    <mergeCell ref="A4:F4"/>
    <mergeCell ref="A125:F125"/>
    <mergeCell ref="A282:F282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 alignWithMargins="0">
    <oddFooter>&amp;L&amp;D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4"/>
  <sheetViews>
    <sheetView showGridLines="0" view="pageBreakPreview" zoomScaleSheetLayoutView="100" workbookViewId="0" topLeftCell="A278">
      <selection activeCell="E290" sqref="E290"/>
    </sheetView>
  </sheetViews>
  <sheetFormatPr defaultColWidth="9.140625" defaultRowHeight="15"/>
  <cols>
    <col min="1" max="1" width="55.421875" style="41" customWidth="1"/>
    <col min="2" max="2" width="9.8515625" style="38" customWidth="1"/>
    <col min="3" max="3" width="28.00390625" style="38" customWidth="1"/>
    <col min="4" max="5" width="12.8515625" style="38" bestFit="1" customWidth="1"/>
    <col min="6" max="6" width="11.421875" style="38" customWidth="1"/>
  </cols>
  <sheetData>
    <row r="1" spans="2:6" ht="15" customHeight="1">
      <c r="B1" s="32"/>
      <c r="C1" s="33"/>
      <c r="D1" s="34"/>
      <c r="E1" s="35"/>
      <c r="F1" s="35"/>
    </row>
    <row r="2" spans="1:6" ht="15" customHeight="1">
      <c r="A2" s="81" t="s">
        <v>251</v>
      </c>
      <c r="B2" s="81"/>
      <c r="C2" s="81"/>
      <c r="D2" s="81"/>
      <c r="E2" s="81"/>
      <c r="F2" s="81"/>
    </row>
    <row r="3" spans="1:6" ht="15" customHeight="1">
      <c r="A3" s="44"/>
      <c r="B3" s="45"/>
      <c r="C3" s="45"/>
      <c r="D3" s="45"/>
      <c r="E3" s="46"/>
      <c r="F3" s="47"/>
    </row>
    <row r="4" spans="1:6" ht="15" customHeight="1">
      <c r="A4" s="82" t="s">
        <v>278</v>
      </c>
      <c r="B4" s="82"/>
      <c r="C4" s="82"/>
      <c r="D4" s="82"/>
      <c r="E4" s="82"/>
      <c r="F4" s="82"/>
    </row>
    <row r="5" spans="1:6" ht="15" customHeight="1">
      <c r="A5" s="44"/>
      <c r="B5" s="50"/>
      <c r="C5" s="50"/>
      <c r="D5" s="50"/>
      <c r="E5" s="48"/>
      <c r="F5" s="49"/>
    </row>
    <row r="6" spans="1:6" ht="15" customHeight="1">
      <c r="A6" s="80" t="s">
        <v>0</v>
      </c>
      <c r="B6" s="80"/>
      <c r="C6" s="80"/>
      <c r="D6" s="80"/>
      <c r="E6" s="80"/>
      <c r="F6" s="80"/>
    </row>
    <row r="7" spans="2:6" ht="15" customHeight="1">
      <c r="B7" s="36"/>
      <c r="C7" s="36"/>
      <c r="D7" s="36"/>
      <c r="E7" s="37"/>
      <c r="F7" s="37"/>
    </row>
    <row r="8" spans="1:6" ht="27" customHeight="1">
      <c r="A8" s="58" t="s">
        <v>1</v>
      </c>
      <c r="B8" s="58" t="s">
        <v>2</v>
      </c>
      <c r="C8" s="58" t="s">
        <v>3</v>
      </c>
      <c r="D8" s="68" t="s">
        <v>279</v>
      </c>
      <c r="E8" s="68" t="s">
        <v>280</v>
      </c>
      <c r="F8" s="58" t="s">
        <v>151</v>
      </c>
    </row>
    <row r="9" spans="1:6" s="56" customFormat="1" ht="15">
      <c r="A9" s="54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</row>
    <row r="10" spans="1:6" s="52" customFormat="1" ht="24">
      <c r="A10" s="51" t="s">
        <v>5</v>
      </c>
      <c r="B10" s="62" t="s">
        <v>6</v>
      </c>
      <c r="C10" s="62" t="s">
        <v>7</v>
      </c>
      <c r="D10" s="7">
        <f>D11+D43</f>
        <v>2582000</v>
      </c>
      <c r="E10" s="7">
        <f>E11+E43</f>
        <v>1935103.76</v>
      </c>
      <c r="F10" s="7">
        <f aca="true" t="shared" si="0" ref="F10:F30">E10/D10*100</f>
        <v>74.94592408985282</v>
      </c>
    </row>
    <row r="11" spans="1:6" s="52" customFormat="1" ht="15">
      <c r="A11" s="51" t="s">
        <v>153</v>
      </c>
      <c r="B11" s="62"/>
      <c r="C11" s="62"/>
      <c r="D11" s="7">
        <f>D12+D28</f>
        <v>508500</v>
      </c>
      <c r="E11" s="7">
        <f>E12+E28</f>
        <v>328012.76</v>
      </c>
      <c r="F11" s="7">
        <f t="shared" si="0"/>
        <v>64.50595083579155</v>
      </c>
    </row>
    <row r="12" spans="1:6" s="52" customFormat="1" ht="15">
      <c r="A12" s="51" t="s">
        <v>154</v>
      </c>
      <c r="B12" s="62"/>
      <c r="C12" s="62"/>
      <c r="D12" s="7">
        <f>D13+D17+D20+D24+D26</f>
        <v>326900</v>
      </c>
      <c r="E12" s="7">
        <f>E13+E17+E20+E24+E26</f>
        <v>277049.6</v>
      </c>
      <c r="F12" s="7">
        <f t="shared" si="0"/>
        <v>84.7505659223004</v>
      </c>
    </row>
    <row r="13" spans="1:6" s="52" customFormat="1" ht="15">
      <c r="A13" s="51" t="s">
        <v>155</v>
      </c>
      <c r="B13" s="62"/>
      <c r="C13" s="62" t="s">
        <v>156</v>
      </c>
      <c r="D13" s="7">
        <f>SUM(D14:D16)</f>
        <v>87400</v>
      </c>
      <c r="E13" s="7">
        <f>SUM(E14:E16)</f>
        <v>84440.38</v>
      </c>
      <c r="F13" s="7">
        <f t="shared" si="0"/>
        <v>96.61370709382152</v>
      </c>
    </row>
    <row r="14" spans="1:6" s="24" customFormat="1" ht="48">
      <c r="A14" s="42" t="s">
        <v>8</v>
      </c>
      <c r="B14" s="1" t="s">
        <v>6</v>
      </c>
      <c r="C14" s="2" t="s">
        <v>9</v>
      </c>
      <c r="D14" s="3">
        <v>72800</v>
      </c>
      <c r="E14" s="3">
        <v>84512.02</v>
      </c>
      <c r="F14" s="4">
        <f t="shared" si="0"/>
        <v>116.08793956043957</v>
      </c>
    </row>
    <row r="15" spans="1:6" s="24" customFormat="1" ht="72">
      <c r="A15" s="42" t="s">
        <v>10</v>
      </c>
      <c r="B15" s="1" t="s">
        <v>6</v>
      </c>
      <c r="C15" s="2" t="s">
        <v>11</v>
      </c>
      <c r="D15" s="3">
        <v>0</v>
      </c>
      <c r="E15" s="3"/>
      <c r="F15" s="4" t="e">
        <f t="shared" si="0"/>
        <v>#DIV/0!</v>
      </c>
    </row>
    <row r="16" spans="1:6" s="24" customFormat="1" ht="36">
      <c r="A16" s="42" t="s">
        <v>12</v>
      </c>
      <c r="B16" s="1" t="s">
        <v>6</v>
      </c>
      <c r="C16" s="2" t="s">
        <v>13</v>
      </c>
      <c r="D16" s="3">
        <v>14600</v>
      </c>
      <c r="E16" s="3">
        <v>-71.64</v>
      </c>
      <c r="F16" s="4">
        <f t="shared" si="0"/>
        <v>-0.49068493150684933</v>
      </c>
    </row>
    <row r="17" spans="1:6" s="52" customFormat="1" ht="15">
      <c r="A17" s="51"/>
      <c r="B17" s="63"/>
      <c r="C17" s="5" t="s">
        <v>157</v>
      </c>
      <c r="D17" s="6">
        <f>SUM(D18:D19)</f>
        <v>500</v>
      </c>
      <c r="E17" s="6">
        <f>SUM(E18:E19)</f>
        <v>578</v>
      </c>
      <c r="F17" s="7">
        <f t="shared" si="0"/>
        <v>115.6</v>
      </c>
    </row>
    <row r="18" spans="1:6" s="24" customFormat="1" ht="15">
      <c r="A18" s="42" t="s">
        <v>14</v>
      </c>
      <c r="B18" s="1" t="s">
        <v>6</v>
      </c>
      <c r="C18" s="2" t="s">
        <v>15</v>
      </c>
      <c r="D18" s="3">
        <v>500</v>
      </c>
      <c r="E18" s="3">
        <v>560</v>
      </c>
      <c r="F18" s="4">
        <f t="shared" si="0"/>
        <v>112.00000000000001</v>
      </c>
    </row>
    <row r="19" spans="1:6" s="24" customFormat="1" ht="24">
      <c r="A19" s="42" t="s">
        <v>16</v>
      </c>
      <c r="B19" s="1" t="s">
        <v>6</v>
      </c>
      <c r="C19" s="2" t="s">
        <v>17</v>
      </c>
      <c r="D19" s="3"/>
      <c r="E19" s="3">
        <v>18</v>
      </c>
      <c r="F19" s="4" t="e">
        <f t="shared" si="0"/>
        <v>#DIV/0!</v>
      </c>
    </row>
    <row r="20" spans="1:6" s="52" customFormat="1" ht="15">
      <c r="A20" s="51"/>
      <c r="B20" s="63"/>
      <c r="C20" s="5" t="s">
        <v>158</v>
      </c>
      <c r="D20" s="6">
        <f>SUM(D21:D23)</f>
        <v>229900</v>
      </c>
      <c r="E20" s="6">
        <f>SUM(E21:E23)</f>
        <v>182711.22</v>
      </c>
      <c r="F20" s="7">
        <f t="shared" si="0"/>
        <v>79.47421487603306</v>
      </c>
    </row>
    <row r="21" spans="1:6" s="24" customFormat="1" ht="36">
      <c r="A21" s="42" t="s">
        <v>18</v>
      </c>
      <c r="B21" s="1" t="s">
        <v>6</v>
      </c>
      <c r="C21" s="2" t="s">
        <v>19</v>
      </c>
      <c r="D21" s="3">
        <v>38400</v>
      </c>
      <c r="E21" s="3">
        <v>26380.6</v>
      </c>
      <c r="F21" s="4">
        <f t="shared" si="0"/>
        <v>68.69947916666666</v>
      </c>
    </row>
    <row r="22" spans="1:6" s="24" customFormat="1" ht="48">
      <c r="A22" s="42" t="s">
        <v>20</v>
      </c>
      <c r="B22" s="1" t="s">
        <v>6</v>
      </c>
      <c r="C22" s="2" t="s">
        <v>21</v>
      </c>
      <c r="D22" s="3">
        <v>162500</v>
      </c>
      <c r="E22" s="3">
        <v>154535.62</v>
      </c>
      <c r="F22" s="4">
        <f t="shared" si="0"/>
        <v>95.09884307692307</v>
      </c>
    </row>
    <row r="23" spans="1:6" s="24" customFormat="1" ht="48">
      <c r="A23" s="42" t="s">
        <v>22</v>
      </c>
      <c r="B23" s="1" t="s">
        <v>6</v>
      </c>
      <c r="C23" s="2" t="s">
        <v>23</v>
      </c>
      <c r="D23" s="3">
        <v>29000</v>
      </c>
      <c r="E23" s="3">
        <v>1795</v>
      </c>
      <c r="F23" s="4">
        <f t="shared" si="0"/>
        <v>6.189655172413793</v>
      </c>
    </row>
    <row r="24" spans="1:6" s="52" customFormat="1" ht="15">
      <c r="A24" s="51"/>
      <c r="B24" s="63"/>
      <c r="C24" s="5" t="s">
        <v>159</v>
      </c>
      <c r="D24" s="6">
        <f>D25</f>
        <v>9100</v>
      </c>
      <c r="E24" s="6">
        <f>E25</f>
        <v>9320</v>
      </c>
      <c r="F24" s="7">
        <f t="shared" si="0"/>
        <v>102.41758241758241</v>
      </c>
    </row>
    <row r="25" spans="1:6" s="24" customFormat="1" ht="48">
      <c r="A25" s="42" t="s">
        <v>24</v>
      </c>
      <c r="B25" s="1" t="s">
        <v>6</v>
      </c>
      <c r="C25" s="2" t="s">
        <v>25</v>
      </c>
      <c r="D25" s="3">
        <v>9100</v>
      </c>
      <c r="E25" s="3">
        <v>9320</v>
      </c>
      <c r="F25" s="4">
        <f t="shared" si="0"/>
        <v>102.41758241758241</v>
      </c>
    </row>
    <row r="26" spans="1:6" s="52" customFormat="1" ht="15">
      <c r="A26" s="51"/>
      <c r="B26" s="63"/>
      <c r="C26" s="5" t="s">
        <v>160</v>
      </c>
      <c r="D26" s="6">
        <f>D27</f>
        <v>0</v>
      </c>
      <c r="E26" s="6">
        <f>E27</f>
        <v>0</v>
      </c>
      <c r="F26" s="7" t="e">
        <f t="shared" si="0"/>
        <v>#DIV/0!</v>
      </c>
    </row>
    <row r="27" spans="1:6" s="24" customFormat="1" ht="24">
      <c r="A27" s="42" t="s">
        <v>26</v>
      </c>
      <c r="B27" s="1" t="s">
        <v>6</v>
      </c>
      <c r="C27" s="2" t="s">
        <v>27</v>
      </c>
      <c r="D27" s="3">
        <v>0</v>
      </c>
      <c r="E27" s="3">
        <v>0</v>
      </c>
      <c r="F27" s="4" t="e">
        <f t="shared" si="0"/>
        <v>#DIV/0!</v>
      </c>
    </row>
    <row r="28" spans="1:6" s="52" customFormat="1" ht="15">
      <c r="A28" s="51" t="s">
        <v>171</v>
      </c>
      <c r="B28" s="63"/>
      <c r="C28" s="5" t="s">
        <v>4</v>
      </c>
      <c r="D28" s="6">
        <f>D29+D33+D35+D39</f>
        <v>181600</v>
      </c>
      <c r="E28" s="6">
        <f>E29+E33+E35+E39</f>
        <v>50963.16</v>
      </c>
      <c r="F28" s="7">
        <f t="shared" si="0"/>
        <v>28.0634140969163</v>
      </c>
    </row>
    <row r="29" spans="1:6" s="52" customFormat="1" ht="24">
      <c r="A29" s="51" t="s">
        <v>172</v>
      </c>
      <c r="B29" s="63"/>
      <c r="C29" s="5" t="s">
        <v>161</v>
      </c>
      <c r="D29" s="6">
        <f>SUM(D30:D32)</f>
        <v>181600</v>
      </c>
      <c r="E29" s="6">
        <f>SUM(E30:E32)</f>
        <v>67971.44</v>
      </c>
      <c r="F29" s="7">
        <f t="shared" si="0"/>
        <v>37.42920704845815</v>
      </c>
    </row>
    <row r="30" spans="1:6" s="24" customFormat="1" ht="48">
      <c r="A30" s="42" t="s">
        <v>28</v>
      </c>
      <c r="B30" s="1" t="s">
        <v>6</v>
      </c>
      <c r="C30" s="2" t="s">
        <v>29</v>
      </c>
      <c r="D30" s="3">
        <v>105700</v>
      </c>
      <c r="E30" s="3">
        <v>35660.74</v>
      </c>
      <c r="F30" s="4">
        <f t="shared" si="0"/>
        <v>33.73769157994324</v>
      </c>
    </row>
    <row r="31" spans="1:6" s="24" customFormat="1" ht="48">
      <c r="A31" s="42" t="s">
        <v>30</v>
      </c>
      <c r="B31" s="1" t="s">
        <v>6</v>
      </c>
      <c r="C31" s="2" t="s">
        <v>31</v>
      </c>
      <c r="D31" s="3"/>
      <c r="E31" s="3"/>
      <c r="F31" s="4">
        <v>0</v>
      </c>
    </row>
    <row r="32" spans="1:6" s="24" customFormat="1" ht="48">
      <c r="A32" s="42" t="s">
        <v>32</v>
      </c>
      <c r="B32" s="1" t="s">
        <v>6</v>
      </c>
      <c r="C32" s="2" t="s">
        <v>33</v>
      </c>
      <c r="D32" s="3">
        <v>75900</v>
      </c>
      <c r="E32" s="3">
        <v>32310.7</v>
      </c>
      <c r="F32" s="4">
        <f aca="true" t="shared" si="1" ref="F32:F39">E32/D32*100</f>
        <v>42.570092226613966</v>
      </c>
    </row>
    <row r="33" spans="1:6" s="52" customFormat="1" ht="15">
      <c r="A33" s="51"/>
      <c r="B33" s="63"/>
      <c r="C33" s="5" t="s">
        <v>162</v>
      </c>
      <c r="D33" s="6">
        <f>D34</f>
        <v>0</v>
      </c>
      <c r="E33" s="6">
        <f>E34</f>
        <v>0</v>
      </c>
      <c r="F33" s="7" t="e">
        <f t="shared" si="1"/>
        <v>#DIV/0!</v>
      </c>
    </row>
    <row r="34" spans="1:6" s="24" customFormat="1" ht="24">
      <c r="A34" s="42" t="s">
        <v>34</v>
      </c>
      <c r="B34" s="1" t="s">
        <v>6</v>
      </c>
      <c r="C34" s="2" t="s">
        <v>35</v>
      </c>
      <c r="D34" s="3"/>
      <c r="E34" s="3"/>
      <c r="F34" s="4" t="e">
        <f t="shared" si="1"/>
        <v>#DIV/0!</v>
      </c>
    </row>
    <row r="35" spans="1:6" s="52" customFormat="1" ht="15">
      <c r="A35" s="51"/>
      <c r="B35" s="63"/>
      <c r="C35" s="5" t="s">
        <v>163</v>
      </c>
      <c r="D35" s="6">
        <f>D36+D37+D38</f>
        <v>0</v>
      </c>
      <c r="E35" s="6">
        <f>E36+E37+E38</f>
        <v>11260</v>
      </c>
      <c r="F35" s="7" t="e">
        <f t="shared" si="1"/>
        <v>#DIV/0!</v>
      </c>
    </row>
    <row r="36" spans="1:6" s="24" customFormat="1" ht="60">
      <c r="A36" s="42" t="s">
        <v>36</v>
      </c>
      <c r="B36" s="1" t="s">
        <v>6</v>
      </c>
      <c r="C36" s="2" t="s">
        <v>37</v>
      </c>
      <c r="D36" s="3">
        <v>0</v>
      </c>
      <c r="E36" s="3">
        <v>0</v>
      </c>
      <c r="F36" s="4" t="e">
        <f t="shared" si="1"/>
        <v>#DIV/0!</v>
      </c>
    </row>
    <row r="37" spans="1:6" s="24" customFormat="1" ht="36">
      <c r="A37" s="66" t="s">
        <v>38</v>
      </c>
      <c r="B37" s="1" t="s">
        <v>6</v>
      </c>
      <c r="C37" s="2" t="s">
        <v>39</v>
      </c>
      <c r="D37" s="3"/>
      <c r="E37" s="3"/>
      <c r="F37" s="4" t="e">
        <f>E37/D37*100</f>
        <v>#DIV/0!</v>
      </c>
    </row>
    <row r="38" spans="1:6" s="24" customFormat="1" ht="24">
      <c r="A38" s="66" t="s">
        <v>257</v>
      </c>
      <c r="B38" s="1">
        <v>10</v>
      </c>
      <c r="C38" s="2" t="s">
        <v>258</v>
      </c>
      <c r="D38" s="3"/>
      <c r="E38" s="3">
        <v>11260</v>
      </c>
      <c r="F38" s="4"/>
    </row>
    <row r="39" spans="1:6" s="52" customFormat="1" ht="15">
      <c r="A39" s="51"/>
      <c r="B39" s="63"/>
      <c r="C39" s="5" t="s">
        <v>164</v>
      </c>
      <c r="D39" s="6">
        <f>SUM(D40:D42)</f>
        <v>0</v>
      </c>
      <c r="E39" s="6">
        <f>SUM(E40:E42)</f>
        <v>-28268.28</v>
      </c>
      <c r="F39" s="7" t="e">
        <f t="shared" si="1"/>
        <v>#DIV/0!</v>
      </c>
    </row>
    <row r="40" spans="1:6" s="24" customFormat="1" ht="15">
      <c r="A40" s="42" t="s">
        <v>40</v>
      </c>
      <c r="B40" s="1" t="s">
        <v>6</v>
      </c>
      <c r="C40" s="2" t="s">
        <v>41</v>
      </c>
      <c r="D40" s="3">
        <v>0</v>
      </c>
      <c r="E40" s="3">
        <v>-28268.28</v>
      </c>
      <c r="F40" s="4">
        <v>0</v>
      </c>
    </row>
    <row r="41" spans="1:6" s="24" customFormat="1" ht="36">
      <c r="A41" s="42" t="s">
        <v>42</v>
      </c>
      <c r="B41" s="1" t="s">
        <v>6</v>
      </c>
      <c r="C41" s="2" t="s">
        <v>43</v>
      </c>
      <c r="D41" s="3">
        <v>0</v>
      </c>
      <c r="E41" s="3">
        <v>0</v>
      </c>
      <c r="F41" s="4" t="e">
        <f aca="true" t="shared" si="2" ref="F41:F66">E41/D41*100</f>
        <v>#DIV/0!</v>
      </c>
    </row>
    <row r="42" spans="1:6" s="24" customFormat="1" ht="15">
      <c r="A42" s="42" t="s">
        <v>44</v>
      </c>
      <c r="B42" s="1" t="s">
        <v>6</v>
      </c>
      <c r="C42" s="2" t="s">
        <v>45</v>
      </c>
      <c r="D42" s="3">
        <v>0</v>
      </c>
      <c r="E42" s="3">
        <v>0</v>
      </c>
      <c r="F42" s="4" t="e">
        <f t="shared" si="2"/>
        <v>#DIV/0!</v>
      </c>
    </row>
    <row r="43" spans="1:6" s="76" customFormat="1" ht="15">
      <c r="A43" s="65" t="s">
        <v>173</v>
      </c>
      <c r="B43" s="63"/>
      <c r="C43" s="5" t="s">
        <v>70</v>
      </c>
      <c r="D43" s="6">
        <f>D44+D65</f>
        <v>2073500</v>
      </c>
      <c r="E43" s="6">
        <f>E44+E65</f>
        <v>1607091</v>
      </c>
      <c r="F43" s="7"/>
    </row>
    <row r="44" spans="1:6" s="52" customFormat="1" ht="15">
      <c r="A44" s="51" t="s">
        <v>277</v>
      </c>
      <c r="B44" s="63"/>
      <c r="C44" s="5" t="s">
        <v>165</v>
      </c>
      <c r="D44" s="6">
        <f>D45+D48+D55+D59+D63</f>
        <v>2073500</v>
      </c>
      <c r="E44" s="6">
        <f>E45+E48+E55+E59+E63+E66</f>
        <v>1607091</v>
      </c>
      <c r="F44" s="7">
        <f t="shared" si="2"/>
        <v>77.50619725102483</v>
      </c>
    </row>
    <row r="45" spans="1:6" s="52" customFormat="1" ht="15">
      <c r="A45" s="51" t="s">
        <v>174</v>
      </c>
      <c r="B45" s="63"/>
      <c r="C45" s="5" t="s">
        <v>166</v>
      </c>
      <c r="D45" s="6">
        <f>D46+D47</f>
        <v>1712700</v>
      </c>
      <c r="E45" s="6">
        <f>E46+E47</f>
        <v>1467300</v>
      </c>
      <c r="F45" s="7">
        <f t="shared" si="2"/>
        <v>85.67174636538797</v>
      </c>
    </row>
    <row r="46" spans="1:6" s="24" customFormat="1" ht="24">
      <c r="A46" s="42" t="s">
        <v>46</v>
      </c>
      <c r="B46" s="1" t="s">
        <v>6</v>
      </c>
      <c r="C46" s="2" t="s">
        <v>47</v>
      </c>
      <c r="D46" s="3">
        <v>1374800</v>
      </c>
      <c r="E46" s="3">
        <v>1136600</v>
      </c>
      <c r="F46" s="4">
        <f t="shared" si="2"/>
        <v>82.67384346814082</v>
      </c>
    </row>
    <row r="47" spans="1:6" s="24" customFormat="1" ht="24">
      <c r="A47" s="42" t="s">
        <v>265</v>
      </c>
      <c r="B47" s="1"/>
      <c r="C47" s="2" t="s">
        <v>266</v>
      </c>
      <c r="D47" s="3">
        <v>337900</v>
      </c>
      <c r="E47" s="3">
        <v>330700</v>
      </c>
      <c r="F47" s="4">
        <f t="shared" si="2"/>
        <v>97.86919206865937</v>
      </c>
    </row>
    <row r="48" spans="1:6" s="52" customFormat="1" ht="15">
      <c r="A48" s="51" t="s">
        <v>175</v>
      </c>
      <c r="B48" s="63"/>
      <c r="C48" s="5" t="s">
        <v>167</v>
      </c>
      <c r="D48" s="6">
        <f>SUM(D49:D54)</f>
        <v>272500</v>
      </c>
      <c r="E48" s="6">
        <f>SUM(E49:E54)</f>
        <v>51491</v>
      </c>
      <c r="F48" s="7">
        <f t="shared" si="2"/>
        <v>18.895779816513762</v>
      </c>
    </row>
    <row r="49" spans="1:6" s="52" customFormat="1" ht="15">
      <c r="A49" s="42" t="s">
        <v>48</v>
      </c>
      <c r="B49" s="1" t="s">
        <v>6</v>
      </c>
      <c r="C49" s="2" t="s">
        <v>49</v>
      </c>
      <c r="D49" s="3">
        <v>0</v>
      </c>
      <c r="E49" s="3">
        <v>0</v>
      </c>
      <c r="F49" s="4" t="e">
        <f t="shared" si="2"/>
        <v>#DIV/0!</v>
      </c>
    </row>
    <row r="50" spans="1:6" s="24" customFormat="1" ht="15">
      <c r="A50" s="42" t="s">
        <v>50</v>
      </c>
      <c r="B50" s="1" t="s">
        <v>6</v>
      </c>
      <c r="C50" s="2" t="s">
        <v>51</v>
      </c>
      <c r="D50" s="3">
        <v>0</v>
      </c>
      <c r="E50" s="3">
        <v>0</v>
      </c>
      <c r="F50" s="4" t="e">
        <f t="shared" si="2"/>
        <v>#DIV/0!</v>
      </c>
    </row>
    <row r="51" spans="1:6" s="24" customFormat="1" ht="24">
      <c r="A51" s="66" t="s">
        <v>276</v>
      </c>
      <c r="B51" s="73">
        <v>10</v>
      </c>
      <c r="C51" s="74" t="s">
        <v>275</v>
      </c>
      <c r="D51" s="6"/>
      <c r="E51" s="6"/>
      <c r="F51" s="7"/>
    </row>
    <row r="52" spans="1:6" s="24" customFormat="1" ht="24">
      <c r="A52" s="42" t="s">
        <v>52</v>
      </c>
      <c r="B52" s="1" t="s">
        <v>6</v>
      </c>
      <c r="C52" s="2" t="s">
        <v>53</v>
      </c>
      <c r="D52" s="3"/>
      <c r="E52" s="3"/>
      <c r="F52" s="4" t="e">
        <f t="shared" si="2"/>
        <v>#DIV/0!</v>
      </c>
    </row>
    <row r="53" spans="1:6" s="24" customFormat="1" ht="60">
      <c r="A53" s="42" t="s">
        <v>54</v>
      </c>
      <c r="B53" s="1" t="s">
        <v>6</v>
      </c>
      <c r="C53" s="2" t="s">
        <v>55</v>
      </c>
      <c r="D53" s="3">
        <v>0</v>
      </c>
      <c r="E53" s="3">
        <v>0</v>
      </c>
      <c r="F53" s="4" t="e">
        <f t="shared" si="2"/>
        <v>#DIV/0!</v>
      </c>
    </row>
    <row r="54" spans="1:6" s="24" customFormat="1" ht="15">
      <c r="A54" s="42" t="s">
        <v>56</v>
      </c>
      <c r="B54" s="1" t="s">
        <v>6</v>
      </c>
      <c r="C54" s="2" t="s">
        <v>57</v>
      </c>
      <c r="D54" s="3">
        <v>272500</v>
      </c>
      <c r="E54" s="3">
        <v>51491</v>
      </c>
      <c r="F54" s="4">
        <f t="shared" si="2"/>
        <v>18.895779816513762</v>
      </c>
    </row>
    <row r="55" spans="1:6" s="52" customFormat="1" ht="15">
      <c r="A55" s="51" t="s">
        <v>176</v>
      </c>
      <c r="B55" s="63"/>
      <c r="C55" s="5" t="s">
        <v>168</v>
      </c>
      <c r="D55" s="6">
        <f>SUM(D56:D58)</f>
        <v>58300</v>
      </c>
      <c r="E55" s="6">
        <f>SUM(E56:E58)</f>
        <v>58300</v>
      </c>
      <c r="F55" s="7">
        <f t="shared" si="2"/>
        <v>100</v>
      </c>
    </row>
    <row r="56" spans="1:6" s="24" customFormat="1" ht="36">
      <c r="A56" s="42" t="s">
        <v>58</v>
      </c>
      <c r="B56" s="1" t="s">
        <v>6</v>
      </c>
      <c r="C56" s="2" t="s">
        <v>59</v>
      </c>
      <c r="D56" s="3">
        <v>58300</v>
      </c>
      <c r="E56" s="3">
        <v>58300</v>
      </c>
      <c r="F56" s="4">
        <f t="shared" si="2"/>
        <v>100</v>
      </c>
    </row>
    <row r="57" spans="1:6" s="24" customFormat="1" ht="24">
      <c r="A57" s="42" t="s">
        <v>60</v>
      </c>
      <c r="B57" s="1" t="s">
        <v>6</v>
      </c>
      <c r="C57" s="2" t="s">
        <v>61</v>
      </c>
      <c r="D57" s="3">
        <v>0</v>
      </c>
      <c r="E57" s="3">
        <v>0</v>
      </c>
      <c r="F57" s="4" t="e">
        <f t="shared" si="2"/>
        <v>#DIV/0!</v>
      </c>
    </row>
    <row r="58" spans="1:6" s="24" customFormat="1" ht="48">
      <c r="A58" s="42" t="s">
        <v>62</v>
      </c>
      <c r="B58" s="1" t="s">
        <v>6</v>
      </c>
      <c r="C58" s="2" t="s">
        <v>63</v>
      </c>
      <c r="D58" s="3">
        <v>0</v>
      </c>
      <c r="E58" s="3">
        <v>0</v>
      </c>
      <c r="F58" s="4" t="e">
        <f t="shared" si="2"/>
        <v>#DIV/0!</v>
      </c>
    </row>
    <row r="59" spans="1:6" s="52" customFormat="1" ht="15">
      <c r="A59" s="51" t="s">
        <v>177</v>
      </c>
      <c r="B59" s="63"/>
      <c r="C59" s="5" t="s">
        <v>169</v>
      </c>
      <c r="D59" s="6">
        <f>D60</f>
        <v>0</v>
      </c>
      <c r="E59" s="6">
        <f>E60</f>
        <v>0</v>
      </c>
      <c r="F59" s="7" t="e">
        <f t="shared" si="2"/>
        <v>#DIV/0!</v>
      </c>
    </row>
    <row r="60" spans="1:6" s="24" customFormat="1" ht="24">
      <c r="A60" s="42" t="s">
        <v>64</v>
      </c>
      <c r="B60" s="1" t="s">
        <v>6</v>
      </c>
      <c r="C60" s="2" t="s">
        <v>65</v>
      </c>
      <c r="D60" s="3">
        <v>0</v>
      </c>
      <c r="E60" s="3">
        <v>0</v>
      </c>
      <c r="F60" s="4" t="e">
        <f t="shared" si="2"/>
        <v>#DIV/0!</v>
      </c>
    </row>
    <row r="61" spans="1:6" s="24" customFormat="1" ht="36">
      <c r="A61" s="42" t="s">
        <v>268</v>
      </c>
      <c r="B61" s="1" t="s">
        <v>6</v>
      </c>
      <c r="C61" s="2" t="s">
        <v>267</v>
      </c>
      <c r="D61" s="3"/>
      <c r="E61" s="3"/>
      <c r="F61" s="4"/>
    </row>
    <row r="62" spans="1:6" s="24" customFormat="1" ht="36">
      <c r="A62" s="66" t="s">
        <v>270</v>
      </c>
      <c r="B62" s="1" t="s">
        <v>6</v>
      </c>
      <c r="C62" s="2" t="s">
        <v>269</v>
      </c>
      <c r="D62" s="3"/>
      <c r="E62" s="3"/>
      <c r="F62" s="4"/>
    </row>
    <row r="63" spans="1:6" s="52" customFormat="1" ht="15">
      <c r="A63" s="51" t="s">
        <v>178</v>
      </c>
      <c r="B63" s="63"/>
      <c r="C63" s="5" t="s">
        <v>170</v>
      </c>
      <c r="D63" s="6">
        <f>D64</f>
        <v>30000</v>
      </c>
      <c r="E63" s="6">
        <f>E64</f>
        <v>30000</v>
      </c>
      <c r="F63" s="7">
        <f t="shared" si="2"/>
        <v>100</v>
      </c>
    </row>
    <row r="64" spans="1:6" s="24" customFormat="1" ht="24">
      <c r="A64" s="42" t="s">
        <v>66</v>
      </c>
      <c r="B64" s="1" t="s">
        <v>6</v>
      </c>
      <c r="C64" s="2" t="s">
        <v>67</v>
      </c>
      <c r="D64" s="3">
        <v>30000</v>
      </c>
      <c r="E64" s="3">
        <v>30000</v>
      </c>
      <c r="F64" s="4">
        <f t="shared" si="2"/>
        <v>100</v>
      </c>
    </row>
    <row r="65" spans="1:6" s="24" customFormat="1" ht="36">
      <c r="A65" s="66" t="s">
        <v>259</v>
      </c>
      <c r="B65" s="1">
        <v>10</v>
      </c>
      <c r="C65" s="2" t="s">
        <v>260</v>
      </c>
      <c r="D65" s="3">
        <v>0</v>
      </c>
      <c r="E65" s="3">
        <v>0</v>
      </c>
      <c r="F65" s="4" t="e">
        <f t="shared" si="2"/>
        <v>#DIV/0!</v>
      </c>
    </row>
    <row r="66" spans="1:6" s="24" customFormat="1" ht="36">
      <c r="A66" s="66" t="s">
        <v>264</v>
      </c>
      <c r="B66" s="1">
        <v>10</v>
      </c>
      <c r="C66" s="2" t="s">
        <v>263</v>
      </c>
      <c r="D66" s="3"/>
      <c r="E66" s="3">
        <v>0</v>
      </c>
      <c r="F66" s="4" t="e">
        <f t="shared" si="2"/>
        <v>#DIV/0!</v>
      </c>
    </row>
    <row r="67" spans="1:6" s="24" customFormat="1" ht="15">
      <c r="A67" s="44"/>
      <c r="B67" s="19"/>
      <c r="C67" s="20"/>
      <c r="D67" s="21"/>
      <c r="E67" s="21"/>
      <c r="F67" s="22"/>
    </row>
    <row r="68" spans="1:6" s="24" customFormat="1" ht="15">
      <c r="A68" s="44"/>
      <c r="B68" s="19"/>
      <c r="C68" s="20"/>
      <c r="D68" s="21"/>
      <c r="E68" s="21"/>
      <c r="F68" s="22"/>
    </row>
    <row r="69" spans="1:6" s="24" customFormat="1" ht="15">
      <c r="A69" s="44"/>
      <c r="B69" s="19"/>
      <c r="C69" s="20"/>
      <c r="D69" s="21"/>
      <c r="E69" s="21"/>
      <c r="F69" s="22"/>
    </row>
    <row r="70" spans="1:6" s="24" customFormat="1" ht="15">
      <c r="A70" s="44"/>
      <c r="B70" s="19"/>
      <c r="C70" s="20"/>
      <c r="D70" s="21"/>
      <c r="E70" s="21"/>
      <c r="F70" s="22"/>
    </row>
    <row r="71" spans="1:6" s="24" customFormat="1" ht="15">
      <c r="A71" s="44"/>
      <c r="B71" s="19"/>
      <c r="C71" s="20"/>
      <c r="D71" s="21"/>
      <c r="E71" s="21"/>
      <c r="F71" s="22"/>
    </row>
    <row r="72" spans="1:6" s="24" customFormat="1" ht="15">
      <c r="A72" s="44"/>
      <c r="B72" s="19"/>
      <c r="C72" s="20"/>
      <c r="D72" s="21"/>
      <c r="E72" s="21"/>
      <c r="F72" s="22"/>
    </row>
    <row r="73" spans="1:6" s="24" customFormat="1" ht="15">
      <c r="A73" s="44"/>
      <c r="B73" s="19"/>
      <c r="C73" s="20"/>
      <c r="D73" s="21"/>
      <c r="E73" s="21"/>
      <c r="F73" s="22"/>
    </row>
    <row r="74" spans="1:6" s="24" customFormat="1" ht="15">
      <c r="A74" s="44"/>
      <c r="B74" s="19"/>
      <c r="C74" s="20"/>
      <c r="D74" s="21"/>
      <c r="E74" s="21"/>
      <c r="F74" s="22"/>
    </row>
    <row r="75" spans="1:6" s="24" customFormat="1" ht="15">
      <c r="A75" s="44"/>
      <c r="B75" s="19"/>
      <c r="C75" s="20"/>
      <c r="D75" s="21"/>
      <c r="E75" s="21"/>
      <c r="F75" s="22"/>
    </row>
    <row r="76" spans="1:6" s="24" customFormat="1" ht="15">
      <c r="A76" s="44"/>
      <c r="B76" s="19"/>
      <c r="C76" s="20"/>
      <c r="D76" s="21"/>
      <c r="E76" s="21"/>
      <c r="F76" s="22"/>
    </row>
    <row r="77" spans="1:6" s="24" customFormat="1" ht="15">
      <c r="A77" s="44"/>
      <c r="B77" s="19"/>
      <c r="C77" s="20"/>
      <c r="D77" s="21"/>
      <c r="E77" s="21"/>
      <c r="F77" s="22"/>
    </row>
    <row r="78" spans="1:6" s="24" customFormat="1" ht="15">
      <c r="A78" s="44"/>
      <c r="B78" s="19"/>
      <c r="C78" s="20"/>
      <c r="D78" s="21"/>
      <c r="E78" s="21"/>
      <c r="F78" s="22"/>
    </row>
    <row r="79" spans="1:6" s="24" customFormat="1" ht="15">
      <c r="A79" s="44"/>
      <c r="B79" s="19"/>
      <c r="C79" s="20"/>
      <c r="D79" s="21"/>
      <c r="E79" s="21"/>
      <c r="F79" s="22"/>
    </row>
    <row r="80" spans="1:6" s="24" customFormat="1" ht="15">
      <c r="A80" s="44"/>
      <c r="B80" s="19"/>
      <c r="C80" s="20"/>
      <c r="D80" s="21"/>
      <c r="E80" s="21"/>
      <c r="F80" s="22"/>
    </row>
    <row r="81" spans="1:6" s="24" customFormat="1" ht="15">
      <c r="A81" s="44"/>
      <c r="B81" s="19"/>
      <c r="C81" s="20"/>
      <c r="D81" s="21"/>
      <c r="E81" s="21"/>
      <c r="F81" s="22"/>
    </row>
    <row r="82" spans="1:6" s="24" customFormat="1" ht="15">
      <c r="A82" s="44"/>
      <c r="B82" s="19"/>
      <c r="C82" s="20"/>
      <c r="D82" s="21"/>
      <c r="E82" s="21"/>
      <c r="F82" s="22"/>
    </row>
    <row r="83" spans="1:6" s="24" customFormat="1" ht="15">
      <c r="A83" s="44"/>
      <c r="B83" s="19"/>
      <c r="C83" s="20"/>
      <c r="D83" s="21"/>
      <c r="E83" s="21"/>
      <c r="F83" s="22"/>
    </row>
    <row r="84" spans="1:6" s="24" customFormat="1" ht="15">
      <c r="A84" s="44"/>
      <c r="B84" s="19"/>
      <c r="C84" s="20"/>
      <c r="D84" s="21"/>
      <c r="E84" s="21"/>
      <c r="F84" s="22"/>
    </row>
    <row r="85" spans="1:6" s="24" customFormat="1" ht="15">
      <c r="A85" s="44"/>
      <c r="B85" s="19"/>
      <c r="C85" s="20"/>
      <c r="D85" s="21"/>
      <c r="E85" s="21"/>
      <c r="F85" s="22"/>
    </row>
    <row r="86" spans="1:6" s="24" customFormat="1" ht="15">
      <c r="A86" s="44"/>
      <c r="B86" s="19"/>
      <c r="C86" s="20"/>
      <c r="D86" s="21"/>
      <c r="E86" s="21"/>
      <c r="F86" s="22"/>
    </row>
    <row r="87" spans="1:6" s="24" customFormat="1" ht="15">
      <c r="A87" s="44"/>
      <c r="B87" s="19"/>
      <c r="C87" s="20"/>
      <c r="D87" s="21"/>
      <c r="E87" s="21"/>
      <c r="F87" s="22"/>
    </row>
    <row r="88" spans="1:6" s="24" customFormat="1" ht="15">
      <c r="A88" s="44"/>
      <c r="B88" s="19"/>
      <c r="C88" s="20"/>
      <c r="D88" s="21"/>
      <c r="E88" s="21"/>
      <c r="F88" s="22"/>
    </row>
    <row r="89" spans="1:6" s="24" customFormat="1" ht="15">
      <c r="A89" s="44"/>
      <c r="B89" s="19"/>
      <c r="C89" s="20"/>
      <c r="D89" s="21"/>
      <c r="E89" s="21"/>
      <c r="F89" s="22"/>
    </row>
    <row r="90" spans="1:6" s="24" customFormat="1" ht="15">
      <c r="A90" s="44"/>
      <c r="B90" s="19"/>
      <c r="C90" s="20"/>
      <c r="D90" s="21"/>
      <c r="E90" s="21"/>
      <c r="F90" s="22"/>
    </row>
    <row r="91" spans="1:6" s="24" customFormat="1" ht="15">
      <c r="A91" s="44"/>
      <c r="B91" s="19"/>
      <c r="C91" s="20"/>
      <c r="D91" s="21"/>
      <c r="E91" s="21"/>
      <c r="F91" s="22"/>
    </row>
    <row r="92" spans="1:6" s="24" customFormat="1" ht="15">
      <c r="A92" s="44"/>
      <c r="B92" s="19"/>
      <c r="C92" s="20"/>
      <c r="D92" s="21"/>
      <c r="E92" s="21"/>
      <c r="F92" s="22"/>
    </row>
    <row r="93" spans="1:6" s="24" customFormat="1" ht="15">
      <c r="A93" s="44"/>
      <c r="B93" s="19"/>
      <c r="C93" s="20"/>
      <c r="D93" s="21"/>
      <c r="E93" s="21"/>
      <c r="F93" s="22"/>
    </row>
    <row r="94" spans="1:6" s="24" customFormat="1" ht="15">
      <c r="A94" s="44"/>
      <c r="B94" s="19"/>
      <c r="C94" s="20"/>
      <c r="D94" s="21"/>
      <c r="E94" s="21"/>
      <c r="F94" s="22"/>
    </row>
    <row r="95" spans="1:6" s="24" customFormat="1" ht="15">
      <c r="A95" s="44"/>
      <c r="B95" s="19"/>
      <c r="C95" s="20"/>
      <c r="D95" s="21"/>
      <c r="E95" s="21"/>
      <c r="F95" s="22"/>
    </row>
    <row r="96" spans="1:6" s="24" customFormat="1" ht="15">
      <c r="A96" s="44"/>
      <c r="B96" s="19"/>
      <c r="C96" s="20"/>
      <c r="D96" s="21"/>
      <c r="E96" s="21"/>
      <c r="F96" s="22"/>
    </row>
    <row r="97" spans="1:6" s="24" customFormat="1" ht="15">
      <c r="A97" s="44"/>
      <c r="B97" s="19"/>
      <c r="C97" s="20"/>
      <c r="D97" s="21"/>
      <c r="E97" s="21"/>
      <c r="F97" s="22"/>
    </row>
    <row r="98" spans="1:6" s="24" customFormat="1" ht="15">
      <c r="A98" s="44"/>
      <c r="B98" s="19"/>
      <c r="C98" s="20"/>
      <c r="D98" s="21"/>
      <c r="E98" s="21"/>
      <c r="F98" s="22"/>
    </row>
    <row r="99" spans="1:6" s="24" customFormat="1" ht="15">
      <c r="A99" s="44"/>
      <c r="B99" s="19"/>
      <c r="C99" s="20"/>
      <c r="D99" s="21"/>
      <c r="E99" s="21"/>
      <c r="F99" s="22"/>
    </row>
    <row r="100" spans="1:6" s="24" customFormat="1" ht="15">
      <c r="A100" s="44"/>
      <c r="B100" s="19"/>
      <c r="C100" s="20"/>
      <c r="D100" s="21"/>
      <c r="E100" s="21"/>
      <c r="F100" s="22"/>
    </row>
    <row r="101" spans="1:6" s="24" customFormat="1" ht="15">
      <c r="A101" s="44"/>
      <c r="B101" s="19"/>
      <c r="C101" s="20"/>
      <c r="D101" s="21"/>
      <c r="E101" s="21"/>
      <c r="F101" s="22"/>
    </row>
    <row r="102" spans="1:6" s="24" customFormat="1" ht="15">
      <c r="A102" s="44"/>
      <c r="B102" s="19"/>
      <c r="C102" s="20"/>
      <c r="D102" s="21"/>
      <c r="E102" s="21"/>
      <c r="F102" s="22"/>
    </row>
    <row r="103" spans="1:6" s="24" customFormat="1" ht="15">
      <c r="A103" s="44"/>
      <c r="B103" s="19"/>
      <c r="C103" s="20"/>
      <c r="D103" s="21"/>
      <c r="E103" s="21"/>
      <c r="F103" s="22"/>
    </row>
    <row r="104" spans="1:6" s="24" customFormat="1" ht="15">
      <c r="A104" s="44"/>
      <c r="B104" s="19"/>
      <c r="C104" s="20"/>
      <c r="D104" s="21"/>
      <c r="E104" s="21"/>
      <c r="F104" s="22"/>
    </row>
    <row r="105" spans="1:6" s="24" customFormat="1" ht="15">
      <c r="A105" s="44"/>
      <c r="B105" s="19"/>
      <c r="C105" s="20"/>
      <c r="D105" s="21"/>
      <c r="E105" s="21"/>
      <c r="F105" s="22"/>
    </row>
    <row r="106" spans="1:6" s="24" customFormat="1" ht="15">
      <c r="A106" s="44"/>
      <c r="B106" s="19"/>
      <c r="C106" s="20"/>
      <c r="D106" s="21"/>
      <c r="E106" s="21"/>
      <c r="F106" s="22"/>
    </row>
    <row r="107" spans="1:6" s="24" customFormat="1" ht="15">
      <c r="A107" s="44"/>
      <c r="B107" s="19"/>
      <c r="C107" s="20"/>
      <c r="D107" s="21"/>
      <c r="E107" s="21"/>
      <c r="F107" s="22"/>
    </row>
    <row r="108" spans="1:6" s="24" customFormat="1" ht="15">
      <c r="A108" s="44"/>
      <c r="B108" s="19"/>
      <c r="C108" s="20"/>
      <c r="D108" s="21"/>
      <c r="E108" s="21"/>
      <c r="F108" s="22"/>
    </row>
    <row r="109" spans="1:6" s="24" customFormat="1" ht="15">
      <c r="A109" s="44"/>
      <c r="B109" s="19"/>
      <c r="C109" s="20"/>
      <c r="D109" s="21"/>
      <c r="E109" s="21"/>
      <c r="F109" s="22"/>
    </row>
    <row r="110" spans="1:6" s="24" customFormat="1" ht="15">
      <c r="A110" s="44"/>
      <c r="B110" s="19"/>
      <c r="C110" s="20"/>
      <c r="D110" s="21"/>
      <c r="E110" s="21"/>
      <c r="F110" s="22"/>
    </row>
    <row r="111" spans="1:6" s="24" customFormat="1" ht="15">
      <c r="A111" s="44"/>
      <c r="B111" s="19"/>
      <c r="C111" s="20"/>
      <c r="D111" s="21"/>
      <c r="E111" s="21"/>
      <c r="F111" s="22"/>
    </row>
    <row r="112" spans="1:6" s="24" customFormat="1" ht="15">
      <c r="A112" s="44"/>
      <c r="B112" s="19"/>
      <c r="C112" s="20"/>
      <c r="D112" s="21"/>
      <c r="E112" s="21"/>
      <c r="F112" s="22"/>
    </row>
    <row r="113" spans="1:6" s="24" customFormat="1" ht="15">
      <c r="A113" s="44"/>
      <c r="B113" s="19"/>
      <c r="C113" s="20"/>
      <c r="D113" s="21"/>
      <c r="E113" s="21"/>
      <c r="F113" s="22"/>
    </row>
    <row r="114" spans="1:6" s="24" customFormat="1" ht="15">
      <c r="A114" s="44"/>
      <c r="B114" s="19"/>
      <c r="C114" s="20"/>
      <c r="D114" s="21"/>
      <c r="E114" s="21"/>
      <c r="F114" s="22"/>
    </row>
    <row r="115" spans="1:6" s="24" customFormat="1" ht="15">
      <c r="A115" s="44"/>
      <c r="B115" s="19"/>
      <c r="C115" s="20"/>
      <c r="D115" s="21"/>
      <c r="E115" s="21"/>
      <c r="F115" s="22"/>
    </row>
    <row r="116" spans="1:6" s="24" customFormat="1" ht="15">
      <c r="A116" s="44"/>
      <c r="B116" s="19"/>
      <c r="C116" s="20"/>
      <c r="D116" s="21"/>
      <c r="E116" s="21"/>
      <c r="F116" s="22"/>
    </row>
    <row r="117" spans="1:6" s="24" customFormat="1" ht="15">
      <c r="A117" s="44"/>
      <c r="B117" s="19"/>
      <c r="C117" s="20"/>
      <c r="D117" s="21"/>
      <c r="E117" s="21"/>
      <c r="F117" s="22"/>
    </row>
    <row r="118" spans="1:6" s="24" customFormat="1" ht="15">
      <c r="A118" s="44"/>
      <c r="B118" s="19"/>
      <c r="C118" s="20"/>
      <c r="D118" s="21"/>
      <c r="E118" s="21"/>
      <c r="F118" s="22"/>
    </row>
    <row r="119" spans="1:6" s="24" customFormat="1" ht="15">
      <c r="A119" s="44"/>
      <c r="B119" s="19"/>
      <c r="C119" s="20"/>
      <c r="D119" s="21"/>
      <c r="E119" s="21"/>
      <c r="F119" s="22"/>
    </row>
    <row r="120" spans="1:6" s="24" customFormat="1" ht="15">
      <c r="A120" s="44"/>
      <c r="B120" s="19"/>
      <c r="C120" s="20"/>
      <c r="D120" s="21"/>
      <c r="E120" s="21"/>
      <c r="F120" s="22"/>
    </row>
    <row r="121" spans="1:6" s="24" customFormat="1" ht="15" hidden="1">
      <c r="A121" s="44"/>
      <c r="B121" s="19"/>
      <c r="C121" s="20"/>
      <c r="D121" s="21"/>
      <c r="E121" s="21"/>
      <c r="F121" s="22"/>
    </row>
    <row r="122" spans="1:6" s="24" customFormat="1" ht="14.25" customHeight="1" hidden="1">
      <c r="A122" s="44"/>
      <c r="B122" s="19"/>
      <c r="C122" s="20"/>
      <c r="D122" s="21"/>
      <c r="E122" s="21"/>
      <c r="F122" s="22"/>
    </row>
    <row r="123" spans="1:6" s="24" customFormat="1" ht="15" hidden="1">
      <c r="A123" s="44"/>
      <c r="B123" s="19"/>
      <c r="C123" s="20"/>
      <c r="D123" s="21"/>
      <c r="E123" s="21"/>
      <c r="F123" s="22"/>
    </row>
    <row r="124" spans="1:6" s="24" customFormat="1" ht="15" hidden="1">
      <c r="A124" s="44"/>
      <c r="B124" s="19"/>
      <c r="C124" s="20"/>
      <c r="D124" s="21"/>
      <c r="E124" s="21"/>
      <c r="F124" s="22"/>
    </row>
    <row r="125" spans="1:6" s="24" customFormat="1" ht="15.75" customHeight="1">
      <c r="A125" s="83" t="s">
        <v>68</v>
      </c>
      <c r="B125" s="83"/>
      <c r="C125" s="83"/>
      <c r="D125" s="83"/>
      <c r="E125" s="83"/>
      <c r="F125" s="83"/>
    </row>
    <row r="126" spans="1:6" s="24" customFormat="1" ht="22.5" customHeight="1">
      <c r="A126" s="41"/>
      <c r="B126" s="26"/>
      <c r="C126" s="26"/>
      <c r="D126" s="27"/>
      <c r="E126" s="27"/>
      <c r="F126" s="27"/>
    </row>
    <row r="127" spans="1:6" s="24" customFormat="1" ht="24">
      <c r="A127" s="58" t="s">
        <v>1</v>
      </c>
      <c r="B127" s="58" t="s">
        <v>2</v>
      </c>
      <c r="C127" s="58" t="s">
        <v>3</v>
      </c>
      <c r="D127" s="68" t="s">
        <v>279</v>
      </c>
      <c r="E127" s="68" t="s">
        <v>280</v>
      </c>
      <c r="F127" s="58" t="s">
        <v>151</v>
      </c>
    </row>
    <row r="128" spans="1:6" s="24" customFormat="1" ht="15">
      <c r="A128" s="59">
        <v>1</v>
      </c>
      <c r="B128" s="59">
        <v>2</v>
      </c>
      <c r="C128" s="59">
        <v>3</v>
      </c>
      <c r="D128" s="59">
        <v>4</v>
      </c>
      <c r="E128" s="59">
        <v>5</v>
      </c>
      <c r="F128" s="59">
        <v>6</v>
      </c>
    </row>
    <row r="129" spans="1:6" s="52" customFormat="1" ht="24">
      <c r="A129" s="64" t="s">
        <v>69</v>
      </c>
      <c r="B129" s="8" t="s">
        <v>70</v>
      </c>
      <c r="C129" s="8" t="s">
        <v>7</v>
      </c>
      <c r="D129" s="9">
        <f>D130+D150+D165+D171+D194+D196+D205+D209+D158+D208+D190</f>
        <v>2764700</v>
      </c>
      <c r="E129" s="9">
        <f>E130+E150+E165+E171+E194+E196+E205+E209+E158+E208+E190</f>
        <v>1895286.1800000002</v>
      </c>
      <c r="F129" s="10">
        <f aca="true" t="shared" si="3" ref="F129:F168">E129/D129*100</f>
        <v>68.55305024053243</v>
      </c>
    </row>
    <row r="130" spans="1:6" s="52" customFormat="1" ht="15">
      <c r="A130" s="64" t="s">
        <v>179</v>
      </c>
      <c r="B130" s="8"/>
      <c r="C130" s="8" t="s">
        <v>180</v>
      </c>
      <c r="D130" s="9">
        <f>D131+D144+D146+D142</f>
        <v>735950</v>
      </c>
      <c r="E130" s="9">
        <f>E131+E144+E146</f>
        <v>497029.28</v>
      </c>
      <c r="F130" s="10">
        <f t="shared" si="3"/>
        <v>67.53574019974184</v>
      </c>
    </row>
    <row r="131" spans="1:6" s="52" customFormat="1" ht="36">
      <c r="A131" s="64" t="s">
        <v>181</v>
      </c>
      <c r="B131" s="8"/>
      <c r="C131" s="8" t="s">
        <v>182</v>
      </c>
      <c r="D131" s="9">
        <f>SUM(D132:D141)</f>
        <v>720950</v>
      </c>
      <c r="E131" s="9">
        <f>SUM(E132:E141)</f>
        <v>496029.28</v>
      </c>
      <c r="F131" s="10">
        <f t="shared" si="3"/>
        <v>68.80217490810736</v>
      </c>
    </row>
    <row r="132" spans="1:6" s="24" customFormat="1" ht="15">
      <c r="A132" s="43" t="s">
        <v>71</v>
      </c>
      <c r="B132" s="11" t="s">
        <v>70</v>
      </c>
      <c r="C132" s="12" t="s">
        <v>72</v>
      </c>
      <c r="D132" s="13">
        <v>441200</v>
      </c>
      <c r="E132" s="13">
        <v>333994.63</v>
      </c>
      <c r="F132" s="14">
        <f t="shared" si="3"/>
        <v>75.70141205802358</v>
      </c>
    </row>
    <row r="133" spans="1:6" s="24" customFormat="1" ht="15">
      <c r="A133" s="43" t="s">
        <v>73</v>
      </c>
      <c r="B133" s="11" t="s">
        <v>70</v>
      </c>
      <c r="C133" s="12" t="s">
        <v>74</v>
      </c>
      <c r="D133" s="13">
        <v>126800</v>
      </c>
      <c r="E133" s="13">
        <v>99255.93</v>
      </c>
      <c r="F133" s="14">
        <f t="shared" si="3"/>
        <v>78.27754731861198</v>
      </c>
    </row>
    <row r="134" spans="1:6" s="24" customFormat="1" ht="15">
      <c r="A134" s="43" t="s">
        <v>75</v>
      </c>
      <c r="B134" s="11" t="s">
        <v>70</v>
      </c>
      <c r="C134" s="12" t="s">
        <v>76</v>
      </c>
      <c r="D134" s="13">
        <v>9000</v>
      </c>
      <c r="E134" s="13">
        <v>5596.19</v>
      </c>
      <c r="F134" s="14">
        <f t="shared" si="3"/>
        <v>62.17988888888888</v>
      </c>
    </row>
    <row r="135" spans="1:6" s="24" customFormat="1" ht="15">
      <c r="A135" s="43" t="s">
        <v>77</v>
      </c>
      <c r="B135" s="11" t="s">
        <v>70</v>
      </c>
      <c r="C135" s="12" t="s">
        <v>78</v>
      </c>
      <c r="D135" s="13">
        <v>54700</v>
      </c>
      <c r="E135" s="13">
        <v>34520.77</v>
      </c>
      <c r="F135" s="14">
        <f t="shared" si="3"/>
        <v>63.10926873857403</v>
      </c>
    </row>
    <row r="136" spans="1:6" s="24" customFormat="1" ht="15">
      <c r="A136" s="43" t="s">
        <v>231</v>
      </c>
      <c r="B136" s="11" t="s">
        <v>70</v>
      </c>
      <c r="C136" s="12" t="s">
        <v>232</v>
      </c>
      <c r="D136" s="13">
        <v>0</v>
      </c>
      <c r="E136" s="13"/>
      <c r="F136" s="14" t="e">
        <f t="shared" si="3"/>
        <v>#DIV/0!</v>
      </c>
    </row>
    <row r="137" spans="1:6" s="24" customFormat="1" ht="15">
      <c r="A137" s="43" t="s">
        <v>79</v>
      </c>
      <c r="B137" s="11" t="s">
        <v>70</v>
      </c>
      <c r="C137" s="12" t="s">
        <v>80</v>
      </c>
      <c r="D137" s="13">
        <v>23500</v>
      </c>
      <c r="E137" s="13">
        <v>11181.98</v>
      </c>
      <c r="F137" s="14">
        <f t="shared" si="3"/>
        <v>47.58289361702128</v>
      </c>
    </row>
    <row r="138" spans="1:6" s="24" customFormat="1" ht="15">
      <c r="A138" s="43" t="s">
        <v>81</v>
      </c>
      <c r="B138" s="11" t="s">
        <v>70</v>
      </c>
      <c r="C138" s="12" t="s">
        <v>82</v>
      </c>
      <c r="D138" s="13">
        <v>6750</v>
      </c>
      <c r="E138" s="13">
        <v>4348.78</v>
      </c>
      <c r="F138" s="14">
        <f t="shared" si="3"/>
        <v>64.42637037037036</v>
      </c>
    </row>
    <row r="139" spans="1:6" s="24" customFormat="1" ht="15">
      <c r="A139" s="43" t="s">
        <v>83</v>
      </c>
      <c r="B139" s="11" t="s">
        <v>70</v>
      </c>
      <c r="C139" s="12" t="s">
        <v>84</v>
      </c>
      <c r="D139" s="13">
        <v>10000</v>
      </c>
      <c r="E139" s="13">
        <v>7131</v>
      </c>
      <c r="F139" s="14">
        <f t="shared" si="3"/>
        <v>71.31</v>
      </c>
    </row>
    <row r="140" spans="1:6" s="24" customFormat="1" ht="15">
      <c r="A140" s="43" t="s">
        <v>85</v>
      </c>
      <c r="B140" s="11" t="s">
        <v>70</v>
      </c>
      <c r="C140" s="12" t="s">
        <v>86</v>
      </c>
      <c r="D140" s="13">
        <v>9000</v>
      </c>
      <c r="E140" s="13"/>
      <c r="F140" s="14">
        <f t="shared" si="3"/>
        <v>0</v>
      </c>
    </row>
    <row r="141" spans="1:6" s="24" customFormat="1" ht="15">
      <c r="A141" s="43" t="s">
        <v>87</v>
      </c>
      <c r="B141" s="11" t="s">
        <v>70</v>
      </c>
      <c r="C141" s="12" t="s">
        <v>88</v>
      </c>
      <c r="D141" s="13">
        <v>40000</v>
      </c>
      <c r="E141" s="13"/>
      <c r="F141" s="14">
        <f t="shared" si="3"/>
        <v>0</v>
      </c>
    </row>
    <row r="142" spans="1:6" s="52" customFormat="1" ht="15">
      <c r="A142" s="65" t="s">
        <v>234</v>
      </c>
      <c r="B142" s="15"/>
      <c r="C142" s="8" t="s">
        <v>233</v>
      </c>
      <c r="D142" s="9">
        <f>D143</f>
        <v>0</v>
      </c>
      <c r="E142" s="9">
        <f>E143</f>
        <v>0</v>
      </c>
      <c r="F142" s="10" t="e">
        <f t="shared" si="3"/>
        <v>#DIV/0!</v>
      </c>
    </row>
    <row r="143" spans="1:6" s="24" customFormat="1" ht="15">
      <c r="A143" s="43" t="s">
        <v>212</v>
      </c>
      <c r="B143" s="11">
        <v>200</v>
      </c>
      <c r="C143" s="12" t="s">
        <v>235</v>
      </c>
      <c r="D143" s="13"/>
      <c r="E143" s="13"/>
      <c r="F143" s="14" t="e">
        <f t="shared" si="3"/>
        <v>#DIV/0!</v>
      </c>
    </row>
    <row r="144" spans="1:6" s="52" customFormat="1" ht="15">
      <c r="A144" s="64" t="s">
        <v>183</v>
      </c>
      <c r="B144" s="15"/>
      <c r="C144" s="8" t="s">
        <v>184</v>
      </c>
      <c r="D144" s="9">
        <f>D145</f>
        <v>5000</v>
      </c>
      <c r="E144" s="9">
        <f>E145</f>
        <v>0</v>
      </c>
      <c r="F144" s="10">
        <f t="shared" si="3"/>
        <v>0</v>
      </c>
    </row>
    <row r="145" spans="1:6" s="24" customFormat="1" ht="15">
      <c r="A145" s="43" t="s">
        <v>83</v>
      </c>
      <c r="B145" s="11" t="s">
        <v>70</v>
      </c>
      <c r="C145" s="12" t="s">
        <v>89</v>
      </c>
      <c r="D145" s="13">
        <v>5000</v>
      </c>
      <c r="E145" s="13">
        <v>0</v>
      </c>
      <c r="F145" s="14">
        <f t="shared" si="3"/>
        <v>0</v>
      </c>
    </row>
    <row r="146" spans="1:6" s="52" customFormat="1" ht="15">
      <c r="A146" s="64" t="s">
        <v>185</v>
      </c>
      <c r="B146" s="15"/>
      <c r="C146" s="8" t="s">
        <v>186</v>
      </c>
      <c r="D146" s="9">
        <f>D147+D148+D149</f>
        <v>10000</v>
      </c>
      <c r="E146" s="9">
        <f>E147+E148+E149</f>
        <v>1000</v>
      </c>
      <c r="F146" s="10">
        <f t="shared" si="3"/>
        <v>10</v>
      </c>
    </row>
    <row r="147" spans="1:6" s="24" customFormat="1" ht="15">
      <c r="A147" s="43" t="s">
        <v>71</v>
      </c>
      <c r="B147" s="11" t="s">
        <v>70</v>
      </c>
      <c r="C147" s="12" t="s">
        <v>90</v>
      </c>
      <c r="D147" s="13">
        <v>0</v>
      </c>
      <c r="E147" s="13">
        <v>0</v>
      </c>
      <c r="F147" s="14" t="e">
        <f t="shared" si="3"/>
        <v>#DIV/0!</v>
      </c>
    </row>
    <row r="148" spans="1:6" s="24" customFormat="1" ht="15">
      <c r="A148" s="43" t="s">
        <v>73</v>
      </c>
      <c r="B148" s="11" t="s">
        <v>70</v>
      </c>
      <c r="C148" s="12" t="s">
        <v>91</v>
      </c>
      <c r="D148" s="13">
        <v>0</v>
      </c>
      <c r="E148" s="13">
        <v>0</v>
      </c>
      <c r="F148" s="14" t="e">
        <f t="shared" si="3"/>
        <v>#DIV/0!</v>
      </c>
    </row>
    <row r="149" spans="1:6" s="24" customFormat="1" ht="15">
      <c r="A149" s="43" t="s">
        <v>83</v>
      </c>
      <c r="B149" s="11" t="s">
        <v>70</v>
      </c>
      <c r="C149" s="12" t="s">
        <v>92</v>
      </c>
      <c r="D149" s="13">
        <v>10000</v>
      </c>
      <c r="E149" s="13">
        <v>1000</v>
      </c>
      <c r="F149" s="14">
        <f t="shared" si="3"/>
        <v>10</v>
      </c>
    </row>
    <row r="150" spans="1:6" s="52" customFormat="1" ht="15">
      <c r="A150" s="64" t="s">
        <v>218</v>
      </c>
      <c r="B150" s="15"/>
      <c r="C150" s="8" t="s">
        <v>188</v>
      </c>
      <c r="D150" s="9">
        <f>SUM(D151:D157)</f>
        <v>58300</v>
      </c>
      <c r="E150" s="9">
        <f>SUM(E151:E157)</f>
        <v>41319.5</v>
      </c>
      <c r="F150" s="10">
        <f t="shared" si="3"/>
        <v>70.87392795883362</v>
      </c>
    </row>
    <row r="151" spans="1:6" s="24" customFormat="1" ht="15">
      <c r="A151" s="43" t="s">
        <v>71</v>
      </c>
      <c r="B151" s="11" t="s">
        <v>70</v>
      </c>
      <c r="C151" s="12" t="s">
        <v>93</v>
      </c>
      <c r="D151" s="13">
        <v>39000</v>
      </c>
      <c r="E151" s="13">
        <v>30167.97</v>
      </c>
      <c r="F151" s="14">
        <f t="shared" si="3"/>
        <v>77.35376923076923</v>
      </c>
    </row>
    <row r="152" spans="1:6" s="24" customFormat="1" ht="15">
      <c r="A152" s="43" t="s">
        <v>73</v>
      </c>
      <c r="B152" s="11" t="s">
        <v>70</v>
      </c>
      <c r="C152" s="12" t="s">
        <v>94</v>
      </c>
      <c r="D152" s="13">
        <v>11500</v>
      </c>
      <c r="E152" s="13">
        <v>8502.53</v>
      </c>
      <c r="F152" s="14">
        <f t="shared" si="3"/>
        <v>73.93504347826088</v>
      </c>
    </row>
    <row r="153" spans="1:6" s="24" customFormat="1" ht="15">
      <c r="A153" s="43" t="s">
        <v>75</v>
      </c>
      <c r="B153" s="11" t="s">
        <v>70</v>
      </c>
      <c r="C153" s="12" t="s">
        <v>95</v>
      </c>
      <c r="D153" s="13"/>
      <c r="E153" s="13"/>
      <c r="F153" s="14" t="e">
        <f t="shared" si="3"/>
        <v>#DIV/0!</v>
      </c>
    </row>
    <row r="154" spans="1:6" s="24" customFormat="1" ht="15">
      <c r="A154" s="43" t="s">
        <v>96</v>
      </c>
      <c r="B154" s="11" t="s">
        <v>70</v>
      </c>
      <c r="C154" s="12" t="s">
        <v>97</v>
      </c>
      <c r="D154" s="13">
        <v>2600</v>
      </c>
      <c r="E154" s="13"/>
      <c r="F154" s="14">
        <f t="shared" si="3"/>
        <v>0</v>
      </c>
    </row>
    <row r="155" spans="1:6" s="24" customFormat="1" ht="15">
      <c r="A155" s="43" t="s">
        <v>77</v>
      </c>
      <c r="B155" s="11" t="s">
        <v>70</v>
      </c>
      <c r="C155" s="12" t="s">
        <v>98</v>
      </c>
      <c r="D155" s="13">
        <v>0</v>
      </c>
      <c r="E155" s="13"/>
      <c r="F155" s="14" t="e">
        <f t="shared" si="3"/>
        <v>#DIV/0!</v>
      </c>
    </row>
    <row r="156" spans="1:6" s="24" customFormat="1" ht="15">
      <c r="A156" s="43" t="s">
        <v>85</v>
      </c>
      <c r="B156" s="11" t="s">
        <v>70</v>
      </c>
      <c r="C156" s="12" t="s">
        <v>99</v>
      </c>
      <c r="D156" s="13">
        <v>0</v>
      </c>
      <c r="E156" s="13"/>
      <c r="F156" s="14" t="e">
        <f t="shared" si="3"/>
        <v>#DIV/0!</v>
      </c>
    </row>
    <row r="157" spans="1:6" s="24" customFormat="1" ht="15">
      <c r="A157" s="43" t="s">
        <v>87</v>
      </c>
      <c r="B157" s="11" t="s">
        <v>70</v>
      </c>
      <c r="C157" s="12" t="s">
        <v>100</v>
      </c>
      <c r="D157" s="13">
        <v>5200</v>
      </c>
      <c r="E157" s="13">
        <v>2649</v>
      </c>
      <c r="F157" s="14">
        <f t="shared" si="3"/>
        <v>50.9423076923077</v>
      </c>
    </row>
    <row r="158" spans="1:6" s="52" customFormat="1" ht="15">
      <c r="A158" s="65" t="s">
        <v>219</v>
      </c>
      <c r="B158" s="15"/>
      <c r="C158" s="8" t="s">
        <v>189</v>
      </c>
      <c r="D158" s="9">
        <f>D164+D160+D161+D162+D163+D159</f>
        <v>5000</v>
      </c>
      <c r="E158" s="9">
        <f>E164+E160+E161+E162+E163+E159</f>
        <v>0</v>
      </c>
      <c r="F158" s="10">
        <f t="shared" si="3"/>
        <v>0</v>
      </c>
    </row>
    <row r="159" spans="1:6" s="52" customFormat="1" ht="15">
      <c r="A159" s="66" t="s">
        <v>227</v>
      </c>
      <c r="B159" s="15"/>
      <c r="C159" s="12" t="s">
        <v>244</v>
      </c>
      <c r="D159" s="13">
        <v>0</v>
      </c>
      <c r="E159" s="13">
        <v>0</v>
      </c>
      <c r="F159" s="14" t="e">
        <f t="shared" si="3"/>
        <v>#DIV/0!</v>
      </c>
    </row>
    <row r="160" spans="1:6" s="52" customFormat="1" ht="15">
      <c r="A160" s="66" t="s">
        <v>224</v>
      </c>
      <c r="B160" s="15"/>
      <c r="C160" s="12" t="s">
        <v>220</v>
      </c>
      <c r="D160" s="13">
        <v>0</v>
      </c>
      <c r="E160" s="13">
        <v>0</v>
      </c>
      <c r="F160" s="14" t="e">
        <f t="shared" si="3"/>
        <v>#DIV/0!</v>
      </c>
    </row>
    <row r="161" spans="1:6" s="52" customFormat="1" ht="15">
      <c r="A161" s="66" t="s">
        <v>225</v>
      </c>
      <c r="B161" s="15"/>
      <c r="C161" s="12" t="s">
        <v>221</v>
      </c>
      <c r="D161" s="13"/>
      <c r="E161" s="13"/>
      <c r="F161" s="14" t="e">
        <f t="shared" si="3"/>
        <v>#DIV/0!</v>
      </c>
    </row>
    <row r="162" spans="1:6" s="52" customFormat="1" ht="15">
      <c r="A162" s="66" t="s">
        <v>212</v>
      </c>
      <c r="B162" s="15"/>
      <c r="C162" s="12" t="s">
        <v>222</v>
      </c>
      <c r="D162" s="13">
        <v>0</v>
      </c>
      <c r="E162" s="13">
        <v>0</v>
      </c>
      <c r="F162" s="14" t="e">
        <f t="shared" si="3"/>
        <v>#DIV/0!</v>
      </c>
    </row>
    <row r="163" spans="1:6" s="52" customFormat="1" ht="15">
      <c r="A163" s="66" t="s">
        <v>190</v>
      </c>
      <c r="B163" s="15"/>
      <c r="C163" s="12" t="s">
        <v>101</v>
      </c>
      <c r="D163" s="13">
        <v>0</v>
      </c>
      <c r="E163" s="13">
        <v>0</v>
      </c>
      <c r="F163" s="14" t="e">
        <f t="shared" si="3"/>
        <v>#DIV/0!</v>
      </c>
    </row>
    <row r="164" spans="1:6" s="24" customFormat="1" ht="15">
      <c r="A164" s="43" t="s">
        <v>226</v>
      </c>
      <c r="B164" s="11"/>
      <c r="C164" s="12" t="s">
        <v>223</v>
      </c>
      <c r="D164" s="13">
        <v>5000</v>
      </c>
      <c r="E164" s="13">
        <v>0</v>
      </c>
      <c r="F164" s="14">
        <f t="shared" si="3"/>
        <v>0</v>
      </c>
    </row>
    <row r="165" spans="1:6" s="52" customFormat="1" ht="15">
      <c r="A165" s="64" t="s">
        <v>191</v>
      </c>
      <c r="B165" s="15"/>
      <c r="C165" s="8" t="s">
        <v>192</v>
      </c>
      <c r="D165" s="9">
        <f>D166+D169</f>
        <v>387900</v>
      </c>
      <c r="E165" s="9">
        <f>E166+E169</f>
        <v>80988</v>
      </c>
      <c r="F165" s="10">
        <f t="shared" si="3"/>
        <v>20.87857695282289</v>
      </c>
    </row>
    <row r="166" spans="1:6" s="52" customFormat="1" ht="15">
      <c r="A166" s="64" t="s">
        <v>193</v>
      </c>
      <c r="B166" s="15"/>
      <c r="C166" s="8" t="s">
        <v>194</v>
      </c>
      <c r="D166" s="9">
        <f>D167+D168</f>
        <v>367900</v>
      </c>
      <c r="E166" s="9">
        <f>E167+E168</f>
        <v>70000</v>
      </c>
      <c r="F166" s="10">
        <f t="shared" si="3"/>
        <v>19.026909486273443</v>
      </c>
    </row>
    <row r="167" spans="1:6" s="24" customFormat="1" ht="15">
      <c r="A167" s="43" t="s">
        <v>79</v>
      </c>
      <c r="B167" s="11" t="s">
        <v>70</v>
      </c>
      <c r="C167" s="12" t="s">
        <v>102</v>
      </c>
      <c r="D167" s="13">
        <v>367900</v>
      </c>
      <c r="E167" s="13">
        <v>70000</v>
      </c>
      <c r="F167" s="14">
        <f t="shared" si="3"/>
        <v>19.026909486273443</v>
      </c>
    </row>
    <row r="168" spans="1:6" s="24" customFormat="1" ht="15">
      <c r="A168" s="43" t="s">
        <v>81</v>
      </c>
      <c r="B168" s="11" t="s">
        <v>70</v>
      </c>
      <c r="C168" s="12" t="s">
        <v>103</v>
      </c>
      <c r="D168" s="13"/>
      <c r="E168" s="13"/>
      <c r="F168" s="14" t="e">
        <f t="shared" si="3"/>
        <v>#DIV/0!</v>
      </c>
    </row>
    <row r="169" spans="1:6" s="52" customFormat="1" ht="15">
      <c r="A169" s="64" t="s">
        <v>195</v>
      </c>
      <c r="B169" s="15"/>
      <c r="C169" s="8" t="s">
        <v>196</v>
      </c>
      <c r="D169" s="9">
        <f>D170</f>
        <v>20000</v>
      </c>
      <c r="E169" s="9">
        <f>E170</f>
        <v>10988</v>
      </c>
      <c r="F169" s="10">
        <f aca="true" t="shared" si="4" ref="F169:F209">E169/D169*100</f>
        <v>54.94</v>
      </c>
    </row>
    <row r="170" spans="1:6" s="24" customFormat="1" ht="15">
      <c r="A170" s="43" t="s">
        <v>81</v>
      </c>
      <c r="B170" s="11" t="s">
        <v>70</v>
      </c>
      <c r="C170" s="12" t="s">
        <v>104</v>
      </c>
      <c r="D170" s="13">
        <v>20000</v>
      </c>
      <c r="E170" s="13">
        <v>10988</v>
      </c>
      <c r="F170" s="14">
        <f t="shared" si="4"/>
        <v>54.94</v>
      </c>
    </row>
    <row r="171" spans="1:6" s="52" customFormat="1" ht="15">
      <c r="A171" s="64" t="s">
        <v>197</v>
      </c>
      <c r="B171" s="15"/>
      <c r="C171" s="8" t="s">
        <v>198</v>
      </c>
      <c r="D171" s="9">
        <f>D172+D177+D181+D188</f>
        <v>363150</v>
      </c>
      <c r="E171" s="9">
        <f>E172+E177+E181+E188</f>
        <v>267189.4</v>
      </c>
      <c r="F171" s="10">
        <f t="shared" si="4"/>
        <v>73.57549222084539</v>
      </c>
    </row>
    <row r="172" spans="1:6" s="52" customFormat="1" ht="15">
      <c r="A172" s="64" t="s">
        <v>199</v>
      </c>
      <c r="B172" s="15"/>
      <c r="C172" s="8" t="s">
        <v>200</v>
      </c>
      <c r="D172" s="9">
        <f>SUM(D173:D176)</f>
        <v>0</v>
      </c>
      <c r="E172" s="9">
        <f>SUM(E173:E176)</f>
        <v>0</v>
      </c>
      <c r="F172" s="10" t="e">
        <f t="shared" si="4"/>
        <v>#DIV/0!</v>
      </c>
    </row>
    <row r="173" spans="1:6" s="24" customFormat="1" ht="15">
      <c r="A173" s="43" t="s">
        <v>79</v>
      </c>
      <c r="B173" s="11" t="s">
        <v>70</v>
      </c>
      <c r="C173" s="12" t="s">
        <v>105</v>
      </c>
      <c r="D173" s="13">
        <v>0</v>
      </c>
      <c r="E173" s="13">
        <v>0</v>
      </c>
      <c r="F173" s="14" t="e">
        <f t="shared" si="4"/>
        <v>#DIV/0!</v>
      </c>
    </row>
    <row r="174" spans="1:6" s="24" customFormat="1" ht="15">
      <c r="A174" s="43" t="s">
        <v>81</v>
      </c>
      <c r="B174" s="11"/>
      <c r="C174" s="12" t="s">
        <v>106</v>
      </c>
      <c r="D174" s="13">
        <v>0</v>
      </c>
      <c r="E174" s="13">
        <v>0</v>
      </c>
      <c r="F174" s="14" t="e">
        <f t="shared" si="4"/>
        <v>#DIV/0!</v>
      </c>
    </row>
    <row r="175" spans="1:6" s="24" customFormat="1" ht="24">
      <c r="A175" s="43" t="s">
        <v>201</v>
      </c>
      <c r="B175" s="11"/>
      <c r="C175" s="12" t="s">
        <v>107</v>
      </c>
      <c r="D175" s="13">
        <v>0</v>
      </c>
      <c r="E175" s="13">
        <v>0</v>
      </c>
      <c r="F175" s="14" t="e">
        <f t="shared" si="4"/>
        <v>#DIV/0!</v>
      </c>
    </row>
    <row r="176" spans="1:6" s="24" customFormat="1" ht="15">
      <c r="A176" s="43" t="s">
        <v>190</v>
      </c>
      <c r="B176" s="11">
        <v>200</v>
      </c>
      <c r="C176" s="12" t="s">
        <v>236</v>
      </c>
      <c r="D176" s="13"/>
      <c r="E176" s="13"/>
      <c r="F176" s="14"/>
    </row>
    <row r="177" spans="1:6" s="52" customFormat="1" ht="15">
      <c r="A177" s="64" t="s">
        <v>202</v>
      </c>
      <c r="B177" s="15"/>
      <c r="C177" s="8" t="s">
        <v>203</v>
      </c>
      <c r="D177" s="9">
        <f>SUM(D178:D180)</f>
        <v>48000</v>
      </c>
      <c r="E177" s="9">
        <f>SUM(E178:E180)</f>
        <v>0</v>
      </c>
      <c r="F177" s="10">
        <f t="shared" si="4"/>
        <v>0</v>
      </c>
    </row>
    <row r="178" spans="1:6" s="24" customFormat="1" ht="15">
      <c r="A178" s="43" t="s">
        <v>81</v>
      </c>
      <c r="B178" s="11" t="s">
        <v>70</v>
      </c>
      <c r="C178" s="12" t="s">
        <v>108</v>
      </c>
      <c r="D178" s="13"/>
      <c r="E178" s="13">
        <v>0</v>
      </c>
      <c r="F178" s="14" t="e">
        <f t="shared" si="4"/>
        <v>#DIV/0!</v>
      </c>
    </row>
    <row r="179" spans="1:6" s="24" customFormat="1" ht="15">
      <c r="A179" s="43" t="s">
        <v>83</v>
      </c>
      <c r="B179" s="11" t="s">
        <v>70</v>
      </c>
      <c r="C179" s="12" t="s">
        <v>109</v>
      </c>
      <c r="D179" s="13">
        <v>0</v>
      </c>
      <c r="E179" s="13">
        <v>0</v>
      </c>
      <c r="F179" s="14" t="e">
        <f t="shared" si="4"/>
        <v>#DIV/0!</v>
      </c>
    </row>
    <row r="180" spans="1:6" s="24" customFormat="1" ht="15">
      <c r="A180" s="43" t="s">
        <v>85</v>
      </c>
      <c r="B180" s="11" t="s">
        <v>70</v>
      </c>
      <c r="C180" s="12" t="s">
        <v>110</v>
      </c>
      <c r="D180" s="13">
        <v>48000</v>
      </c>
      <c r="E180" s="13">
        <v>0</v>
      </c>
      <c r="F180" s="14">
        <f t="shared" si="4"/>
        <v>0</v>
      </c>
    </row>
    <row r="181" spans="1:6" s="52" customFormat="1" ht="15">
      <c r="A181" s="64" t="s">
        <v>204</v>
      </c>
      <c r="B181" s="15"/>
      <c r="C181" s="8" t="s">
        <v>205</v>
      </c>
      <c r="D181" s="9">
        <f>D182+D183+D184+D186+D187+D185</f>
        <v>315150</v>
      </c>
      <c r="E181" s="9">
        <f>E182+E183+E184+E186+E187+E185</f>
        <v>267189.4</v>
      </c>
      <c r="F181" s="10">
        <f t="shared" si="4"/>
        <v>84.78165952720927</v>
      </c>
    </row>
    <row r="182" spans="1:6" s="24" customFormat="1" ht="15">
      <c r="A182" s="43" t="s">
        <v>77</v>
      </c>
      <c r="B182" s="11" t="s">
        <v>70</v>
      </c>
      <c r="C182" s="12" t="s">
        <v>111</v>
      </c>
      <c r="D182" s="13">
        <v>204450</v>
      </c>
      <c r="E182" s="13">
        <v>166700</v>
      </c>
      <c r="F182" s="14">
        <f t="shared" si="4"/>
        <v>81.53582783076547</v>
      </c>
    </row>
    <row r="183" spans="1:6" s="24" customFormat="1" ht="15">
      <c r="A183" s="43" t="s">
        <v>79</v>
      </c>
      <c r="B183" s="11" t="s">
        <v>70</v>
      </c>
      <c r="C183" s="12" t="s">
        <v>112</v>
      </c>
      <c r="D183" s="13">
        <v>5700</v>
      </c>
      <c r="E183" s="13">
        <v>600.4</v>
      </c>
      <c r="F183" s="14">
        <f t="shared" si="4"/>
        <v>10.533333333333333</v>
      </c>
    </row>
    <row r="184" spans="1:6" s="24" customFormat="1" ht="15">
      <c r="A184" s="43" t="s">
        <v>81</v>
      </c>
      <c r="B184" s="11" t="s">
        <v>70</v>
      </c>
      <c r="C184" s="12" t="s">
        <v>113</v>
      </c>
      <c r="D184" s="13"/>
      <c r="E184" s="13"/>
      <c r="F184" s="14" t="e">
        <f t="shared" si="4"/>
        <v>#DIV/0!</v>
      </c>
    </row>
    <row r="185" spans="1:6" s="24" customFormat="1" ht="15">
      <c r="A185" s="66" t="s">
        <v>83</v>
      </c>
      <c r="B185" s="11" t="s">
        <v>255</v>
      </c>
      <c r="C185" s="12" t="s">
        <v>256</v>
      </c>
      <c r="D185" s="13"/>
      <c r="E185" s="13"/>
      <c r="F185" s="14"/>
    </row>
    <row r="186" spans="1:6" s="24" customFormat="1" ht="15">
      <c r="A186" s="43" t="s">
        <v>85</v>
      </c>
      <c r="B186" s="11" t="s">
        <v>70</v>
      </c>
      <c r="C186" s="12" t="s">
        <v>114</v>
      </c>
      <c r="D186" s="13">
        <v>75000</v>
      </c>
      <c r="E186" s="13">
        <v>75000</v>
      </c>
      <c r="F186" s="14">
        <f t="shared" si="4"/>
        <v>100</v>
      </c>
    </row>
    <row r="187" spans="1:6" s="24" customFormat="1" ht="15">
      <c r="A187" s="43" t="s">
        <v>87</v>
      </c>
      <c r="B187" s="11" t="s">
        <v>70</v>
      </c>
      <c r="C187" s="12" t="s">
        <v>115</v>
      </c>
      <c r="D187" s="13">
        <v>30000</v>
      </c>
      <c r="E187" s="13">
        <v>24889</v>
      </c>
      <c r="F187" s="14">
        <f t="shared" si="4"/>
        <v>82.96333333333334</v>
      </c>
    </row>
    <row r="188" spans="1:6" s="52" customFormat="1" ht="15">
      <c r="A188" s="64" t="s">
        <v>206</v>
      </c>
      <c r="B188" s="15"/>
      <c r="C188" s="8" t="s">
        <v>207</v>
      </c>
      <c r="D188" s="9">
        <f>D189</f>
        <v>0</v>
      </c>
      <c r="E188" s="9">
        <f>E189</f>
        <v>0</v>
      </c>
      <c r="F188" s="10" t="e">
        <f t="shared" si="4"/>
        <v>#DIV/0!</v>
      </c>
    </row>
    <row r="189" spans="1:6" s="24" customFormat="1" ht="15">
      <c r="A189" s="43" t="s">
        <v>81</v>
      </c>
      <c r="B189" s="11" t="s">
        <v>70</v>
      </c>
      <c r="C189" s="12" t="s">
        <v>116</v>
      </c>
      <c r="D189" s="13"/>
      <c r="E189" s="13"/>
      <c r="F189" s="14" t="e">
        <f t="shared" si="4"/>
        <v>#DIV/0!</v>
      </c>
    </row>
    <row r="190" spans="1:6" s="52" customFormat="1" ht="15">
      <c r="A190" s="65" t="s">
        <v>237</v>
      </c>
      <c r="B190" s="15">
        <v>200</v>
      </c>
      <c r="C190" s="8" t="s">
        <v>238</v>
      </c>
      <c r="D190" s="9">
        <f>D191</f>
        <v>0</v>
      </c>
      <c r="E190" s="9">
        <f>E191</f>
        <v>0</v>
      </c>
      <c r="F190" s="14" t="e">
        <f t="shared" si="4"/>
        <v>#DIV/0!</v>
      </c>
    </row>
    <row r="191" spans="1:6" s="52" customFormat="1" ht="24">
      <c r="A191" s="65" t="s">
        <v>239</v>
      </c>
      <c r="B191" s="15">
        <v>200</v>
      </c>
      <c r="C191" s="8" t="s">
        <v>240</v>
      </c>
      <c r="D191" s="9">
        <f>D192+D193</f>
        <v>0</v>
      </c>
      <c r="E191" s="9">
        <f>E192+E193</f>
        <v>0</v>
      </c>
      <c r="F191" s="14" t="e">
        <f t="shared" si="4"/>
        <v>#DIV/0!</v>
      </c>
    </row>
    <row r="192" spans="1:6" s="24" customFormat="1" ht="15">
      <c r="A192" s="43" t="s">
        <v>225</v>
      </c>
      <c r="B192" s="11">
        <v>200</v>
      </c>
      <c r="C192" s="12" t="s">
        <v>241</v>
      </c>
      <c r="D192" s="13">
        <v>0</v>
      </c>
      <c r="E192" s="13">
        <v>0</v>
      </c>
      <c r="F192" s="14" t="e">
        <f t="shared" si="4"/>
        <v>#DIV/0!</v>
      </c>
    </row>
    <row r="193" spans="1:6" s="24" customFormat="1" ht="15">
      <c r="A193" s="43"/>
      <c r="B193" s="11">
        <v>200</v>
      </c>
      <c r="C193" s="12" t="s">
        <v>242</v>
      </c>
      <c r="D193" s="13">
        <v>0</v>
      </c>
      <c r="E193" s="13">
        <v>0</v>
      </c>
      <c r="F193" s="14" t="e">
        <f t="shared" si="4"/>
        <v>#DIV/0!</v>
      </c>
    </row>
    <row r="194" spans="1:6" s="52" customFormat="1" ht="15">
      <c r="A194" s="64" t="s">
        <v>208</v>
      </c>
      <c r="B194" s="15"/>
      <c r="C194" s="8" t="s">
        <v>209</v>
      </c>
      <c r="D194" s="9">
        <f>D195</f>
        <v>0</v>
      </c>
      <c r="E194" s="9">
        <f>E195</f>
        <v>0</v>
      </c>
      <c r="F194" s="10" t="e">
        <f t="shared" si="4"/>
        <v>#DIV/0!</v>
      </c>
    </row>
    <row r="195" spans="1:6" s="24" customFormat="1" ht="15">
      <c r="A195" s="43" t="s">
        <v>83</v>
      </c>
      <c r="B195" s="11" t="s">
        <v>70</v>
      </c>
      <c r="C195" s="12" t="s">
        <v>117</v>
      </c>
      <c r="D195" s="13">
        <v>0</v>
      </c>
      <c r="E195" s="13">
        <v>0</v>
      </c>
      <c r="F195" s="14" t="e">
        <f t="shared" si="4"/>
        <v>#DIV/0!</v>
      </c>
    </row>
    <row r="196" spans="1:6" s="52" customFormat="1" ht="15">
      <c r="A196" s="64" t="s">
        <v>210</v>
      </c>
      <c r="B196" s="15"/>
      <c r="C196" s="8" t="s">
        <v>211</v>
      </c>
      <c r="D196" s="9">
        <f>D197+D198+D199+D202+D203+D204+D200+D201</f>
        <v>1207700</v>
      </c>
      <c r="E196" s="9">
        <f>E197+E198+E199+E202+E203+E204+E200+E201</f>
        <v>1004400</v>
      </c>
      <c r="F196" s="10">
        <f t="shared" si="4"/>
        <v>83.16634925892191</v>
      </c>
    </row>
    <row r="197" spans="1:6" s="24" customFormat="1" ht="15">
      <c r="A197" s="43" t="s">
        <v>71</v>
      </c>
      <c r="B197" s="11" t="s">
        <v>70</v>
      </c>
      <c r="C197" s="12" t="s">
        <v>118</v>
      </c>
      <c r="D197" s="13"/>
      <c r="E197" s="13"/>
      <c r="F197" s="14" t="e">
        <f t="shared" si="4"/>
        <v>#DIV/0!</v>
      </c>
    </row>
    <row r="198" spans="1:6" s="24" customFormat="1" ht="15">
      <c r="A198" s="43" t="s">
        <v>73</v>
      </c>
      <c r="B198" s="11" t="s">
        <v>70</v>
      </c>
      <c r="C198" s="12" t="s">
        <v>119</v>
      </c>
      <c r="D198" s="13">
        <v>0</v>
      </c>
      <c r="E198" s="13">
        <v>0</v>
      </c>
      <c r="F198" s="14" t="e">
        <f t="shared" si="4"/>
        <v>#DIV/0!</v>
      </c>
    </row>
    <row r="199" spans="1:6" s="24" customFormat="1" ht="15">
      <c r="A199" s="43" t="s">
        <v>81</v>
      </c>
      <c r="B199" s="11" t="s">
        <v>70</v>
      </c>
      <c r="C199" s="12" t="s">
        <v>120</v>
      </c>
      <c r="D199" s="13"/>
      <c r="E199" s="13"/>
      <c r="F199" s="14" t="e">
        <f t="shared" si="4"/>
        <v>#DIV/0!</v>
      </c>
    </row>
    <row r="200" spans="1:6" s="24" customFormat="1" ht="15">
      <c r="A200" s="43" t="s">
        <v>227</v>
      </c>
      <c r="B200" s="11" t="s">
        <v>70</v>
      </c>
      <c r="C200" s="12" t="s">
        <v>229</v>
      </c>
      <c r="D200" s="13"/>
      <c r="E200" s="13"/>
      <c r="F200" s="14"/>
    </row>
    <row r="201" spans="1:6" s="24" customFormat="1" ht="15">
      <c r="A201" s="43" t="s">
        <v>228</v>
      </c>
      <c r="B201" s="11" t="s">
        <v>70</v>
      </c>
      <c r="C201" s="12" t="s">
        <v>230</v>
      </c>
      <c r="D201" s="13"/>
      <c r="E201" s="13"/>
      <c r="F201" s="14"/>
    </row>
    <row r="202" spans="1:6" s="24" customFormat="1" ht="24">
      <c r="A202" s="43" t="s">
        <v>121</v>
      </c>
      <c r="B202" s="11" t="s">
        <v>70</v>
      </c>
      <c r="C202" s="12" t="s">
        <v>122</v>
      </c>
      <c r="D202" s="13">
        <v>1207700</v>
      </c>
      <c r="E202" s="13">
        <v>1004400</v>
      </c>
      <c r="F202" s="14">
        <f t="shared" si="4"/>
        <v>83.16634925892191</v>
      </c>
    </row>
    <row r="203" spans="1:6" s="24" customFormat="1" ht="24">
      <c r="A203" s="43" t="s">
        <v>201</v>
      </c>
      <c r="B203" s="11"/>
      <c r="C203" s="12" t="s">
        <v>261</v>
      </c>
      <c r="D203" s="13"/>
      <c r="E203" s="13"/>
      <c r="F203" s="14" t="e">
        <f t="shared" si="4"/>
        <v>#DIV/0!</v>
      </c>
    </row>
    <row r="204" spans="1:6" s="24" customFormat="1" ht="15">
      <c r="A204" s="43" t="s">
        <v>212</v>
      </c>
      <c r="B204" s="11"/>
      <c r="C204" s="12" t="s">
        <v>123</v>
      </c>
      <c r="D204" s="13"/>
      <c r="E204" s="13"/>
      <c r="F204" s="14" t="e">
        <f t="shared" si="4"/>
        <v>#DIV/0!</v>
      </c>
    </row>
    <row r="205" spans="1:6" s="52" customFormat="1" ht="15">
      <c r="A205" s="64" t="s">
        <v>213</v>
      </c>
      <c r="B205" s="15"/>
      <c r="C205" s="8" t="s">
        <v>214</v>
      </c>
      <c r="D205" s="9">
        <f>D207</f>
        <v>0</v>
      </c>
      <c r="E205" s="9">
        <f>E207</f>
        <v>0</v>
      </c>
      <c r="F205" s="10" t="e">
        <f t="shared" si="4"/>
        <v>#DIV/0!</v>
      </c>
    </row>
    <row r="206" spans="1:6" s="52" customFormat="1" ht="15">
      <c r="A206" s="66" t="s">
        <v>226</v>
      </c>
      <c r="B206" s="15">
        <v>200</v>
      </c>
      <c r="C206" s="8" t="s">
        <v>262</v>
      </c>
      <c r="D206" s="9"/>
      <c r="E206" s="9"/>
      <c r="F206" s="10" t="e">
        <f t="shared" si="4"/>
        <v>#DIV/0!</v>
      </c>
    </row>
    <row r="207" spans="1:6" s="24" customFormat="1" ht="15.75" customHeight="1">
      <c r="A207" s="66" t="s">
        <v>212</v>
      </c>
      <c r="B207" s="11" t="s">
        <v>70</v>
      </c>
      <c r="C207" s="12" t="s">
        <v>125</v>
      </c>
      <c r="D207" s="13"/>
      <c r="E207" s="13"/>
      <c r="F207" s="10" t="e">
        <f t="shared" si="4"/>
        <v>#DIV/0!</v>
      </c>
    </row>
    <row r="208" spans="1:6" s="52" customFormat="1" ht="15">
      <c r="A208" s="64" t="s">
        <v>215</v>
      </c>
      <c r="B208" s="15"/>
      <c r="C208" s="8" t="s">
        <v>126</v>
      </c>
      <c r="D208" s="9">
        <v>0</v>
      </c>
      <c r="E208" s="9">
        <v>0</v>
      </c>
      <c r="F208" s="10" t="e">
        <f t="shared" si="4"/>
        <v>#DIV/0!</v>
      </c>
    </row>
    <row r="209" spans="1:6" s="52" customFormat="1" ht="15" customHeight="1">
      <c r="A209" s="64" t="s">
        <v>216</v>
      </c>
      <c r="B209" s="15"/>
      <c r="C209" s="8" t="s">
        <v>217</v>
      </c>
      <c r="D209" s="9">
        <f>D210</f>
        <v>6700</v>
      </c>
      <c r="E209" s="9">
        <f>E210</f>
        <v>4360</v>
      </c>
      <c r="F209" s="10">
        <f t="shared" si="4"/>
        <v>65.07462686567163</v>
      </c>
    </row>
    <row r="210" spans="1:6" s="24" customFormat="1" ht="15">
      <c r="A210" s="43" t="s">
        <v>83</v>
      </c>
      <c r="B210" s="11" t="s">
        <v>70</v>
      </c>
      <c r="C210" s="12" t="s">
        <v>127</v>
      </c>
      <c r="D210" s="13">
        <v>6700</v>
      </c>
      <c r="E210" s="13">
        <v>4360</v>
      </c>
      <c r="F210" s="14">
        <f>E210/D210*100</f>
        <v>65.07462686567163</v>
      </c>
    </row>
    <row r="211" spans="1:6" s="24" customFormat="1" ht="15">
      <c r="A211" s="43" t="s">
        <v>128</v>
      </c>
      <c r="B211" s="12" t="s">
        <v>129</v>
      </c>
      <c r="C211" s="12" t="s">
        <v>7</v>
      </c>
      <c r="D211" s="13">
        <f>D10-D129</f>
        <v>-182700</v>
      </c>
      <c r="E211" s="13">
        <f>E10-E129</f>
        <v>39817.57999999984</v>
      </c>
      <c r="F211" s="14">
        <f>E211/D211*100</f>
        <v>-21.793968253968167</v>
      </c>
    </row>
    <row r="212" spans="1:6" s="24" customFormat="1" ht="15">
      <c r="A212" s="41"/>
      <c r="B212" s="29"/>
      <c r="C212" s="29"/>
      <c r="D212" s="29"/>
      <c r="E212" s="29"/>
      <c r="F212" s="30"/>
    </row>
    <row r="213" spans="1:6" s="24" customFormat="1" ht="15">
      <c r="A213" s="41"/>
      <c r="B213" s="29"/>
      <c r="C213" s="29"/>
      <c r="D213" s="29"/>
      <c r="E213" s="29"/>
      <c r="F213" s="30"/>
    </row>
    <row r="214" spans="1:6" s="24" customFormat="1" ht="15">
      <c r="A214" s="41"/>
      <c r="B214" s="29"/>
      <c r="C214" s="29"/>
      <c r="D214" s="29"/>
      <c r="E214" s="29"/>
      <c r="F214" s="30"/>
    </row>
    <row r="215" spans="1:6" s="24" customFormat="1" ht="15">
      <c r="A215" s="41"/>
      <c r="B215" s="29"/>
      <c r="C215" s="29"/>
      <c r="D215" s="29"/>
      <c r="E215" s="29"/>
      <c r="F215" s="30"/>
    </row>
    <row r="216" spans="1:6" s="24" customFormat="1" ht="15">
      <c r="A216" s="41"/>
      <c r="B216" s="29"/>
      <c r="C216" s="29"/>
      <c r="D216" s="29"/>
      <c r="E216" s="29"/>
      <c r="F216" s="30"/>
    </row>
    <row r="217" spans="1:6" s="24" customFormat="1" ht="15">
      <c r="A217" s="41"/>
      <c r="B217" s="29"/>
      <c r="C217" s="29"/>
      <c r="D217" s="29"/>
      <c r="E217" s="29"/>
      <c r="F217" s="30"/>
    </row>
    <row r="218" spans="1:6" s="24" customFormat="1" ht="15">
      <c r="A218" s="41"/>
      <c r="B218" s="29"/>
      <c r="C218" s="29"/>
      <c r="D218" s="29"/>
      <c r="E218" s="29"/>
      <c r="F218" s="30"/>
    </row>
    <row r="219" spans="1:6" s="24" customFormat="1" ht="15">
      <c r="A219" s="41"/>
      <c r="B219" s="29"/>
      <c r="C219" s="29"/>
      <c r="D219" s="29"/>
      <c r="E219" s="29"/>
      <c r="F219" s="30"/>
    </row>
    <row r="220" spans="1:6" s="24" customFormat="1" ht="15">
      <c r="A220" s="41"/>
      <c r="B220" s="29"/>
      <c r="C220" s="29"/>
      <c r="D220" s="29"/>
      <c r="E220" s="29"/>
      <c r="F220" s="30"/>
    </row>
    <row r="221" spans="1:6" s="24" customFormat="1" ht="15">
      <c r="A221" s="41"/>
      <c r="B221" s="29"/>
      <c r="C221" s="29"/>
      <c r="D221" s="29"/>
      <c r="E221" s="29"/>
      <c r="F221" s="30"/>
    </row>
    <row r="222" spans="1:6" s="24" customFormat="1" ht="15">
      <c r="A222" s="41"/>
      <c r="B222" s="29"/>
      <c r="C222" s="29"/>
      <c r="D222" s="29"/>
      <c r="E222" s="29"/>
      <c r="F222" s="30"/>
    </row>
    <row r="223" spans="1:6" s="24" customFormat="1" ht="15">
      <c r="A223" s="41"/>
      <c r="B223" s="29"/>
      <c r="C223" s="29"/>
      <c r="D223" s="29"/>
      <c r="E223" s="29"/>
      <c r="F223" s="30"/>
    </row>
    <row r="224" spans="1:6" s="24" customFormat="1" ht="15">
      <c r="A224" s="41"/>
      <c r="B224" s="29"/>
      <c r="C224" s="29"/>
      <c r="D224" s="29"/>
      <c r="E224" s="29"/>
      <c r="F224" s="30"/>
    </row>
    <row r="225" spans="1:6" s="24" customFormat="1" ht="15">
      <c r="A225" s="41"/>
      <c r="B225" s="29"/>
      <c r="C225" s="29"/>
      <c r="D225" s="29"/>
      <c r="E225" s="29"/>
      <c r="F225" s="30"/>
    </row>
    <row r="226" spans="1:6" s="24" customFormat="1" ht="15">
      <c r="A226" s="41"/>
      <c r="B226" s="29"/>
      <c r="C226" s="29"/>
      <c r="D226" s="29"/>
      <c r="E226" s="29"/>
      <c r="F226" s="30"/>
    </row>
    <row r="227" spans="1:6" s="24" customFormat="1" ht="15">
      <c r="A227" s="41"/>
      <c r="B227" s="29"/>
      <c r="C227" s="29"/>
      <c r="D227" s="29"/>
      <c r="E227" s="29"/>
      <c r="F227" s="30"/>
    </row>
    <row r="228" spans="1:6" s="24" customFormat="1" ht="15">
      <c r="A228" s="41"/>
      <c r="B228" s="29"/>
      <c r="C228" s="29"/>
      <c r="D228" s="29"/>
      <c r="E228" s="29"/>
      <c r="F228" s="30"/>
    </row>
    <row r="229" spans="1:6" s="24" customFormat="1" ht="15">
      <c r="A229" s="41"/>
      <c r="B229" s="29"/>
      <c r="C229" s="29"/>
      <c r="D229" s="29"/>
      <c r="E229" s="29"/>
      <c r="F229" s="30"/>
    </row>
    <row r="230" spans="1:6" s="24" customFormat="1" ht="15">
      <c r="A230" s="41"/>
      <c r="B230" s="29"/>
      <c r="C230" s="29"/>
      <c r="D230" s="29"/>
      <c r="E230" s="29"/>
      <c r="F230" s="30"/>
    </row>
    <row r="231" spans="1:6" s="24" customFormat="1" ht="15">
      <c r="A231" s="41"/>
      <c r="B231" s="29"/>
      <c r="C231" s="29"/>
      <c r="D231" s="29"/>
      <c r="E231" s="29"/>
      <c r="F231" s="30"/>
    </row>
    <row r="232" spans="1:6" s="24" customFormat="1" ht="15">
      <c r="A232" s="41"/>
      <c r="B232" s="29"/>
      <c r="C232" s="29"/>
      <c r="D232" s="29"/>
      <c r="E232" s="29"/>
      <c r="F232" s="30"/>
    </row>
    <row r="233" spans="1:6" s="24" customFormat="1" ht="15">
      <c r="A233" s="41"/>
      <c r="B233" s="29"/>
      <c r="C233" s="29"/>
      <c r="D233" s="29"/>
      <c r="E233" s="29"/>
      <c r="F233" s="30"/>
    </row>
    <row r="234" spans="1:6" s="24" customFormat="1" ht="15">
      <c r="A234" s="41"/>
      <c r="B234" s="29"/>
      <c r="C234" s="29"/>
      <c r="D234" s="29"/>
      <c r="E234" s="29"/>
      <c r="F234" s="30"/>
    </row>
    <row r="235" spans="1:6" s="24" customFormat="1" ht="15">
      <c r="A235" s="41"/>
      <c r="B235" s="29"/>
      <c r="C235" s="29"/>
      <c r="D235" s="29"/>
      <c r="E235" s="29"/>
      <c r="F235" s="30"/>
    </row>
    <row r="236" spans="1:6" s="24" customFormat="1" ht="15">
      <c r="A236" s="41"/>
      <c r="B236" s="29"/>
      <c r="C236" s="29"/>
      <c r="D236" s="29"/>
      <c r="E236" s="29"/>
      <c r="F236" s="30"/>
    </row>
    <row r="237" spans="1:6" s="24" customFormat="1" ht="15">
      <c r="A237" s="41"/>
      <c r="B237" s="29"/>
      <c r="C237" s="29"/>
      <c r="D237" s="29"/>
      <c r="E237" s="29"/>
      <c r="F237" s="30"/>
    </row>
    <row r="238" spans="1:6" s="24" customFormat="1" ht="15">
      <c r="A238" s="41"/>
      <c r="B238" s="29"/>
      <c r="C238" s="29"/>
      <c r="D238" s="29"/>
      <c r="E238" s="29"/>
      <c r="F238" s="30"/>
    </row>
    <row r="239" spans="1:6" s="24" customFormat="1" ht="15">
      <c r="A239" s="41"/>
      <c r="B239" s="29"/>
      <c r="C239" s="29"/>
      <c r="D239" s="29"/>
      <c r="E239" s="29"/>
      <c r="F239" s="30"/>
    </row>
    <row r="240" spans="1:6" s="24" customFormat="1" ht="15">
      <c r="A240" s="41"/>
      <c r="B240" s="29"/>
      <c r="C240" s="29"/>
      <c r="D240" s="29"/>
      <c r="E240" s="29"/>
      <c r="F240" s="30"/>
    </row>
    <row r="241" spans="1:6" s="24" customFormat="1" ht="15">
      <c r="A241" s="41"/>
      <c r="B241" s="29"/>
      <c r="C241" s="29"/>
      <c r="D241" s="29"/>
      <c r="E241" s="29"/>
      <c r="F241" s="30"/>
    </row>
    <row r="242" spans="1:6" s="24" customFormat="1" ht="15">
      <c r="A242" s="41"/>
      <c r="B242" s="29"/>
      <c r="C242" s="29"/>
      <c r="D242" s="29"/>
      <c r="E242" s="29"/>
      <c r="F242" s="30"/>
    </row>
    <row r="243" spans="1:6" s="24" customFormat="1" ht="15">
      <c r="A243" s="41"/>
      <c r="B243" s="29"/>
      <c r="C243" s="29"/>
      <c r="D243" s="29"/>
      <c r="E243" s="29"/>
      <c r="F243" s="30"/>
    </row>
    <row r="244" spans="1:6" s="24" customFormat="1" ht="15">
      <c r="A244" s="41"/>
      <c r="B244" s="29"/>
      <c r="C244" s="29"/>
      <c r="D244" s="29"/>
      <c r="E244" s="29"/>
      <c r="F244" s="30"/>
    </row>
    <row r="245" spans="1:6" s="24" customFormat="1" ht="15">
      <c r="A245" s="41"/>
      <c r="B245" s="29"/>
      <c r="C245" s="29"/>
      <c r="D245" s="29"/>
      <c r="E245" s="29"/>
      <c r="F245" s="30"/>
    </row>
    <row r="246" spans="1:6" s="24" customFormat="1" ht="15">
      <c r="A246" s="41"/>
      <c r="B246" s="29"/>
      <c r="C246" s="29"/>
      <c r="D246" s="29"/>
      <c r="E246" s="29"/>
      <c r="F246" s="30"/>
    </row>
    <row r="247" spans="1:6" s="24" customFormat="1" ht="15">
      <c r="A247" s="41"/>
      <c r="B247" s="29"/>
      <c r="C247" s="29"/>
      <c r="D247" s="29"/>
      <c r="E247" s="29"/>
      <c r="F247" s="30"/>
    </row>
    <row r="248" spans="1:6" s="24" customFormat="1" ht="15">
      <c r="A248" s="41"/>
      <c r="B248" s="29"/>
      <c r="C248" s="29"/>
      <c r="D248" s="29"/>
      <c r="E248" s="29"/>
      <c r="F248" s="30"/>
    </row>
    <row r="249" spans="1:6" s="24" customFormat="1" ht="15">
      <c r="A249" s="41"/>
      <c r="B249" s="29"/>
      <c r="C249" s="29"/>
      <c r="D249" s="29"/>
      <c r="E249" s="29"/>
      <c r="F249" s="30"/>
    </row>
    <row r="250" spans="1:6" s="24" customFormat="1" ht="15">
      <c r="A250" s="41"/>
      <c r="B250" s="29"/>
      <c r="C250" s="29"/>
      <c r="D250" s="29"/>
      <c r="E250" s="29"/>
      <c r="F250" s="30"/>
    </row>
    <row r="251" spans="1:6" s="24" customFormat="1" ht="15">
      <c r="A251" s="41"/>
      <c r="B251" s="29"/>
      <c r="C251" s="29"/>
      <c r="D251" s="29"/>
      <c r="E251" s="29"/>
      <c r="F251" s="30"/>
    </row>
    <row r="252" spans="1:6" s="24" customFormat="1" ht="15">
      <c r="A252" s="41"/>
      <c r="B252" s="29"/>
      <c r="C252" s="29"/>
      <c r="D252" s="29"/>
      <c r="E252" s="29"/>
      <c r="F252" s="30"/>
    </row>
    <row r="253" spans="1:6" s="24" customFormat="1" ht="15">
      <c r="A253" s="41"/>
      <c r="B253" s="29"/>
      <c r="C253" s="29"/>
      <c r="D253" s="29"/>
      <c r="E253" s="29"/>
      <c r="F253" s="30"/>
    </row>
    <row r="254" spans="1:6" s="24" customFormat="1" ht="15">
      <c r="A254" s="41"/>
      <c r="B254" s="29"/>
      <c r="C254" s="29"/>
      <c r="D254" s="29"/>
      <c r="E254" s="29"/>
      <c r="F254" s="30"/>
    </row>
    <row r="255" spans="1:6" s="24" customFormat="1" ht="15">
      <c r="A255" s="41"/>
      <c r="B255" s="29"/>
      <c r="C255" s="29"/>
      <c r="D255" s="29"/>
      <c r="E255" s="29"/>
      <c r="F255" s="30"/>
    </row>
    <row r="256" spans="1:6" s="24" customFormat="1" ht="15">
      <c r="A256" s="41"/>
      <c r="B256" s="29"/>
      <c r="C256" s="29"/>
      <c r="D256" s="29"/>
      <c r="E256" s="29"/>
      <c r="F256" s="30"/>
    </row>
    <row r="257" spans="1:6" s="24" customFormat="1" ht="15">
      <c r="A257" s="41"/>
      <c r="B257" s="29"/>
      <c r="C257" s="29"/>
      <c r="D257" s="29"/>
      <c r="E257" s="29"/>
      <c r="F257" s="30"/>
    </row>
    <row r="258" spans="1:6" s="24" customFormat="1" ht="15">
      <c r="A258" s="41"/>
      <c r="B258" s="29"/>
      <c r="C258" s="29"/>
      <c r="D258" s="29"/>
      <c r="E258" s="29"/>
      <c r="F258" s="30"/>
    </row>
    <row r="259" spans="1:6" s="24" customFormat="1" ht="15">
      <c r="A259" s="41"/>
      <c r="B259" s="29"/>
      <c r="C259" s="29"/>
      <c r="D259" s="29"/>
      <c r="E259" s="29"/>
      <c r="F259" s="30"/>
    </row>
    <row r="260" spans="1:6" s="24" customFormat="1" ht="15">
      <c r="A260" s="41"/>
      <c r="B260" s="29"/>
      <c r="C260" s="29"/>
      <c r="D260" s="29"/>
      <c r="E260" s="29"/>
      <c r="F260" s="30"/>
    </row>
    <row r="261" spans="1:6" s="24" customFormat="1" ht="15">
      <c r="A261" s="41"/>
      <c r="B261" s="29"/>
      <c r="C261" s="29"/>
      <c r="D261" s="29"/>
      <c r="E261" s="29"/>
      <c r="F261" s="30"/>
    </row>
    <row r="262" spans="1:6" s="24" customFormat="1" ht="15">
      <c r="A262" s="41"/>
      <c r="B262" s="29"/>
      <c r="C262" s="29"/>
      <c r="D262" s="29"/>
      <c r="E262" s="29"/>
      <c r="F262" s="30"/>
    </row>
    <row r="263" spans="1:6" s="24" customFormat="1" ht="15">
      <c r="A263" s="41"/>
      <c r="B263" s="29"/>
      <c r="C263" s="29"/>
      <c r="D263" s="29"/>
      <c r="E263" s="29"/>
      <c r="F263" s="30"/>
    </row>
    <row r="264" spans="1:6" s="24" customFormat="1" ht="15">
      <c r="A264" s="41"/>
      <c r="B264" s="29"/>
      <c r="C264" s="29"/>
      <c r="D264" s="29"/>
      <c r="E264" s="29"/>
      <c r="F264" s="30"/>
    </row>
    <row r="265" spans="1:6" s="24" customFormat="1" ht="15">
      <c r="A265" s="41"/>
      <c r="B265" s="29"/>
      <c r="C265" s="29"/>
      <c r="D265" s="29"/>
      <c r="E265" s="29"/>
      <c r="F265" s="30"/>
    </row>
    <row r="266" spans="1:6" s="24" customFormat="1" ht="15">
      <c r="A266" s="41"/>
      <c r="B266" s="29"/>
      <c r="C266" s="29"/>
      <c r="D266" s="29"/>
      <c r="E266" s="29"/>
      <c r="F266" s="30"/>
    </row>
    <row r="267" spans="1:6" s="24" customFormat="1" ht="15">
      <c r="A267" s="41"/>
      <c r="B267" s="29"/>
      <c r="C267" s="29"/>
      <c r="D267" s="29"/>
      <c r="E267" s="29"/>
      <c r="F267" s="30"/>
    </row>
    <row r="268" spans="1:6" s="24" customFormat="1" ht="15">
      <c r="A268" s="41"/>
      <c r="B268" s="29"/>
      <c r="C268" s="29"/>
      <c r="D268" s="29"/>
      <c r="E268" s="29"/>
      <c r="F268" s="30"/>
    </row>
    <row r="269" spans="1:6" s="24" customFormat="1" ht="15">
      <c r="A269" s="41"/>
      <c r="B269" s="29"/>
      <c r="C269" s="29"/>
      <c r="D269" s="29"/>
      <c r="E269" s="29"/>
      <c r="F269" s="30"/>
    </row>
    <row r="270" spans="1:6" s="24" customFormat="1" ht="15">
      <c r="A270" s="41"/>
      <c r="B270" s="29"/>
      <c r="C270" s="29"/>
      <c r="D270" s="29"/>
      <c r="E270" s="29"/>
      <c r="F270" s="30"/>
    </row>
    <row r="271" spans="1:6" s="24" customFormat="1" ht="15">
      <c r="A271" s="41"/>
      <c r="B271" s="29"/>
      <c r="C271" s="29"/>
      <c r="D271" s="29"/>
      <c r="E271" s="29"/>
      <c r="F271" s="30"/>
    </row>
    <row r="272" spans="1:6" s="24" customFormat="1" ht="15">
      <c r="A272" s="41"/>
      <c r="B272" s="29"/>
      <c r="C272" s="29"/>
      <c r="D272" s="29"/>
      <c r="E272" s="29"/>
      <c r="F272" s="30"/>
    </row>
    <row r="273" spans="1:6" s="24" customFormat="1" ht="15">
      <c r="A273" s="41"/>
      <c r="B273" s="29"/>
      <c r="C273" s="29"/>
      <c r="D273" s="29"/>
      <c r="E273" s="29"/>
      <c r="F273" s="30"/>
    </row>
    <row r="274" spans="1:6" s="24" customFormat="1" ht="15">
      <c r="A274" s="41"/>
      <c r="B274" s="29"/>
      <c r="C274" s="29"/>
      <c r="D274" s="29"/>
      <c r="E274" s="29"/>
      <c r="F274" s="30"/>
    </row>
    <row r="275" spans="1:6" s="24" customFormat="1" ht="15">
      <c r="A275" s="41"/>
      <c r="B275" s="29"/>
      <c r="C275" s="29"/>
      <c r="D275" s="29"/>
      <c r="E275" s="29"/>
      <c r="F275" s="30"/>
    </row>
    <row r="276" spans="1:6" s="24" customFormat="1" ht="15">
      <c r="A276" s="41"/>
      <c r="B276" s="29"/>
      <c r="C276" s="29"/>
      <c r="D276" s="29"/>
      <c r="E276" s="29"/>
      <c r="F276" s="30"/>
    </row>
    <row r="277" spans="1:6" s="24" customFormat="1" ht="15">
      <c r="A277" s="41"/>
      <c r="B277" s="29"/>
      <c r="C277" s="29"/>
      <c r="D277" s="29"/>
      <c r="E277" s="29"/>
      <c r="F277" s="30"/>
    </row>
    <row r="278" spans="1:6" s="24" customFormat="1" ht="15">
      <c r="A278" s="41"/>
      <c r="B278" s="29"/>
      <c r="C278" s="29"/>
      <c r="D278" s="29"/>
      <c r="E278" s="29"/>
      <c r="F278" s="30"/>
    </row>
    <row r="279" spans="1:6" s="24" customFormat="1" ht="15">
      <c r="A279" s="41"/>
      <c r="B279" s="29"/>
      <c r="C279" s="29"/>
      <c r="D279" s="29"/>
      <c r="E279" s="29"/>
      <c r="F279" s="30"/>
    </row>
    <row r="280" spans="1:6" s="24" customFormat="1" ht="15">
      <c r="A280" s="41"/>
      <c r="B280" s="29"/>
      <c r="C280" s="29"/>
      <c r="D280" s="29"/>
      <c r="E280" s="29"/>
      <c r="F280" s="30"/>
    </row>
    <row r="281" spans="1:6" s="24" customFormat="1" ht="15.75" customHeight="1">
      <c r="A281" s="83" t="s">
        <v>130</v>
      </c>
      <c r="B281" s="83"/>
      <c r="C281" s="83"/>
      <c r="D281" s="83"/>
      <c r="E281" s="83"/>
      <c r="F281" s="83"/>
    </row>
    <row r="282" spans="1:6" s="24" customFormat="1" ht="15">
      <c r="A282" s="41"/>
      <c r="B282" s="31"/>
      <c r="C282" s="31"/>
      <c r="D282" s="57"/>
      <c r="E282" s="57"/>
      <c r="F282" s="57"/>
    </row>
    <row r="283" spans="1:6" s="24" customFormat="1" ht="24">
      <c r="A283" s="58" t="s">
        <v>1</v>
      </c>
      <c r="B283" s="58" t="s">
        <v>2</v>
      </c>
      <c r="C283" s="58" t="s">
        <v>3</v>
      </c>
      <c r="D283" s="68" t="s">
        <v>279</v>
      </c>
      <c r="E283" s="68" t="s">
        <v>280</v>
      </c>
      <c r="F283" s="58" t="s">
        <v>151</v>
      </c>
    </row>
    <row r="284" spans="1:6" s="56" customFormat="1" ht="15">
      <c r="A284" s="54">
        <v>1</v>
      </c>
      <c r="B284" s="28">
        <v>2</v>
      </c>
      <c r="C284" s="28">
        <v>3</v>
      </c>
      <c r="D284" s="28">
        <v>4</v>
      </c>
      <c r="E284" s="28">
        <v>5</v>
      </c>
      <c r="F284" s="28">
        <v>6</v>
      </c>
    </row>
    <row r="285" spans="1:6" s="24" customFormat="1" ht="15">
      <c r="A285" s="51" t="s">
        <v>131</v>
      </c>
      <c r="B285" s="8" t="s">
        <v>132</v>
      </c>
      <c r="C285" s="8" t="s">
        <v>7</v>
      </c>
      <c r="D285" s="9">
        <f>D288</f>
        <v>182700</v>
      </c>
      <c r="E285" s="9">
        <f>E288</f>
        <v>-39817.580000000075</v>
      </c>
      <c r="F285" s="9">
        <v>0</v>
      </c>
    </row>
    <row r="286" spans="1:6" s="24" customFormat="1" ht="36">
      <c r="A286" s="42" t="s">
        <v>133</v>
      </c>
      <c r="B286" s="12" t="s">
        <v>134</v>
      </c>
      <c r="C286" s="12" t="s">
        <v>7</v>
      </c>
      <c r="D286" s="70"/>
      <c r="E286" s="70"/>
      <c r="F286" s="13">
        <v>0</v>
      </c>
    </row>
    <row r="287" spans="1:6" s="24" customFormat="1" ht="24">
      <c r="A287" s="42" t="s">
        <v>135</v>
      </c>
      <c r="B287" s="12" t="s">
        <v>136</v>
      </c>
      <c r="C287" s="12" t="s">
        <v>7</v>
      </c>
      <c r="D287" s="13" t="s">
        <v>279</v>
      </c>
      <c r="E287" s="13">
        <v>0</v>
      </c>
      <c r="F287" s="13">
        <v>0</v>
      </c>
    </row>
    <row r="288" spans="1:6" s="24" customFormat="1" ht="15">
      <c r="A288" s="51" t="s">
        <v>137</v>
      </c>
      <c r="B288" s="8" t="s">
        <v>138</v>
      </c>
      <c r="C288" s="8"/>
      <c r="D288" s="9">
        <f>D289+D292</f>
        <v>182700</v>
      </c>
      <c r="E288" s="9">
        <f>E289+E292</f>
        <v>-39817.580000000075</v>
      </c>
      <c r="F288" s="9">
        <v>0</v>
      </c>
    </row>
    <row r="289" spans="1:6" s="24" customFormat="1" ht="15" customHeight="1">
      <c r="A289" s="51" t="s">
        <v>139</v>
      </c>
      <c r="B289" s="8" t="s">
        <v>140</v>
      </c>
      <c r="C289" s="8"/>
      <c r="D289" s="9">
        <f>D290+D291</f>
        <v>-2582000</v>
      </c>
      <c r="E289" s="9">
        <f>E290+E291</f>
        <v>-1937977.78</v>
      </c>
      <c r="F289" s="9">
        <v>0</v>
      </c>
    </row>
    <row r="290" spans="1:6" s="24" customFormat="1" ht="24">
      <c r="A290" s="42" t="s">
        <v>141</v>
      </c>
      <c r="B290" s="11" t="s">
        <v>140</v>
      </c>
      <c r="C290" s="12" t="s">
        <v>142</v>
      </c>
      <c r="D290" s="13"/>
      <c r="E290" s="13">
        <v>0</v>
      </c>
      <c r="F290" s="13">
        <v>0</v>
      </c>
    </row>
    <row r="291" spans="1:6" s="24" customFormat="1" ht="15">
      <c r="A291" s="42" t="s">
        <v>143</v>
      </c>
      <c r="B291" s="11" t="s">
        <v>140</v>
      </c>
      <c r="C291" s="12" t="s">
        <v>144</v>
      </c>
      <c r="D291" s="13">
        <f>-D10</f>
        <v>-2582000</v>
      </c>
      <c r="E291" s="13">
        <v>-1937977.78</v>
      </c>
      <c r="F291" s="13">
        <v>0</v>
      </c>
    </row>
    <row r="292" spans="1:6" s="24" customFormat="1" ht="15">
      <c r="A292" s="51" t="s">
        <v>145</v>
      </c>
      <c r="B292" s="8" t="s">
        <v>146</v>
      </c>
      <c r="C292" s="8"/>
      <c r="D292" s="9">
        <f>D293+D294</f>
        <v>2764700</v>
      </c>
      <c r="E292" s="9">
        <f>E293+E294</f>
        <v>1898160.2</v>
      </c>
      <c r="F292" s="9">
        <v>0</v>
      </c>
    </row>
    <row r="293" spans="1:6" s="24" customFormat="1" ht="24">
      <c r="A293" s="42" t="s">
        <v>147</v>
      </c>
      <c r="B293" s="11" t="s">
        <v>146</v>
      </c>
      <c r="C293" s="12" t="s">
        <v>148</v>
      </c>
      <c r="D293" s="13">
        <v>0</v>
      </c>
      <c r="E293" s="13">
        <v>0</v>
      </c>
      <c r="F293" s="13">
        <v>0</v>
      </c>
    </row>
    <row r="294" spans="1:6" s="24" customFormat="1" ht="15">
      <c r="A294" s="42" t="s">
        <v>149</v>
      </c>
      <c r="B294" s="11" t="s">
        <v>146</v>
      </c>
      <c r="C294" s="12" t="s">
        <v>150</v>
      </c>
      <c r="D294" s="13">
        <f>D129</f>
        <v>2764700</v>
      </c>
      <c r="E294" s="13">
        <v>1898160.2</v>
      </c>
      <c r="F294" s="13">
        <v>0</v>
      </c>
    </row>
  </sheetData>
  <sheetProtection/>
  <mergeCells count="5">
    <mergeCell ref="A2:F2"/>
    <mergeCell ref="A4:F4"/>
    <mergeCell ref="A125:F125"/>
    <mergeCell ref="A281:F281"/>
    <mergeCell ref="A6:F6"/>
  </mergeCells>
  <printOptions/>
  <pageMargins left="0.984251968503937" right="0.3937007874015748" top="0.3937007874015748" bottom="0.3937007874015748" header="0" footer="0"/>
  <pageSetup fitToHeight="1000" fitToWidth="1" horizontalDpi="600" verticalDpi="600" orientation="portrait" paperSize="9" scale="67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К3</cp:lastModifiedBy>
  <cp:lastPrinted>2013-10-25T13:35:50Z</cp:lastPrinted>
  <dcterms:created xsi:type="dcterms:W3CDTF">2012-10-12T10:34:13Z</dcterms:created>
  <dcterms:modified xsi:type="dcterms:W3CDTF">2013-11-11T11:35:12Z</dcterms:modified>
  <cp:category/>
  <cp:version/>
  <cp:contentType/>
  <cp:contentStatus/>
</cp:coreProperties>
</file>