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<sst xmlns="http://schemas.openxmlformats.org/spreadsheetml/2006/main" count="387" uniqueCount="256">
  <si>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</si>
  <si>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</si>
  <si>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</si>
  <si>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</si>
  <si>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</si>
  <si>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</si>
  <si>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</si>
  <si>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</si>
  <si>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</si>
  <si>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</si>
  <si>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</si>
  <si>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</si>
  <si>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</si>
  <si>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</si>
  <si>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</si>
  <si>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</si>
  <si>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</si>
  <si>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</si>
  <si>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</si>
  <si>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</si>
  <si>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</si>
  <si>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</si>
  <si>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</si>
  <si>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</si>
  <si>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</si>
  <si>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</si>
  <si>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</si>
  <si>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</si>
  <si>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</si>
  <si>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</si>
  <si>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</si>
  <si>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</si>
  <si>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</si>
  <si>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</si>
  <si>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</si>
  <si>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</si>
  <si>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</si>
  <si>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</si>
  <si>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</si>
  <si>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</si>
  <si>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</si>
  <si>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</si>
  <si>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</si>
  <si>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</si>
  <si>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</si>
  <si>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</si>
  <si>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</si>
  <si>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</si>
  <si>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</si>
  <si>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</si>
  <si>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</si>
  <si>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</si>
  <si>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</si>
  <si>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</si>
  <si>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</si>
  <si>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</si>
  <si>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</si>
  <si>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</si>
  <si>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</si>
  <si>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</si>
  <si>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</si>
  <si>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</si>
  <si>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</si>
  <si>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</si>
  <si>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</si>
  <si>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</si>
  <si>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</si>
  <si>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</si>
  <si>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</si>
  <si>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</si>
  <si>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</si>
  <si>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</si>
  <si>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</si>
  <si>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</si>
  <si>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</si>
  <si>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</si>
  <si>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</si>
  <si>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</si>
  <si>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</si>
  <si>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</si>
  <si>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</si>
  <si>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</si>
  <si>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</si>
  <si>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</si>
  <si>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</si>
  <si>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</si>
  <si>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</si>
  <si>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</si>
  <si>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</si>
  <si>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</si>
  <si>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</si>
  <si>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</si>
  <si>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</si>
  <si>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</si>
  <si>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</si>
  <si>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</si>
  <si>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</si>
  <si>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</si>
  <si>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</si>
  <si>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</si>
  <si>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</si>
  <si>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</si>
  <si>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</si>
  <si>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</si>
  <si>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</si>
  <si>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</si>
  <si>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</si>
  <si>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</si>
  <si>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</si>
  <si>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</si>
  <si>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</si>
  <si>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</si>
  <si>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</si>
  <si>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</si>
  <si>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</si>
  <si>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</si>
  <si>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</si>
  <si>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</si>
  <si>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</si>
  <si>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</si>
  <si>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</si>
  <si>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</si>
  <si>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</si>
  <si>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</si>
  <si>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</si>
  <si>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</si>
  <si>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</si>
  <si>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</si>
  <si>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</si>
  <si>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</si>
  <si>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</si>
  <si>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</si>
  <si>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</si>
  <si>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</si>
  <si>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</si>
  <si>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</si>
  <si>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</si>
  <si>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</si>
  <si>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</si>
  <si>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</si>
  <si>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</si>
  <si>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</si>
  <si>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</si>
  <si>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</si>
  <si>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</si>
  <si>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</si>
  <si>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</si>
  <si>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</si>
  <si>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</si>
  <si>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</si>
  <si>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</si>
  <si>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</si>
  <si>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</si>
  <si>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</si>
  <si>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</si>
  <si>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</si>
  <si>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</si>
  <si>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</si>
  <si>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</si>
  <si>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</si>
  <si>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</si>
  <si>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</si>
  <si>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</si>
  <si>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</si>
  <si>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</si>
  <si>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</si>
  <si>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</si>
  <si>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</si>
  <si>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</si>
  <si>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</si>
  <si>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</si>
  <si>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</si>
  <si>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</si>
  <si>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</si>
  <si>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</si>
  <si>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</si>
  <si>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</si>
  <si>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</si>
  <si>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</si>
  <si>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</si>
  <si>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</si>
  <si>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</si>
  <si>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</si>
  <si>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</si>
  <si>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</si>
  <si>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</si>
  <si>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</si>
  <si>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</si>
  <si>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</si>
  <si>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</si>
  <si>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</si>
  <si>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</si>
  <si>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</si>
  <si>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</si>
  <si>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</si>
  <si>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</si>
  <si>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</si>
  <si>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</si>
  <si>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</si>
  <si>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</si>
  <si>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</si>
  <si>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</si>
  <si>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</si>
  <si>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</si>
  <si>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</si>
  <si>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</si>
  <si>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</si>
  <si>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</si>
  <si>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</si>
  <si>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</si>
  <si>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</si>
  <si>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</si>
  <si>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</si>
  <si>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</si>
  <si>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</si>
  <si>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</si>
  <si>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</si>
  <si>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</si>
  <si>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</si>
  <si>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</si>
  <si>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</si>
  <si>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</si>
  <si>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</si>
  <si>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</si>
  <si>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</si>
  <si>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</si>
  <si>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</si>
  <si>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</si>
  <si>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</si>
  <si>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</si>
  <si>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</si>
  <si>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</si>
  <si>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</si>
  <si>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</si>
  <si>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</si>
  <si>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</si>
  <si>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</si>
  <si>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</si>
  <si>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</si>
  <si>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</si>
  <si>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</si>
  <si>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</si>
  <si>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</si>
  <si>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</si>
  <si>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</si>
  <si>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</si>
  <si>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</si>
  <si>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</si>
  <si>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</si>
  <si>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</si>
  <si>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</si>
  <si>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</si>
  <si>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</si>
  <si>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01.09.2013</t>
  </si>
  <si>
    <t>план на 01.09.2013</t>
  </si>
  <si>
    <t>исполнение на 01.09.2013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</si>
</sst>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37">
      <selection activeCell="D50" sqref="D50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253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254</v>
      </c>
      <c r="E8" s="59" t="s">
        <v>255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4914992.01</v>
      </c>
      <c r="E10" s="7">
        <f>E11+E43</f>
        <v>2894805.5</v>
      </c>
      <c r="F10" s="7">
        <f aca="true" t="shared" si="0" ref="F10:F30">E10/D10*100</f>
        <v>58.89746095436684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553015.49</v>
      </c>
      <c r="F11" s="7">
        <f t="shared" si="0"/>
        <v>70.29560061014364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519762.32999999996</v>
      </c>
      <c r="F12" s="7">
        <f t="shared" si="0"/>
        <v>71.46464045098308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203125.43</v>
      </c>
      <c r="F13" s="7">
        <f t="shared" si="0"/>
        <v>82.50423639317628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205200</v>
      </c>
      <c r="E14" s="3">
        <v>201522.22</v>
      </c>
      <c r="F14" s="4">
        <f t="shared" si="0"/>
        <v>98.20770955165692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41000</v>
      </c>
      <c r="E16" s="3">
        <v>1603.21</v>
      </c>
      <c r="F16" s="4">
        <f t="shared" si="0"/>
        <v>3.9102682926829266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1687.72</v>
      </c>
      <c r="F17" s="7">
        <f t="shared" si="0"/>
        <v>12.409705882352942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1687.72</v>
      </c>
      <c r="F18" s="4">
        <f t="shared" si="0"/>
        <v>12.409705882352942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305189.18</v>
      </c>
      <c r="F20" s="7">
        <f t="shared" si="0"/>
        <v>67.62445823177488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33723.2</v>
      </c>
      <c r="F21" s="4">
        <f t="shared" si="0"/>
        <v>49.96029629629629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263982.98</v>
      </c>
      <c r="F22" s="4">
        <f t="shared" si="0"/>
        <v>71.57889913232104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7483</v>
      </c>
      <c r="F23" s="4">
        <f t="shared" si="0"/>
        <v>49.88666666666667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9760</v>
      </c>
      <c r="F24" s="7">
        <f t="shared" si="0"/>
        <v>60.24691358024692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9760</v>
      </c>
      <c r="F25" s="4">
        <f t="shared" si="0"/>
        <v>60.24691358024692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33253.16</v>
      </c>
      <c r="F28" s="7">
        <f t="shared" si="0"/>
        <v>55.981750841750845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3201.01</v>
      </c>
      <c r="F29" s="7">
        <f t="shared" si="0"/>
        <v>5.88420955882353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>
        <v>3201.01</v>
      </c>
      <c r="F30" s="4">
        <f t="shared" si="0"/>
        <v>22.864357142857145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28805</v>
      </c>
      <c r="F35" s="7">
        <f t="shared" si="1"/>
        <v>576.1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3" customFormat="1" ht="24">
      <c r="A37" s="38" t="s">
        <v>245</v>
      </c>
      <c r="B37" s="1">
        <v>10</v>
      </c>
      <c r="C37" s="2" t="s">
        <v>246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4128292.01</v>
      </c>
      <c r="E43" s="6">
        <f>E44+E47+E53+E57+E59</f>
        <v>2341790.01</v>
      </c>
      <c r="F43" s="7">
        <f t="shared" si="2"/>
        <v>56.72539646729108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2383900</v>
      </c>
      <c r="E44" s="6">
        <f>E45+E46</f>
        <v>1555400</v>
      </c>
      <c r="F44" s="7">
        <f t="shared" si="2"/>
        <v>65.24602542052939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2283600</v>
      </c>
      <c r="E45" s="3">
        <v>1492300</v>
      </c>
      <c r="F45" s="4">
        <f t="shared" si="2"/>
        <v>65.34857242949728</v>
      </c>
    </row>
    <row r="46" spans="1:6" s="23" customFormat="1" ht="24">
      <c r="A46" s="38" t="s">
        <v>251</v>
      </c>
      <c r="B46" s="1"/>
      <c r="C46" s="2" t="s">
        <v>252</v>
      </c>
      <c r="D46" s="3">
        <v>100300</v>
      </c>
      <c r="E46" s="3">
        <v>63100</v>
      </c>
      <c r="F46" s="4">
        <f t="shared" si="2"/>
        <v>62.91126620139581</v>
      </c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1346254</v>
      </c>
      <c r="E47" s="6">
        <f>SUM(E48:E52)</f>
        <v>401752</v>
      </c>
      <c r="F47" s="7">
        <f t="shared" si="2"/>
        <v>29.842214024990827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v>297792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171072</v>
      </c>
      <c r="E49" s="3">
        <v>0</v>
      </c>
      <c r="F49" s="4">
        <f t="shared" si="2"/>
        <v>0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f>676900-50350-214160</f>
        <v>412390</v>
      </c>
      <c r="E50" s="3"/>
      <c r="F50" s="4">
        <f t="shared" si="2"/>
        <v>0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465000</v>
      </c>
      <c r="E52" s="3">
        <v>401752</v>
      </c>
      <c r="F52" s="4">
        <f t="shared" si="2"/>
        <v>86.39827956989248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334638.01</v>
      </c>
      <c r="E53" s="6">
        <f>SUM(E54:E56)</f>
        <v>334638.01</v>
      </c>
      <c r="F53" s="7">
        <f t="shared" si="2"/>
        <v>100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58000</v>
      </c>
      <c r="E54" s="3">
        <v>58000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276638.01</v>
      </c>
      <c r="E55" s="3">
        <v>276638.01</v>
      </c>
      <c r="F55" s="4">
        <f t="shared" si="2"/>
        <v>100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63500</v>
      </c>
      <c r="E59" s="6">
        <f>E60+E61</f>
        <v>50000</v>
      </c>
      <c r="F59" s="7">
        <f t="shared" si="2"/>
        <v>78.74015748031496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63500</v>
      </c>
      <c r="E60" s="3">
        <v>50000</v>
      </c>
      <c r="F60" s="4">
        <f t="shared" si="2"/>
        <v>78.74015748031496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254</v>
      </c>
      <c r="E123" s="59" t="s">
        <v>255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5183172.01</v>
      </c>
      <c r="E125" s="9">
        <f>E126+E146+E161+E167+E190+E192+E202+E205+E154+E204+E186</f>
        <v>2537546.8</v>
      </c>
      <c r="F125" s="10">
        <f aca="true" t="shared" si="3" ref="F125:F164">E125/D125*100</f>
        <v>48.95741054134918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1112800</v>
      </c>
      <c r="E126" s="9">
        <f>E127+E140+E142+E138</f>
        <v>831937.25</v>
      </c>
      <c r="F126" s="10">
        <f t="shared" si="3"/>
        <v>74.76071621135874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1097800</v>
      </c>
      <c r="E127" s="9">
        <f>SUM(E128:E137)</f>
        <v>826937.25</v>
      </c>
      <c r="F127" s="10">
        <f t="shared" si="3"/>
        <v>75.32676717070504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576000</v>
      </c>
      <c r="E128" s="13">
        <v>389858.36</v>
      </c>
      <c r="F128" s="14">
        <f t="shared" si="3"/>
        <v>67.68374305555555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174100</v>
      </c>
      <c r="E129" s="13">
        <v>108993.86</v>
      </c>
      <c r="F129" s="14">
        <f t="shared" si="3"/>
        <v>62.604170017231475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13000</v>
      </c>
      <c r="E130" s="13">
        <v>7942.85</v>
      </c>
      <c r="F130" s="14">
        <f t="shared" si="3"/>
        <v>61.098846153846154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10430</v>
      </c>
      <c r="E133" s="13">
        <v>8120</v>
      </c>
      <c r="F133" s="14">
        <f t="shared" si="3"/>
        <v>77.85234899328859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11770</v>
      </c>
      <c r="E134" s="13">
        <v>5022.18</v>
      </c>
      <c r="F134" s="14">
        <f t="shared" si="3"/>
        <v>42.66932880203909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16000</v>
      </c>
      <c r="E135" s="13">
        <v>16000</v>
      </c>
      <c r="F135" s="14">
        <f t="shared" si="3"/>
        <v>100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291000</v>
      </c>
      <c r="E136" s="13">
        <v>291000</v>
      </c>
      <c r="F136" s="14">
        <f t="shared" si="3"/>
        <v>100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5500</v>
      </c>
      <c r="E137" s="13"/>
      <c r="F137" s="14">
        <f t="shared" si="3"/>
        <v>0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5000</v>
      </c>
      <c r="E142" s="9">
        <f>E143+E144+E145</f>
        <v>5000</v>
      </c>
      <c r="F142" s="10">
        <f t="shared" si="3"/>
        <v>100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>
        <v>5000</v>
      </c>
      <c r="E145" s="13">
        <v>5000</v>
      </c>
      <c r="F145" s="14">
        <f t="shared" si="3"/>
        <v>100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58000</v>
      </c>
      <c r="E146" s="9">
        <f>SUM(E147:E153)</f>
        <v>29117.5</v>
      </c>
      <c r="F146" s="10">
        <f t="shared" si="3"/>
        <v>50.20258620689655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20982.7</v>
      </c>
      <c r="F147" s="14">
        <f t="shared" si="3"/>
        <v>53.3910941475827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6034.8</v>
      </c>
      <c r="F148" s="14">
        <f t="shared" si="3"/>
        <v>53.88214285714285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2300</v>
      </c>
      <c r="E150" s="13"/>
      <c r="F150" s="14">
        <f t="shared" si="3"/>
        <v>0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>
        <v>2100</v>
      </c>
      <c r="F153" s="14">
        <f t="shared" si="3"/>
        <v>40.38461538461539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0</v>
      </c>
      <c r="E154" s="9">
        <f>E160+E156+E157+E158+E159+E155</f>
        <v>0</v>
      </c>
      <c r="F154" s="10" t="e">
        <f t="shared" si="3"/>
        <v>#DIV/0!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8" customFormat="1" ht="15">
      <c r="A159" s="58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>
        <v>0</v>
      </c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659500</v>
      </c>
      <c r="E161" s="9">
        <f>E162+E165</f>
        <v>528236.06</v>
      </c>
      <c r="F161" s="10">
        <f t="shared" si="3"/>
        <v>80.09644579226688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627700</v>
      </c>
      <c r="E162" s="9">
        <f>E163+E164</f>
        <v>520922</v>
      </c>
      <c r="F162" s="10">
        <f t="shared" si="3"/>
        <v>82.98900748765334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627700</v>
      </c>
      <c r="E163" s="13">
        <v>520922</v>
      </c>
      <c r="F163" s="14">
        <f t="shared" si="3"/>
        <v>82.98900748765334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31800</v>
      </c>
      <c r="E165" s="9">
        <f>E166</f>
        <v>7314.06</v>
      </c>
      <c r="F165" s="10">
        <f aca="true" t="shared" si="4" ref="F165:F205">E165/D165*100</f>
        <v>23.000188679245284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31800</v>
      </c>
      <c r="E166" s="13">
        <v>7314.06</v>
      </c>
      <c r="F166" s="14">
        <f t="shared" si="4"/>
        <v>23.000188679245284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643638.01</v>
      </c>
      <c r="E167" s="9">
        <f>E168+E173+E177+E184</f>
        <v>233895.99</v>
      </c>
      <c r="F167" s="10">
        <f t="shared" si="4"/>
        <v>36.33967950401189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276638.01</v>
      </c>
      <c r="E168" s="9">
        <f>SUM(E169:E172)</f>
        <v>0</v>
      </c>
      <c r="F168" s="10">
        <f t="shared" si="4"/>
        <v>0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>
        <v>276638.01</v>
      </c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/>
      <c r="E175" s="13"/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/>
      <c r="E176" s="13"/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367000</v>
      </c>
      <c r="E177" s="9">
        <f>E178+E179+E180+E182+E183+E181</f>
        <v>233895.99</v>
      </c>
      <c r="F177" s="10">
        <f t="shared" si="4"/>
        <v>63.73187738419618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311000</v>
      </c>
      <c r="E178" s="13">
        <v>183895.99</v>
      </c>
      <c r="F178" s="14">
        <f t="shared" si="4"/>
        <v>59.130543408360126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56000</v>
      </c>
      <c r="E180" s="13">
        <v>50000</v>
      </c>
      <c r="F180" s="14">
        <f t="shared" si="4"/>
        <v>89.28571428571429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/>
      <c r="E183" s="13"/>
      <c r="F183" s="14" t="e">
        <f t="shared" si="4"/>
        <v>#DIV/0!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/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/>
      <c r="C187" s="8" t="s">
        <v>240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238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239</v>
      </c>
      <c r="D189" s="13">
        <v>0</v>
      </c>
      <c r="E189" s="13">
        <v>0</v>
      </c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1558200</v>
      </c>
      <c r="E192" s="9">
        <f>E193+E194+E195+E198+E199+E201+E196+E197+E200</f>
        <v>911000</v>
      </c>
      <c r="F192" s="10">
        <f t="shared" si="4"/>
        <v>58.46489539211911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>
        <v>0</v>
      </c>
      <c r="E195" s="13">
        <v>0</v>
      </c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1558200</v>
      </c>
      <c r="E198" s="13">
        <v>911000</v>
      </c>
      <c r="F198" s="14">
        <f t="shared" si="4"/>
        <v>58.46489539211911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1140834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1140834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10200</v>
      </c>
      <c r="E205" s="9">
        <f>E206</f>
        <v>3360</v>
      </c>
      <c r="F205" s="10">
        <f t="shared" si="4"/>
        <v>32.94117647058823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10200</v>
      </c>
      <c r="E206" s="13">
        <v>3360</v>
      </c>
      <c r="F206" s="14">
        <f>E206/D206*100</f>
        <v>32.94117647058823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-268180</v>
      </c>
      <c r="E207" s="13">
        <f>E10-E125</f>
        <v>357258.7000000002</v>
      </c>
      <c r="F207" s="14">
        <f>E207/D207*100</f>
        <v>-133.21601163397725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254</v>
      </c>
      <c r="E284" s="52" t="s">
        <v>255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268180</v>
      </c>
      <c r="E286" s="9">
        <f>E289</f>
        <v>-357258.7000000002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268180</v>
      </c>
      <c r="E289" s="9">
        <f>E290+E293</f>
        <v>-357258.7000000002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-4914992.01</v>
      </c>
      <c r="E290" s="9">
        <f>E291+E292</f>
        <v>-2894805.5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-4914992.01</v>
      </c>
      <c r="E292" s="13">
        <f>-E10</f>
        <v>-2894805.5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5183172.01</v>
      </c>
      <c r="E293" s="9">
        <f>E294+E295</f>
        <v>2537546.8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5183172.01</v>
      </c>
      <c r="E295" s="13">
        <f>E125</f>
        <v>2537546.8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2013-08-12T11:56:59Z</cp:lastPrinted>
  <dcterms:created xsi:type="dcterms:W3CDTF">2012-10-12T10:34:13Z</dcterms:created>
  <dcterms:modified xsi:type="dcterms:W3CDTF">2013-09-10T10:51:39Z</dcterms:modified>
  <cp:category/>
  <cp:version/>
  <cp:contentType/>
  <cp:contentStatus/>
</cp:coreProperties>
</file>