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calcMode="manual" fullCalcOnLoad="1"/>
</workbook>
</file>

<file path=xl/sharedStrings.xml><?xml version="1.0" encoding="utf-8"?>
<sst xmlns="http://schemas.openxmlformats.org/spreadsheetml/2006/main" count="387" uniqueCount="256">
  <si>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</si>
  <si>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</si>
  <si>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</si>
  <si>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</si>
  <si>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</si>
  <si>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</si>
  <si>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</si>
  <si>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</si>
  <si>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</si>
  <si>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</si>
  <si>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</si>
  <si>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</si>
  <si>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</si>
  <si>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</si>
  <si>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</si>
  <si>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</si>
  <si>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</si>
  <si>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</si>
  <si>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</si>
  <si>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</si>
  <si>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</si>
  <si>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</si>
  <si>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</si>
  <si>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</si>
  <si>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</si>
  <si>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</si>
  <si>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</si>
  <si>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</si>
  <si>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</si>
  <si>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</si>
  <si>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</si>
  <si>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</si>
  <si>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</si>
  <si>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</si>
  <si>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</si>
  <si>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</si>
  <si>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</si>
  <si>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</si>
  <si>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</si>
  <si>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</si>
  <si>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</si>
  <si>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</si>
  <si>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</si>
  <si>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</si>
  <si>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</si>
  <si>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</si>
  <si>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</si>
  <si>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</si>
  <si>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</si>
  <si>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</si>
  <si>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</si>
  <si>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</si>
  <si>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</si>
  <si>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</si>
  <si>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</si>
  <si>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</si>
  <si>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</si>
  <si>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</si>
  <si>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</si>
  <si>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</si>
  <si>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</si>
  <si>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</si>
  <si>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</si>
  <si>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</si>
  <si>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</si>
  <si>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</si>
  <si>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</si>
  <si>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</si>
  <si>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</si>
  <si>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</si>
  <si>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</si>
  <si>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</si>
  <si>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</si>
  <si>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</si>
  <si>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</si>
  <si>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</si>
  <si>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</si>
  <si>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</si>
  <si>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</si>
  <si>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</si>
  <si>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</si>
  <si>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</si>
  <si>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</si>
  <si>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</si>
  <si>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</si>
  <si>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</si>
  <si>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</si>
  <si>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</si>
  <si>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</si>
  <si>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</si>
  <si>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</si>
  <si>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</si>
  <si>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</si>
  <si>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</si>
  <si>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</si>
  <si>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</si>
  <si>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</si>
  <si>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</si>
  <si>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</si>
  <si>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</si>
  <si>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</si>
  <si>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</si>
  <si>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</si>
  <si>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</si>
  <si>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</si>
  <si>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</si>
  <si>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</si>
  <si>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</si>
  <si>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</si>
  <si>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</si>
  <si>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</si>
  <si>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</si>
  <si>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</si>
  <si>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</si>
  <si>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</si>
  <si>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</si>
  <si>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</si>
  <si>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</si>
  <si>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</si>
  <si>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</si>
  <si>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</si>
  <si>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</si>
  <si>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</si>
  <si>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</si>
  <si>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</si>
  <si>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</si>
  <si>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</si>
  <si>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</si>
  <si>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</si>
  <si>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</si>
  <si>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</si>
  <si>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</si>
  <si>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</si>
  <si>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</si>
  <si>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</si>
  <si>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</si>
  <si>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</si>
  <si>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</si>
  <si>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</si>
  <si>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</si>
  <si>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</si>
  <si>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</si>
  <si>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</si>
  <si>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</si>
  <si>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</si>
  <si>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</si>
  <si>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</si>
  <si>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</si>
  <si>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</si>
  <si>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</si>
  <si>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</si>
  <si>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</si>
  <si>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</si>
  <si>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</si>
  <si>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</si>
  <si>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</si>
  <si>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</si>
  <si>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</si>
  <si>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</si>
  <si>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</si>
  <si>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</si>
  <si>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</si>
  <si>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</si>
  <si>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</si>
  <si>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</si>
  <si>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</si>
  <si>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</si>
  <si>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</si>
  <si>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</si>
  <si>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</si>
  <si>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</si>
  <si>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</si>
  <si>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</si>
  <si>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</si>
  <si>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</si>
  <si>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</si>
  <si>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</si>
  <si>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</si>
  <si>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</si>
  <si>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</si>
  <si>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</si>
  <si>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</si>
  <si>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</si>
  <si>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</si>
  <si>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</si>
  <si>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</si>
  <si>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</si>
  <si>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</si>
  <si>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</si>
  <si>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</si>
  <si>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</si>
  <si>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</si>
  <si>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</si>
  <si>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</si>
  <si>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</si>
  <si>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</si>
  <si>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</si>
  <si>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</si>
  <si>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</si>
  <si>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</si>
  <si>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</si>
  <si>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</si>
  <si>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</si>
  <si>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</si>
  <si>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</si>
  <si>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</si>
  <si>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</si>
  <si>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</si>
  <si>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</si>
  <si>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</si>
  <si>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</si>
  <si>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</si>
  <si>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</si>
  <si>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</si>
  <si>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</si>
  <si>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</si>
  <si>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</si>
  <si>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</si>
  <si>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</si>
  <si>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</si>
  <si>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</si>
  <si>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</si>
  <si>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</si>
  <si>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</si>
  <si>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</si>
  <si>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</si>
  <si>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</si>
  <si>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</si>
  <si>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</si>
  <si>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</si>
  <si>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</si>
  <si>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</si>
  <si>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</si>
  <si>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</si>
  <si>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</si>
  <si>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</si>
  <si>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</si>
  <si>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</si>
  <si>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00006030000000000226</t>
  </si>
  <si>
    <t>00006030000000000290</t>
  </si>
  <si>
    <t>0603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</si>
  <si>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</si>
  <si>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</si>
  <si>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</si>
  <si>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</si>
  <si>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</si>
  <si>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</si>
  <si>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</si>
  <si>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</si>
  <si>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</si>
  <si>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</si>
  <si>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</si>
  <si>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</si>
  <si>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на 01.08.2013</t>
  </si>
  <si>
    <t>план на 01.08.2013</t>
  </si>
  <si>
    <t>исполнение на 01.08.2013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</si>
</sst>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view="pageBreakPreview" zoomScaleSheetLayoutView="100" workbookViewId="0" topLeftCell="A186">
      <selection activeCell="A214" sqref="A214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  <col min="7" max="11" width="15.7109375" style="0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1" t="s">
        <v>242</v>
      </c>
      <c r="B2" s="61"/>
      <c r="C2" s="61"/>
      <c r="D2" s="61"/>
      <c r="E2" s="61"/>
      <c r="F2" s="61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2" t="s">
        <v>253</v>
      </c>
      <c r="B4" s="62"/>
      <c r="C4" s="62"/>
      <c r="D4" s="62"/>
      <c r="E4" s="62"/>
      <c r="F4" s="62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0" t="s">
        <v>0</v>
      </c>
      <c r="B6" s="60"/>
      <c r="C6" s="60"/>
      <c r="D6" s="60"/>
      <c r="E6" s="60"/>
      <c r="F6" s="60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254</v>
      </c>
      <c r="E8" s="59" t="s">
        <v>255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5166002.01</v>
      </c>
      <c r="E10" s="7">
        <f>E11+E43</f>
        <v>2572792.32</v>
      </c>
      <c r="F10" s="7">
        <f aca="true" t="shared" si="0" ref="F10:F30">E10/D10*100</f>
        <v>49.80238712682963</v>
      </c>
    </row>
    <row r="11" spans="1:6" s="48" customFormat="1" ht="15">
      <c r="A11" s="47" t="s">
        <v>152</v>
      </c>
      <c r="B11" s="54"/>
      <c r="C11" s="54"/>
      <c r="D11" s="7">
        <f>D12+D28</f>
        <v>786700</v>
      </c>
      <c r="E11" s="7">
        <f>E12+E28</f>
        <v>468962.30999999994</v>
      </c>
      <c r="F11" s="7">
        <f t="shared" si="0"/>
        <v>59.6113270624126</v>
      </c>
    </row>
    <row r="12" spans="1:6" s="48" customFormat="1" ht="15">
      <c r="A12" s="47" t="s">
        <v>153</v>
      </c>
      <c r="B12" s="54"/>
      <c r="C12" s="54"/>
      <c r="D12" s="7">
        <f>D13+D17+D20+D24+D26</f>
        <v>727300</v>
      </c>
      <c r="E12" s="7">
        <f>E13+E17+E20+E24+E26</f>
        <v>435709.14999999997</v>
      </c>
      <c r="F12" s="7">
        <f t="shared" si="0"/>
        <v>59.9077615839406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246200</v>
      </c>
      <c r="E13" s="7">
        <f>SUM(E14:E16)</f>
        <v>180255.06999999998</v>
      </c>
      <c r="F13" s="7">
        <f t="shared" si="0"/>
        <v>73.21489439480096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205200</v>
      </c>
      <c r="E14" s="3">
        <v>178651.86</v>
      </c>
      <c r="F14" s="4">
        <f t="shared" si="0"/>
        <v>87.06230994152047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41000</v>
      </c>
      <c r="E16" s="3">
        <v>1603.21</v>
      </c>
      <c r="F16" s="4">
        <f t="shared" si="0"/>
        <v>3.9102682926829266</v>
      </c>
    </row>
    <row r="17" spans="1:6" s="48" customFormat="1" ht="15">
      <c r="A17" s="47"/>
      <c r="B17" s="55"/>
      <c r="C17" s="5" t="s">
        <v>156</v>
      </c>
      <c r="D17" s="6">
        <f>SUM(D18:D19)</f>
        <v>13600</v>
      </c>
      <c r="E17" s="6">
        <f>SUM(E18:E19)</f>
        <v>1687.72</v>
      </c>
      <c r="F17" s="7">
        <f t="shared" si="0"/>
        <v>12.409705882352942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13600</v>
      </c>
      <c r="E18" s="3">
        <v>1687.72</v>
      </c>
      <c r="F18" s="4">
        <f t="shared" si="0"/>
        <v>12.409705882352942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451300</v>
      </c>
      <c r="E20" s="6">
        <f>SUM(E21:E23)</f>
        <v>244836.36</v>
      </c>
      <c r="F20" s="7">
        <f t="shared" si="0"/>
        <v>54.25135386660757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67500</v>
      </c>
      <c r="E21" s="3">
        <v>27382.21</v>
      </c>
      <c r="F21" s="4">
        <f t="shared" si="0"/>
        <v>40.566237037037034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368800</v>
      </c>
      <c r="E22" s="3">
        <v>209971.15</v>
      </c>
      <c r="F22" s="4">
        <f t="shared" si="0"/>
        <v>56.93360900216919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15000</v>
      </c>
      <c r="E23" s="3">
        <v>7483</v>
      </c>
      <c r="F23" s="4">
        <f t="shared" si="0"/>
        <v>49.88666666666667</v>
      </c>
    </row>
    <row r="24" spans="1:6" s="48" customFormat="1" ht="15">
      <c r="A24" s="47"/>
      <c r="B24" s="55"/>
      <c r="C24" s="5" t="s">
        <v>158</v>
      </c>
      <c r="D24" s="6">
        <f>D25</f>
        <v>16200</v>
      </c>
      <c r="E24" s="6">
        <f>E25</f>
        <v>8930</v>
      </c>
      <c r="F24" s="7">
        <f t="shared" si="0"/>
        <v>55.12345679012346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16200</v>
      </c>
      <c r="E25" s="3">
        <v>8930</v>
      </c>
      <c r="F25" s="4">
        <f t="shared" si="0"/>
        <v>55.12345679012346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/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59400</v>
      </c>
      <c r="E28" s="6">
        <f>E29+E33+E35+E39</f>
        <v>33253.16</v>
      </c>
      <c r="F28" s="7">
        <f t="shared" si="0"/>
        <v>55.981750841750845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54400</v>
      </c>
      <c r="E29" s="6">
        <f>SUM(E30:E32)</f>
        <v>3201.01</v>
      </c>
      <c r="F29" s="7">
        <f t="shared" si="0"/>
        <v>5.88420955882353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14000</v>
      </c>
      <c r="E30" s="3">
        <v>3201.01</v>
      </c>
      <c r="F30" s="4">
        <f t="shared" si="0"/>
        <v>22.864357142857145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40400</v>
      </c>
      <c r="E32" s="3"/>
      <c r="F32" s="4">
        <f aca="true" t="shared" si="1" ref="F32:F39">E32/D32*100</f>
        <v>0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1247.15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1247.15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5000</v>
      </c>
      <c r="E35" s="6">
        <f>SUM(E36:E38)</f>
        <v>28805</v>
      </c>
      <c r="F35" s="7">
        <f t="shared" si="1"/>
        <v>576.1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/>
      <c r="E36" s="3">
        <v>22190</v>
      </c>
      <c r="F36" s="4" t="e">
        <f t="shared" si="1"/>
        <v>#DIV/0!</v>
      </c>
    </row>
    <row r="37" spans="1:6" s="23" customFormat="1" ht="24">
      <c r="A37" s="38" t="s">
        <v>245</v>
      </c>
      <c r="B37" s="1">
        <v>10</v>
      </c>
      <c r="C37" s="2" t="s">
        <v>246</v>
      </c>
      <c r="D37" s="3"/>
      <c r="E37" s="3">
        <v>6615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5000</v>
      </c>
      <c r="E38" s="3"/>
      <c r="F38" s="4">
        <f t="shared" si="1"/>
        <v>0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/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0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D44+D47+D53+D57+D59</f>
        <v>4379302.01</v>
      </c>
      <c r="E43" s="6">
        <f>E44+E47+E53+E57+E59</f>
        <v>2103830.01</v>
      </c>
      <c r="F43" s="7">
        <f t="shared" si="2"/>
        <v>48.040304258440486</v>
      </c>
    </row>
    <row r="44" spans="1:6" s="48" customFormat="1" ht="15">
      <c r="A44" s="47" t="s">
        <v>173</v>
      </c>
      <c r="B44" s="55"/>
      <c r="C44" s="5" t="s">
        <v>165</v>
      </c>
      <c r="D44" s="6">
        <f>D45+D46</f>
        <v>2383900</v>
      </c>
      <c r="E44" s="6">
        <f>E45+E46</f>
        <v>1336100</v>
      </c>
      <c r="F44" s="7">
        <f t="shared" si="2"/>
        <v>56.046814044213264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2283600</v>
      </c>
      <c r="E45" s="3">
        <v>1294100</v>
      </c>
      <c r="F45" s="4">
        <f t="shared" si="2"/>
        <v>56.66929409703976</v>
      </c>
    </row>
    <row r="46" spans="1:6" s="23" customFormat="1" ht="24">
      <c r="A46" s="38" t="s">
        <v>251</v>
      </c>
      <c r="B46" s="1"/>
      <c r="C46" s="2" t="s">
        <v>252</v>
      </c>
      <c r="D46" s="3">
        <v>100300</v>
      </c>
      <c r="E46" s="3">
        <v>42000</v>
      </c>
      <c r="F46" s="4">
        <f t="shared" si="2"/>
        <v>41.874376869391824</v>
      </c>
    </row>
    <row r="47" spans="1:6" s="48" customFormat="1" ht="15">
      <c r="A47" s="47" t="s">
        <v>174</v>
      </c>
      <c r="B47" s="55"/>
      <c r="C47" s="5" t="s">
        <v>166</v>
      </c>
      <c r="D47" s="6">
        <f>SUM(D48:D52)</f>
        <v>1610764</v>
      </c>
      <c r="E47" s="6">
        <f>SUM(E48:E52)</f>
        <v>383092</v>
      </c>
      <c r="F47" s="7">
        <f t="shared" si="2"/>
        <v>23.78324819774964</v>
      </c>
    </row>
    <row r="48" spans="1:6" s="23" customFormat="1" ht="15">
      <c r="A48" s="38" t="s">
        <v>48</v>
      </c>
      <c r="B48" s="1" t="s">
        <v>6</v>
      </c>
      <c r="C48" s="2" t="s">
        <v>49</v>
      </c>
      <c r="D48" s="3">
        <v>297792</v>
      </c>
      <c r="E48" s="3">
        <v>0</v>
      </c>
      <c r="F48" s="4">
        <f t="shared" si="2"/>
        <v>0</v>
      </c>
    </row>
    <row r="49" spans="1:6" s="23" customFormat="1" ht="15">
      <c r="A49" s="38" t="s">
        <v>50</v>
      </c>
      <c r="B49" s="1" t="s">
        <v>6</v>
      </c>
      <c r="C49" s="2" t="s">
        <v>51</v>
      </c>
      <c r="D49" s="3">
        <v>171072</v>
      </c>
      <c r="E49" s="3">
        <v>0</v>
      </c>
      <c r="F49" s="4">
        <f t="shared" si="2"/>
        <v>0</v>
      </c>
    </row>
    <row r="50" spans="1:6" s="23" customFormat="1" ht="24">
      <c r="A50" s="38" t="s">
        <v>52</v>
      </c>
      <c r="B50" s="1" t="s">
        <v>6</v>
      </c>
      <c r="C50" s="2" t="s">
        <v>53</v>
      </c>
      <c r="D50" s="3">
        <v>676900</v>
      </c>
      <c r="E50" s="3"/>
      <c r="F50" s="4">
        <f t="shared" si="2"/>
        <v>0</v>
      </c>
    </row>
    <row r="51" spans="1:6" s="23" customFormat="1" ht="60">
      <c r="A51" s="38" t="s">
        <v>54</v>
      </c>
      <c r="B51" s="1" t="s">
        <v>6</v>
      </c>
      <c r="C51" s="2" t="s">
        <v>55</v>
      </c>
      <c r="D51" s="3">
        <v>0</v>
      </c>
      <c r="E51" s="3">
        <v>0</v>
      </c>
      <c r="F51" s="4" t="e">
        <f t="shared" si="2"/>
        <v>#DIV/0!</v>
      </c>
    </row>
    <row r="52" spans="1:6" s="23" customFormat="1" ht="15">
      <c r="A52" s="38" t="s">
        <v>56</v>
      </c>
      <c r="B52" s="1" t="s">
        <v>6</v>
      </c>
      <c r="C52" s="2" t="s">
        <v>57</v>
      </c>
      <c r="D52" s="3">
        <v>465000</v>
      </c>
      <c r="E52" s="3">
        <v>383092</v>
      </c>
      <c r="F52" s="4">
        <f t="shared" si="2"/>
        <v>82.38537634408603</v>
      </c>
    </row>
    <row r="53" spans="1:6" s="48" customFormat="1" ht="15">
      <c r="A53" s="47" t="s">
        <v>175</v>
      </c>
      <c r="B53" s="55"/>
      <c r="C53" s="5" t="s">
        <v>167</v>
      </c>
      <c r="D53" s="6">
        <f>SUM(D54:D56)</f>
        <v>334638.01</v>
      </c>
      <c r="E53" s="6">
        <f>SUM(E54:E56)</f>
        <v>334638.01</v>
      </c>
      <c r="F53" s="7">
        <f t="shared" si="2"/>
        <v>100</v>
      </c>
    </row>
    <row r="54" spans="1:6" s="23" customFormat="1" ht="36">
      <c r="A54" s="38" t="s">
        <v>58</v>
      </c>
      <c r="B54" s="1" t="s">
        <v>6</v>
      </c>
      <c r="C54" s="2" t="s">
        <v>59</v>
      </c>
      <c r="D54" s="3">
        <v>58000</v>
      </c>
      <c r="E54" s="3">
        <v>58000</v>
      </c>
      <c r="F54" s="4">
        <f t="shared" si="2"/>
        <v>100</v>
      </c>
    </row>
    <row r="55" spans="1:6" s="23" customFormat="1" ht="24">
      <c r="A55" s="38" t="s">
        <v>60</v>
      </c>
      <c r="B55" s="1" t="s">
        <v>6</v>
      </c>
      <c r="C55" s="2" t="s">
        <v>61</v>
      </c>
      <c r="D55" s="3">
        <v>276638.01</v>
      </c>
      <c r="E55" s="3">
        <v>276638.01</v>
      </c>
      <c r="F55" s="4">
        <f t="shared" si="2"/>
        <v>100</v>
      </c>
    </row>
    <row r="56" spans="1:6" s="23" customFormat="1" ht="48">
      <c r="A56" s="38" t="s">
        <v>62</v>
      </c>
      <c r="B56" s="1" t="s">
        <v>6</v>
      </c>
      <c r="C56" s="2" t="s">
        <v>63</v>
      </c>
      <c r="D56" s="3">
        <v>0</v>
      </c>
      <c r="E56" s="3">
        <v>0</v>
      </c>
      <c r="F56" s="4" t="e">
        <f t="shared" si="2"/>
        <v>#DIV/0!</v>
      </c>
    </row>
    <row r="57" spans="1:6" s="48" customFormat="1" ht="15">
      <c r="A57" s="47" t="s">
        <v>176</v>
      </c>
      <c r="B57" s="55"/>
      <c r="C57" s="5" t="s">
        <v>168</v>
      </c>
      <c r="D57" s="6">
        <f>D58</f>
        <v>0</v>
      </c>
      <c r="E57" s="6">
        <f>E58</f>
        <v>0</v>
      </c>
      <c r="F57" s="7" t="e">
        <f t="shared" si="2"/>
        <v>#DIV/0!</v>
      </c>
    </row>
    <row r="58" spans="1:6" s="23" customFormat="1" ht="24">
      <c r="A58" s="38" t="s">
        <v>64</v>
      </c>
      <c r="B58" s="1" t="s">
        <v>6</v>
      </c>
      <c r="C58" s="2" t="s">
        <v>65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5">
      <c r="A59" s="47" t="s">
        <v>177</v>
      </c>
      <c r="B59" s="55"/>
      <c r="C59" s="5" t="s">
        <v>169</v>
      </c>
      <c r="D59" s="6">
        <f>D60+D61</f>
        <v>50000</v>
      </c>
      <c r="E59" s="6">
        <f>E60+E61</f>
        <v>50000</v>
      </c>
      <c r="F59" s="7">
        <f t="shared" si="2"/>
        <v>100</v>
      </c>
    </row>
    <row r="60" spans="1:6" s="23" customFormat="1" ht="24">
      <c r="A60" s="38" t="s">
        <v>66</v>
      </c>
      <c r="B60" s="1" t="s">
        <v>6</v>
      </c>
      <c r="C60" s="2" t="s">
        <v>67</v>
      </c>
      <c r="D60" s="3">
        <v>50000</v>
      </c>
      <c r="E60" s="3">
        <v>50000</v>
      </c>
      <c r="F60" s="4">
        <f t="shared" si="2"/>
        <v>100</v>
      </c>
    </row>
    <row r="61" spans="1:6" s="23" customFormat="1" ht="36">
      <c r="A61" s="58" t="s">
        <v>247</v>
      </c>
      <c r="B61" s="1">
        <v>10</v>
      </c>
      <c r="C61" s="2" t="s">
        <v>248</v>
      </c>
      <c r="D61" s="3">
        <v>0</v>
      </c>
      <c r="E61" s="3"/>
      <c r="F61" s="4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15">
      <c r="A119" s="40"/>
      <c r="B119" s="18"/>
      <c r="C119" s="19"/>
      <c r="D119" s="20"/>
      <c r="E119" s="20"/>
      <c r="F119" s="21"/>
    </row>
    <row r="120" spans="1:6" s="23" customFormat="1" ht="45" customHeight="1">
      <c r="A120" s="40"/>
      <c r="B120" s="18"/>
      <c r="C120" s="19"/>
      <c r="D120" s="20"/>
      <c r="E120" s="20"/>
      <c r="F120" s="21"/>
    </row>
    <row r="121" spans="1:6" s="23" customFormat="1" ht="15.75" customHeight="1">
      <c r="A121" s="63" t="s">
        <v>68</v>
      </c>
      <c r="B121" s="63"/>
      <c r="C121" s="63"/>
      <c r="D121" s="63"/>
      <c r="E121" s="63"/>
      <c r="F121" s="63"/>
    </row>
    <row r="122" spans="1:6" s="23" customFormat="1" ht="15" customHeight="1">
      <c r="A122" s="37"/>
      <c r="B122" s="24"/>
      <c r="C122" s="24"/>
      <c r="D122" s="25"/>
      <c r="E122" s="25"/>
      <c r="F122" s="25"/>
    </row>
    <row r="123" spans="1:6" s="23" customFormat="1" ht="24">
      <c r="A123" s="52" t="s">
        <v>1</v>
      </c>
      <c r="B123" s="52" t="s">
        <v>2</v>
      </c>
      <c r="C123" s="52" t="s">
        <v>3</v>
      </c>
      <c r="D123" s="59" t="s">
        <v>254</v>
      </c>
      <c r="E123" s="59" t="s">
        <v>255</v>
      </c>
      <c r="F123" s="52" t="s">
        <v>151</v>
      </c>
    </row>
    <row r="124" spans="1:6" s="23" customFormat="1" ht="15">
      <c r="A124" s="53">
        <v>1</v>
      </c>
      <c r="B124" s="53">
        <v>2</v>
      </c>
      <c r="C124" s="53">
        <v>3</v>
      </c>
      <c r="D124" s="53">
        <v>4</v>
      </c>
      <c r="E124" s="53">
        <v>5</v>
      </c>
      <c r="F124" s="53">
        <v>6</v>
      </c>
    </row>
    <row r="125" spans="1:6" s="48" customFormat="1" ht="24">
      <c r="A125" s="56" t="s">
        <v>69</v>
      </c>
      <c r="B125" s="8" t="s">
        <v>70</v>
      </c>
      <c r="C125" s="8" t="s">
        <v>7</v>
      </c>
      <c r="D125" s="9">
        <f>D126+D146+D161+D167+D190+D192+D202+D205+D154+D204+D186</f>
        <v>5434182.01</v>
      </c>
      <c r="E125" s="9">
        <f>E126+E146+E161+E167+E190+E192+E202+E205+E154+E204+E186</f>
        <v>1894095.67</v>
      </c>
      <c r="F125" s="10">
        <f aca="true" t="shared" si="3" ref="F125:F164">E125/D125*100</f>
        <v>34.85521218307518</v>
      </c>
    </row>
    <row r="126" spans="1:6" s="48" customFormat="1" ht="15">
      <c r="A126" s="56" t="s">
        <v>178</v>
      </c>
      <c r="B126" s="8"/>
      <c r="C126" s="8" t="s">
        <v>179</v>
      </c>
      <c r="D126" s="9">
        <f>D127+D140+D142+D138</f>
        <v>1112800</v>
      </c>
      <c r="E126" s="9">
        <f>E127+E140+E142+E138</f>
        <v>759195.46</v>
      </c>
      <c r="F126" s="10">
        <f t="shared" si="3"/>
        <v>68.22389108554997</v>
      </c>
    </row>
    <row r="127" spans="1:6" s="48" customFormat="1" ht="36">
      <c r="A127" s="56" t="s">
        <v>180</v>
      </c>
      <c r="B127" s="8"/>
      <c r="C127" s="8" t="s">
        <v>181</v>
      </c>
      <c r="D127" s="9">
        <f>SUM(D128:D137)</f>
        <v>1097800</v>
      </c>
      <c r="E127" s="9">
        <f>SUM(E128:E137)</f>
        <v>754195.46</v>
      </c>
      <c r="F127" s="10">
        <f t="shared" si="3"/>
        <v>68.70062488613591</v>
      </c>
    </row>
    <row r="128" spans="1:6" s="23" customFormat="1" ht="15">
      <c r="A128" s="39" t="s">
        <v>71</v>
      </c>
      <c r="B128" s="11" t="s">
        <v>70</v>
      </c>
      <c r="C128" s="12" t="s">
        <v>72</v>
      </c>
      <c r="D128" s="13">
        <v>576000</v>
      </c>
      <c r="E128" s="13">
        <v>337153.3</v>
      </c>
      <c r="F128" s="14">
        <f t="shared" si="3"/>
        <v>58.53355902777777</v>
      </c>
    </row>
    <row r="129" spans="1:6" s="23" customFormat="1" ht="15">
      <c r="A129" s="39" t="s">
        <v>73</v>
      </c>
      <c r="B129" s="11" t="s">
        <v>70</v>
      </c>
      <c r="C129" s="12" t="s">
        <v>74</v>
      </c>
      <c r="D129" s="13">
        <v>174100</v>
      </c>
      <c r="E129" s="13">
        <v>93982.93</v>
      </c>
      <c r="F129" s="14">
        <f t="shared" si="3"/>
        <v>53.98215393452038</v>
      </c>
    </row>
    <row r="130" spans="1:6" s="23" customFormat="1" ht="15">
      <c r="A130" s="39" t="s">
        <v>75</v>
      </c>
      <c r="B130" s="11" t="s">
        <v>70</v>
      </c>
      <c r="C130" s="12" t="s">
        <v>76</v>
      </c>
      <c r="D130" s="13">
        <v>13000</v>
      </c>
      <c r="E130" s="13">
        <v>7080.05</v>
      </c>
      <c r="F130" s="14">
        <f t="shared" si="3"/>
        <v>54.46192307692308</v>
      </c>
    </row>
    <row r="131" spans="1:6" s="23" customFormat="1" ht="15">
      <c r="A131" s="39" t="s">
        <v>77</v>
      </c>
      <c r="B131" s="11" t="s">
        <v>70</v>
      </c>
      <c r="C131" s="12" t="s">
        <v>78</v>
      </c>
      <c r="D131" s="13">
        <v>0</v>
      </c>
      <c r="E131" s="13"/>
      <c r="F131" s="14" t="e">
        <f t="shared" si="3"/>
        <v>#DIV/0!</v>
      </c>
    </row>
    <row r="132" spans="1:6" s="23" customFormat="1" ht="15">
      <c r="A132" s="39" t="s">
        <v>229</v>
      </c>
      <c r="B132" s="11" t="s">
        <v>70</v>
      </c>
      <c r="C132" s="12" t="s">
        <v>230</v>
      </c>
      <c r="D132" s="13">
        <v>0</v>
      </c>
      <c r="E132" s="13"/>
      <c r="F132" s="14" t="e">
        <f t="shared" si="3"/>
        <v>#DIV/0!</v>
      </c>
    </row>
    <row r="133" spans="1:6" s="23" customFormat="1" ht="15">
      <c r="A133" s="39" t="s">
        <v>79</v>
      </c>
      <c r="B133" s="11" t="s">
        <v>70</v>
      </c>
      <c r="C133" s="12" t="s">
        <v>80</v>
      </c>
      <c r="D133" s="13">
        <v>10430</v>
      </c>
      <c r="E133" s="13">
        <v>8120</v>
      </c>
      <c r="F133" s="14">
        <f t="shared" si="3"/>
        <v>77.85234899328859</v>
      </c>
    </row>
    <row r="134" spans="1:6" s="23" customFormat="1" ht="15">
      <c r="A134" s="39" t="s">
        <v>81</v>
      </c>
      <c r="B134" s="11" t="s">
        <v>70</v>
      </c>
      <c r="C134" s="12" t="s">
        <v>82</v>
      </c>
      <c r="D134" s="13">
        <v>11770</v>
      </c>
      <c r="E134" s="13">
        <v>5022.18</v>
      </c>
      <c r="F134" s="14">
        <f t="shared" si="3"/>
        <v>42.66932880203909</v>
      </c>
    </row>
    <row r="135" spans="1:6" s="23" customFormat="1" ht="15">
      <c r="A135" s="39" t="s">
        <v>83</v>
      </c>
      <c r="B135" s="11" t="s">
        <v>70</v>
      </c>
      <c r="C135" s="12" t="s">
        <v>84</v>
      </c>
      <c r="D135" s="13">
        <v>16000</v>
      </c>
      <c r="E135" s="13">
        <v>11837</v>
      </c>
      <c r="F135" s="14">
        <f t="shared" si="3"/>
        <v>73.98125</v>
      </c>
    </row>
    <row r="136" spans="1:6" s="23" customFormat="1" ht="15">
      <c r="A136" s="39" t="s">
        <v>85</v>
      </c>
      <c r="B136" s="11" t="s">
        <v>70</v>
      </c>
      <c r="C136" s="12" t="s">
        <v>86</v>
      </c>
      <c r="D136" s="13">
        <v>291000</v>
      </c>
      <c r="E136" s="13">
        <v>291000</v>
      </c>
      <c r="F136" s="14">
        <f t="shared" si="3"/>
        <v>100</v>
      </c>
    </row>
    <row r="137" spans="1:6" s="23" customFormat="1" ht="15">
      <c r="A137" s="39" t="s">
        <v>87</v>
      </c>
      <c r="B137" s="11" t="s">
        <v>70</v>
      </c>
      <c r="C137" s="12" t="s">
        <v>88</v>
      </c>
      <c r="D137" s="13">
        <v>5500</v>
      </c>
      <c r="E137" s="13"/>
      <c r="F137" s="14">
        <f t="shared" si="3"/>
        <v>0</v>
      </c>
    </row>
    <row r="138" spans="1:6" s="48" customFormat="1" ht="15">
      <c r="A138" s="57" t="s">
        <v>232</v>
      </c>
      <c r="B138" s="15"/>
      <c r="C138" s="8" t="s">
        <v>231</v>
      </c>
      <c r="D138" s="9">
        <f>D139</f>
        <v>0</v>
      </c>
      <c r="E138" s="9">
        <f>E139</f>
        <v>0</v>
      </c>
      <c r="F138" s="10" t="e">
        <f t="shared" si="3"/>
        <v>#DIV/0!</v>
      </c>
    </row>
    <row r="139" spans="1:6" s="23" customFormat="1" ht="15">
      <c r="A139" s="39" t="s">
        <v>210</v>
      </c>
      <c r="B139" s="11">
        <v>200</v>
      </c>
      <c r="C139" s="12" t="s">
        <v>233</v>
      </c>
      <c r="D139" s="13"/>
      <c r="E139" s="13"/>
      <c r="F139" s="14" t="e">
        <f t="shared" si="3"/>
        <v>#DIV/0!</v>
      </c>
    </row>
    <row r="140" spans="1:6" s="48" customFormat="1" ht="15">
      <c r="A140" s="56" t="s">
        <v>182</v>
      </c>
      <c r="B140" s="15"/>
      <c r="C140" s="8" t="s">
        <v>183</v>
      </c>
      <c r="D140" s="9">
        <f>D141</f>
        <v>10000</v>
      </c>
      <c r="E140" s="9">
        <f>E141</f>
        <v>0</v>
      </c>
      <c r="F140" s="10">
        <f t="shared" si="3"/>
        <v>0</v>
      </c>
    </row>
    <row r="141" spans="1:6" s="23" customFormat="1" ht="15">
      <c r="A141" s="39" t="s">
        <v>83</v>
      </c>
      <c r="B141" s="11" t="s">
        <v>70</v>
      </c>
      <c r="C141" s="12" t="s">
        <v>89</v>
      </c>
      <c r="D141" s="13">
        <v>10000</v>
      </c>
      <c r="E141" s="13">
        <v>0</v>
      </c>
      <c r="F141" s="14">
        <f t="shared" si="3"/>
        <v>0</v>
      </c>
    </row>
    <row r="142" spans="1:6" s="48" customFormat="1" ht="15">
      <c r="A142" s="56" t="s">
        <v>184</v>
      </c>
      <c r="B142" s="15"/>
      <c r="C142" s="8" t="s">
        <v>185</v>
      </c>
      <c r="D142" s="9">
        <f>D143+D144+D145</f>
        <v>5000</v>
      </c>
      <c r="E142" s="9">
        <f>E143+E144+E145</f>
        <v>5000</v>
      </c>
      <c r="F142" s="10">
        <f t="shared" si="3"/>
        <v>100</v>
      </c>
    </row>
    <row r="143" spans="1:6" s="23" customFormat="1" ht="15">
      <c r="A143" s="39" t="s">
        <v>71</v>
      </c>
      <c r="B143" s="11" t="s">
        <v>70</v>
      </c>
      <c r="C143" s="12" t="s">
        <v>90</v>
      </c>
      <c r="D143" s="13">
        <v>0</v>
      </c>
      <c r="E143" s="13">
        <v>0</v>
      </c>
      <c r="F143" s="14" t="e">
        <f t="shared" si="3"/>
        <v>#DIV/0!</v>
      </c>
    </row>
    <row r="144" spans="1:6" s="23" customFormat="1" ht="15">
      <c r="A144" s="39" t="s">
        <v>73</v>
      </c>
      <c r="B144" s="11" t="s">
        <v>70</v>
      </c>
      <c r="C144" s="12" t="s">
        <v>91</v>
      </c>
      <c r="D144" s="13">
        <v>0</v>
      </c>
      <c r="E144" s="13">
        <v>0</v>
      </c>
      <c r="F144" s="14" t="e">
        <f t="shared" si="3"/>
        <v>#DIV/0!</v>
      </c>
    </row>
    <row r="145" spans="1:6" s="23" customFormat="1" ht="15">
      <c r="A145" s="39" t="s">
        <v>83</v>
      </c>
      <c r="B145" s="11" t="s">
        <v>70</v>
      </c>
      <c r="C145" s="12" t="s">
        <v>92</v>
      </c>
      <c r="D145" s="13">
        <v>5000</v>
      </c>
      <c r="E145" s="13">
        <v>5000</v>
      </c>
      <c r="F145" s="14">
        <f t="shared" si="3"/>
        <v>100</v>
      </c>
    </row>
    <row r="146" spans="1:6" s="48" customFormat="1" ht="15">
      <c r="A146" s="57" t="s">
        <v>216</v>
      </c>
      <c r="B146" s="15"/>
      <c r="C146" s="8" t="s">
        <v>186</v>
      </c>
      <c r="D146" s="9">
        <f>SUM(D147:D153)</f>
        <v>58000</v>
      </c>
      <c r="E146" s="9">
        <f>SUM(E147:E153)</f>
        <v>24487.73</v>
      </c>
      <c r="F146" s="10">
        <f t="shared" si="3"/>
        <v>42.220224137931034</v>
      </c>
    </row>
    <row r="147" spans="1:6" s="23" customFormat="1" ht="15">
      <c r="A147" s="39" t="s">
        <v>71</v>
      </c>
      <c r="B147" s="11" t="s">
        <v>70</v>
      </c>
      <c r="C147" s="12" t="s">
        <v>93</v>
      </c>
      <c r="D147" s="13">
        <v>39300</v>
      </c>
      <c r="E147" s="13">
        <v>17426.8</v>
      </c>
      <c r="F147" s="14">
        <f t="shared" si="3"/>
        <v>44.343002544529256</v>
      </c>
    </row>
    <row r="148" spans="1:6" s="23" customFormat="1" ht="15">
      <c r="A148" s="39" t="s">
        <v>73</v>
      </c>
      <c r="B148" s="11" t="s">
        <v>70</v>
      </c>
      <c r="C148" s="12" t="s">
        <v>94</v>
      </c>
      <c r="D148" s="13">
        <v>11200</v>
      </c>
      <c r="E148" s="13">
        <v>4960.93</v>
      </c>
      <c r="F148" s="14">
        <f t="shared" si="3"/>
        <v>44.29401785714286</v>
      </c>
    </row>
    <row r="149" spans="1:6" s="23" customFormat="1" ht="15">
      <c r="A149" s="39" t="s">
        <v>75</v>
      </c>
      <c r="B149" s="11" t="s">
        <v>70</v>
      </c>
      <c r="C149" s="12" t="s">
        <v>95</v>
      </c>
      <c r="D149" s="13">
        <v>0</v>
      </c>
      <c r="E149" s="13"/>
      <c r="F149" s="14" t="e">
        <f t="shared" si="3"/>
        <v>#DIV/0!</v>
      </c>
    </row>
    <row r="150" spans="1:6" s="23" customFormat="1" ht="15">
      <c r="A150" s="39" t="s">
        <v>96</v>
      </c>
      <c r="B150" s="11" t="s">
        <v>70</v>
      </c>
      <c r="C150" s="12" t="s">
        <v>97</v>
      </c>
      <c r="D150" s="13">
        <v>2300</v>
      </c>
      <c r="E150" s="13"/>
      <c r="F150" s="14">
        <f t="shared" si="3"/>
        <v>0</v>
      </c>
    </row>
    <row r="151" spans="1:6" s="23" customFormat="1" ht="15">
      <c r="A151" s="39" t="s">
        <v>77</v>
      </c>
      <c r="B151" s="11" t="s">
        <v>70</v>
      </c>
      <c r="C151" s="12" t="s">
        <v>98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85</v>
      </c>
      <c r="B152" s="11" t="s">
        <v>70</v>
      </c>
      <c r="C152" s="12" t="s">
        <v>99</v>
      </c>
      <c r="D152" s="13">
        <v>0</v>
      </c>
      <c r="E152" s="13"/>
      <c r="F152" s="14" t="e">
        <f t="shared" si="3"/>
        <v>#DIV/0!</v>
      </c>
    </row>
    <row r="153" spans="1:6" s="23" customFormat="1" ht="15">
      <c r="A153" s="39" t="s">
        <v>87</v>
      </c>
      <c r="B153" s="11" t="s">
        <v>70</v>
      </c>
      <c r="C153" s="12" t="s">
        <v>100</v>
      </c>
      <c r="D153" s="13">
        <v>5200</v>
      </c>
      <c r="E153" s="13">
        <v>2100</v>
      </c>
      <c r="F153" s="14">
        <f t="shared" si="3"/>
        <v>40.38461538461539</v>
      </c>
    </row>
    <row r="154" spans="1:6" s="48" customFormat="1" ht="15">
      <c r="A154" s="57" t="s">
        <v>217</v>
      </c>
      <c r="B154" s="15"/>
      <c r="C154" s="8" t="s">
        <v>187</v>
      </c>
      <c r="D154" s="9">
        <f>D160+D156+D157+D158+D159+D155</f>
        <v>0</v>
      </c>
      <c r="E154" s="9">
        <f>E160+E156+E157+E158+E159+E155</f>
        <v>0</v>
      </c>
      <c r="F154" s="10" t="e">
        <f t="shared" si="3"/>
        <v>#DIV/0!</v>
      </c>
    </row>
    <row r="155" spans="1:6" s="48" customFormat="1" ht="15">
      <c r="A155" s="58" t="s">
        <v>225</v>
      </c>
      <c r="B155" s="15"/>
      <c r="C155" s="12" t="s">
        <v>241</v>
      </c>
      <c r="D155" s="13"/>
      <c r="E155" s="13"/>
      <c r="F155" s="14" t="e">
        <f t="shared" si="3"/>
        <v>#DIV/0!</v>
      </c>
    </row>
    <row r="156" spans="1:6" s="48" customFormat="1" ht="15">
      <c r="A156" s="58" t="s">
        <v>222</v>
      </c>
      <c r="B156" s="15"/>
      <c r="C156" s="12" t="s">
        <v>218</v>
      </c>
      <c r="D156" s="13">
        <v>0</v>
      </c>
      <c r="E156" s="13">
        <v>0</v>
      </c>
      <c r="F156" s="14" t="e">
        <f t="shared" si="3"/>
        <v>#DIV/0!</v>
      </c>
    </row>
    <row r="157" spans="1:6" s="48" customFormat="1" ht="15">
      <c r="A157" s="58" t="s">
        <v>223</v>
      </c>
      <c r="B157" s="15"/>
      <c r="C157" s="12" t="s">
        <v>219</v>
      </c>
      <c r="D157" s="13">
        <v>0</v>
      </c>
      <c r="E157" s="13">
        <v>0</v>
      </c>
      <c r="F157" s="14" t="e">
        <f t="shared" si="3"/>
        <v>#DIV/0!</v>
      </c>
    </row>
    <row r="158" spans="1:6" s="48" customFormat="1" ht="15">
      <c r="A158" s="58" t="s">
        <v>210</v>
      </c>
      <c r="B158" s="15"/>
      <c r="C158" s="12" t="s">
        <v>220</v>
      </c>
      <c r="D158" s="13">
        <v>0</v>
      </c>
      <c r="E158" s="13">
        <v>0</v>
      </c>
      <c r="F158" s="14" t="e">
        <f t="shared" si="3"/>
        <v>#DIV/0!</v>
      </c>
    </row>
    <row r="159" spans="1:6" s="48" customFormat="1" ht="15">
      <c r="A159" s="58" t="s">
        <v>188</v>
      </c>
      <c r="B159" s="15"/>
      <c r="C159" s="12" t="s">
        <v>101</v>
      </c>
      <c r="D159" s="13">
        <v>0</v>
      </c>
      <c r="E159" s="13">
        <v>0</v>
      </c>
      <c r="F159" s="14" t="e">
        <f t="shared" si="3"/>
        <v>#DIV/0!</v>
      </c>
    </row>
    <row r="160" spans="1:6" s="23" customFormat="1" ht="15">
      <c r="A160" s="39" t="s">
        <v>224</v>
      </c>
      <c r="B160" s="11"/>
      <c r="C160" s="12" t="s">
        <v>221</v>
      </c>
      <c r="D160" s="13">
        <v>0</v>
      </c>
      <c r="E160" s="13">
        <v>0</v>
      </c>
      <c r="F160" s="14" t="e">
        <f t="shared" si="3"/>
        <v>#DIV/0!</v>
      </c>
    </row>
    <row r="161" spans="1:6" s="48" customFormat="1" ht="15">
      <c r="A161" s="56" t="s">
        <v>189</v>
      </c>
      <c r="B161" s="15"/>
      <c r="C161" s="8" t="s">
        <v>190</v>
      </c>
      <c r="D161" s="9">
        <f>D162+D165</f>
        <v>659500</v>
      </c>
      <c r="E161" s="9">
        <f>E162+E165</f>
        <v>104313.06</v>
      </c>
      <c r="F161" s="10">
        <f t="shared" si="3"/>
        <v>15.816991660348748</v>
      </c>
    </row>
    <row r="162" spans="1:6" s="48" customFormat="1" ht="15">
      <c r="A162" s="56" t="s">
        <v>191</v>
      </c>
      <c r="B162" s="15"/>
      <c r="C162" s="8" t="s">
        <v>192</v>
      </c>
      <c r="D162" s="9">
        <f>D163+D164</f>
        <v>627700</v>
      </c>
      <c r="E162" s="9">
        <f>E163+E164</f>
        <v>96999</v>
      </c>
      <c r="F162" s="10">
        <f t="shared" si="3"/>
        <v>15.45308268281026</v>
      </c>
    </row>
    <row r="163" spans="1:6" s="23" customFormat="1" ht="15">
      <c r="A163" s="39" t="s">
        <v>79</v>
      </c>
      <c r="B163" s="11" t="s">
        <v>70</v>
      </c>
      <c r="C163" s="12" t="s">
        <v>102</v>
      </c>
      <c r="D163" s="13">
        <v>627700</v>
      </c>
      <c r="E163" s="13">
        <v>96999</v>
      </c>
      <c r="F163" s="14">
        <f t="shared" si="3"/>
        <v>15.45308268281026</v>
      </c>
    </row>
    <row r="164" spans="1:6" s="23" customFormat="1" ht="15">
      <c r="A164" s="39" t="s">
        <v>81</v>
      </c>
      <c r="B164" s="11" t="s">
        <v>70</v>
      </c>
      <c r="C164" s="12" t="s">
        <v>103</v>
      </c>
      <c r="D164" s="13">
        <v>0</v>
      </c>
      <c r="E164" s="13">
        <v>0</v>
      </c>
      <c r="F164" s="14" t="e">
        <f t="shared" si="3"/>
        <v>#DIV/0!</v>
      </c>
    </row>
    <row r="165" spans="1:6" s="48" customFormat="1" ht="15">
      <c r="A165" s="56" t="s">
        <v>193</v>
      </c>
      <c r="B165" s="15"/>
      <c r="C165" s="8" t="s">
        <v>194</v>
      </c>
      <c r="D165" s="9">
        <f>D166</f>
        <v>31800</v>
      </c>
      <c r="E165" s="9">
        <f>E166</f>
        <v>7314.06</v>
      </c>
      <c r="F165" s="10">
        <f aca="true" t="shared" si="4" ref="F165:F205">E165/D165*100</f>
        <v>23.000188679245284</v>
      </c>
    </row>
    <row r="166" spans="1:6" s="23" customFormat="1" ht="15">
      <c r="A166" s="39" t="s">
        <v>81</v>
      </c>
      <c r="B166" s="11" t="s">
        <v>70</v>
      </c>
      <c r="C166" s="12" t="s">
        <v>104</v>
      </c>
      <c r="D166" s="13">
        <v>31800</v>
      </c>
      <c r="E166" s="13">
        <v>7314.06</v>
      </c>
      <c r="F166" s="14">
        <f t="shared" si="4"/>
        <v>23.000188679245284</v>
      </c>
    </row>
    <row r="167" spans="1:6" s="48" customFormat="1" ht="15">
      <c r="A167" s="56" t="s">
        <v>195</v>
      </c>
      <c r="B167" s="15"/>
      <c r="C167" s="8" t="s">
        <v>196</v>
      </c>
      <c r="D167" s="9">
        <f>D168+D173+D177+D184</f>
        <v>637638.01</v>
      </c>
      <c r="E167" s="9">
        <f>E168+E173+E177+E184</f>
        <v>164239.42</v>
      </c>
      <c r="F167" s="10">
        <f t="shared" si="4"/>
        <v>25.75747013575932</v>
      </c>
    </row>
    <row r="168" spans="1:6" s="48" customFormat="1" ht="15">
      <c r="A168" s="56" t="s">
        <v>197</v>
      </c>
      <c r="B168" s="15"/>
      <c r="C168" s="8" t="s">
        <v>198</v>
      </c>
      <c r="D168" s="9">
        <f>SUM(D169:D172)</f>
        <v>276638.01</v>
      </c>
      <c r="E168" s="9">
        <f>SUM(E169:E172)</f>
        <v>0</v>
      </c>
      <c r="F168" s="10">
        <f t="shared" si="4"/>
        <v>0</v>
      </c>
    </row>
    <row r="169" spans="1:6" s="23" customFormat="1" ht="15">
      <c r="A169" s="39" t="s">
        <v>79</v>
      </c>
      <c r="B169" s="11" t="s">
        <v>70</v>
      </c>
      <c r="C169" s="12" t="s">
        <v>105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15">
      <c r="A170" s="39" t="s">
        <v>81</v>
      </c>
      <c r="B170" s="11"/>
      <c r="C170" s="12" t="s">
        <v>106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24">
      <c r="A171" s="39" t="s">
        <v>199</v>
      </c>
      <c r="B171" s="11"/>
      <c r="C171" s="12" t="s">
        <v>107</v>
      </c>
      <c r="D171" s="13">
        <v>0</v>
      </c>
      <c r="E171" s="13">
        <v>0</v>
      </c>
      <c r="F171" s="14" t="e">
        <f t="shared" si="4"/>
        <v>#DIV/0!</v>
      </c>
    </row>
    <row r="172" spans="1:6" s="23" customFormat="1" ht="15">
      <c r="A172" s="39" t="s">
        <v>188</v>
      </c>
      <c r="B172" s="11">
        <v>200</v>
      </c>
      <c r="C172" s="12" t="s">
        <v>234</v>
      </c>
      <c r="D172" s="13">
        <v>276638.01</v>
      </c>
      <c r="E172" s="13"/>
      <c r="F172" s="14"/>
    </row>
    <row r="173" spans="1:6" s="48" customFormat="1" ht="15">
      <c r="A173" s="56" t="s">
        <v>200</v>
      </c>
      <c r="B173" s="15"/>
      <c r="C173" s="8" t="s">
        <v>201</v>
      </c>
      <c r="D173" s="9">
        <f>SUM(D174:D176)</f>
        <v>0</v>
      </c>
      <c r="E173" s="9">
        <f>SUM(E174:E176)</f>
        <v>0</v>
      </c>
      <c r="F173" s="10" t="e">
        <f t="shared" si="4"/>
        <v>#DIV/0!</v>
      </c>
    </row>
    <row r="174" spans="1:6" s="23" customFormat="1" ht="15">
      <c r="A174" s="39" t="s">
        <v>81</v>
      </c>
      <c r="B174" s="11" t="s">
        <v>70</v>
      </c>
      <c r="C174" s="12" t="s">
        <v>108</v>
      </c>
      <c r="D174" s="13"/>
      <c r="E174" s="13"/>
      <c r="F174" s="14" t="e">
        <f t="shared" si="4"/>
        <v>#DIV/0!</v>
      </c>
    </row>
    <row r="175" spans="1:6" s="23" customFormat="1" ht="15">
      <c r="A175" s="39" t="s">
        <v>83</v>
      </c>
      <c r="B175" s="11" t="s">
        <v>70</v>
      </c>
      <c r="C175" s="12" t="s">
        <v>109</v>
      </c>
      <c r="D175" s="13"/>
      <c r="E175" s="13"/>
      <c r="F175" s="14" t="e">
        <f t="shared" si="4"/>
        <v>#DIV/0!</v>
      </c>
    </row>
    <row r="176" spans="1:6" s="23" customFormat="1" ht="15">
      <c r="A176" s="39" t="s">
        <v>85</v>
      </c>
      <c r="B176" s="11" t="s">
        <v>70</v>
      </c>
      <c r="C176" s="12" t="s">
        <v>110</v>
      </c>
      <c r="D176" s="13"/>
      <c r="E176" s="13"/>
      <c r="F176" s="14" t="e">
        <f t="shared" si="4"/>
        <v>#DIV/0!</v>
      </c>
    </row>
    <row r="177" spans="1:6" s="48" customFormat="1" ht="15">
      <c r="A177" s="56" t="s">
        <v>202</v>
      </c>
      <c r="B177" s="15"/>
      <c r="C177" s="8" t="s">
        <v>203</v>
      </c>
      <c r="D177" s="9">
        <f>D178+D179+D180+D182+D183+D181</f>
        <v>361000</v>
      </c>
      <c r="E177" s="9">
        <f>E178+E179+E180+E182+E183+E181</f>
        <v>164239.42</v>
      </c>
      <c r="F177" s="10">
        <f t="shared" si="4"/>
        <v>45.49568421052632</v>
      </c>
    </row>
    <row r="178" spans="1:6" s="23" customFormat="1" ht="15">
      <c r="A178" s="39" t="s">
        <v>77</v>
      </c>
      <c r="B178" s="11" t="s">
        <v>70</v>
      </c>
      <c r="C178" s="12" t="s">
        <v>111</v>
      </c>
      <c r="D178" s="13">
        <v>311000</v>
      </c>
      <c r="E178" s="13">
        <v>164239.42</v>
      </c>
      <c r="F178" s="14">
        <f t="shared" si="4"/>
        <v>52.81010289389067</v>
      </c>
    </row>
    <row r="179" spans="1:6" s="23" customFormat="1" ht="15">
      <c r="A179" s="39" t="s">
        <v>79</v>
      </c>
      <c r="B179" s="11" t="s">
        <v>70</v>
      </c>
      <c r="C179" s="12" t="s">
        <v>112</v>
      </c>
      <c r="D179" s="13"/>
      <c r="E179" s="13"/>
      <c r="F179" s="14" t="e">
        <f t="shared" si="4"/>
        <v>#DIV/0!</v>
      </c>
    </row>
    <row r="180" spans="1:6" s="23" customFormat="1" ht="15">
      <c r="A180" s="39" t="s">
        <v>81</v>
      </c>
      <c r="B180" s="11" t="s">
        <v>70</v>
      </c>
      <c r="C180" s="12" t="s">
        <v>113</v>
      </c>
      <c r="D180" s="13">
        <v>50000</v>
      </c>
      <c r="E180" s="13"/>
      <c r="F180" s="14">
        <f t="shared" si="4"/>
        <v>0</v>
      </c>
    </row>
    <row r="181" spans="1:6" s="23" customFormat="1" ht="15">
      <c r="A181" s="58" t="s">
        <v>83</v>
      </c>
      <c r="B181" s="11" t="s">
        <v>243</v>
      </c>
      <c r="C181" s="12" t="s">
        <v>244</v>
      </c>
      <c r="D181" s="13"/>
      <c r="E181" s="13"/>
      <c r="F181" s="14"/>
    </row>
    <row r="182" spans="1:6" s="23" customFormat="1" ht="15">
      <c r="A182" s="39" t="s">
        <v>85</v>
      </c>
      <c r="B182" s="11" t="s">
        <v>70</v>
      </c>
      <c r="C182" s="12" t="s">
        <v>114</v>
      </c>
      <c r="D182" s="13"/>
      <c r="E182" s="13"/>
      <c r="F182" s="14" t="e">
        <f t="shared" si="4"/>
        <v>#DIV/0!</v>
      </c>
    </row>
    <row r="183" spans="1:6" s="23" customFormat="1" ht="15">
      <c r="A183" s="39" t="s">
        <v>87</v>
      </c>
      <c r="B183" s="11" t="s">
        <v>70</v>
      </c>
      <c r="C183" s="12" t="s">
        <v>115</v>
      </c>
      <c r="D183" s="13"/>
      <c r="E183" s="13"/>
      <c r="F183" s="14" t="e">
        <f t="shared" si="4"/>
        <v>#DIV/0!</v>
      </c>
    </row>
    <row r="184" spans="1:6" s="48" customFormat="1" ht="15">
      <c r="A184" s="56" t="s">
        <v>204</v>
      </c>
      <c r="B184" s="15"/>
      <c r="C184" s="8" t="s">
        <v>205</v>
      </c>
      <c r="D184" s="9">
        <f>D185</f>
        <v>0</v>
      </c>
      <c r="E184" s="9">
        <f>E185</f>
        <v>0</v>
      </c>
      <c r="F184" s="10" t="e">
        <f t="shared" si="4"/>
        <v>#DIV/0!</v>
      </c>
    </row>
    <row r="185" spans="1:6" s="23" customFormat="1" ht="15">
      <c r="A185" s="39" t="s">
        <v>81</v>
      </c>
      <c r="B185" s="11" t="s">
        <v>70</v>
      </c>
      <c r="C185" s="12" t="s">
        <v>116</v>
      </c>
      <c r="D185" s="13">
        <v>0</v>
      </c>
      <c r="E185" s="13">
        <v>0</v>
      </c>
      <c r="F185" s="14" t="e">
        <f t="shared" si="4"/>
        <v>#DIV/0!</v>
      </c>
    </row>
    <row r="186" spans="1:6" s="48" customFormat="1" ht="15">
      <c r="A186" s="57" t="s">
        <v>235</v>
      </c>
      <c r="B186" s="15"/>
      <c r="C186" s="8" t="s">
        <v>236</v>
      </c>
      <c r="D186" s="9">
        <f>D187</f>
        <v>0</v>
      </c>
      <c r="E186" s="9">
        <f>E187</f>
        <v>0</v>
      </c>
      <c r="F186" s="14" t="e">
        <f t="shared" si="4"/>
        <v>#DIV/0!</v>
      </c>
    </row>
    <row r="187" spans="1:6" s="48" customFormat="1" ht="24">
      <c r="A187" s="57" t="s">
        <v>237</v>
      </c>
      <c r="B187" s="15"/>
      <c r="C187" s="8" t="s">
        <v>240</v>
      </c>
      <c r="D187" s="9">
        <f>D188+D189</f>
        <v>0</v>
      </c>
      <c r="E187" s="9">
        <f>E188+E189</f>
        <v>0</v>
      </c>
      <c r="F187" s="14" t="e">
        <f t="shared" si="4"/>
        <v>#DIV/0!</v>
      </c>
    </row>
    <row r="188" spans="1:6" s="23" customFormat="1" ht="15">
      <c r="A188" s="39" t="s">
        <v>223</v>
      </c>
      <c r="B188" s="11">
        <v>200</v>
      </c>
      <c r="C188" s="12" t="s">
        <v>238</v>
      </c>
      <c r="D188" s="13"/>
      <c r="E188" s="13"/>
      <c r="F188" s="14" t="e">
        <f t="shared" si="4"/>
        <v>#DIV/0!</v>
      </c>
    </row>
    <row r="189" spans="1:6" s="23" customFormat="1" ht="15">
      <c r="A189" s="39"/>
      <c r="B189" s="11">
        <v>200</v>
      </c>
      <c r="C189" s="12" t="s">
        <v>239</v>
      </c>
      <c r="D189" s="13">
        <v>0</v>
      </c>
      <c r="E189" s="13">
        <v>0</v>
      </c>
      <c r="F189" s="14" t="e">
        <f t="shared" si="4"/>
        <v>#DIV/0!</v>
      </c>
    </row>
    <row r="190" spans="1:6" s="48" customFormat="1" ht="15">
      <c r="A190" s="56" t="s">
        <v>206</v>
      </c>
      <c r="B190" s="15"/>
      <c r="C190" s="8" t="s">
        <v>207</v>
      </c>
      <c r="D190" s="9">
        <f>D191</f>
        <v>0</v>
      </c>
      <c r="E190" s="9">
        <f>E191</f>
        <v>0</v>
      </c>
      <c r="F190" s="10" t="e">
        <f t="shared" si="4"/>
        <v>#DIV/0!</v>
      </c>
    </row>
    <row r="191" spans="1:6" s="23" customFormat="1" ht="15">
      <c r="A191" s="39" t="s">
        <v>83</v>
      </c>
      <c r="B191" s="11" t="s">
        <v>70</v>
      </c>
      <c r="C191" s="12" t="s">
        <v>117</v>
      </c>
      <c r="D191" s="13">
        <v>0</v>
      </c>
      <c r="E191" s="13">
        <v>0</v>
      </c>
      <c r="F191" s="14" t="e">
        <f t="shared" si="4"/>
        <v>#DIV/0!</v>
      </c>
    </row>
    <row r="192" spans="1:6" s="48" customFormat="1" ht="15">
      <c r="A192" s="56" t="s">
        <v>208</v>
      </c>
      <c r="B192" s="15"/>
      <c r="C192" s="8" t="s">
        <v>209</v>
      </c>
      <c r="D192" s="9">
        <f>D193+D194+D195+D198+D199+D201+D196+D197+D200</f>
        <v>1550700</v>
      </c>
      <c r="E192" s="9">
        <f>E193+E194+E195+E198+E199+E201+E196+E197+E200</f>
        <v>840000</v>
      </c>
      <c r="F192" s="10">
        <f t="shared" si="4"/>
        <v>54.16908492938673</v>
      </c>
    </row>
    <row r="193" spans="1:6" s="23" customFormat="1" ht="15">
      <c r="A193" s="39" t="s">
        <v>71</v>
      </c>
      <c r="B193" s="11" t="s">
        <v>70</v>
      </c>
      <c r="C193" s="12" t="s">
        <v>118</v>
      </c>
      <c r="D193" s="13">
        <v>0</v>
      </c>
      <c r="E193" s="13">
        <v>0</v>
      </c>
      <c r="F193" s="14" t="e">
        <f t="shared" si="4"/>
        <v>#DIV/0!</v>
      </c>
    </row>
    <row r="194" spans="1:6" s="23" customFormat="1" ht="15">
      <c r="A194" s="39" t="s">
        <v>73</v>
      </c>
      <c r="B194" s="11" t="s">
        <v>70</v>
      </c>
      <c r="C194" s="12" t="s">
        <v>119</v>
      </c>
      <c r="D194" s="13">
        <v>0</v>
      </c>
      <c r="E194" s="13">
        <v>0</v>
      </c>
      <c r="F194" s="14" t="e">
        <f t="shared" si="4"/>
        <v>#DIV/0!</v>
      </c>
    </row>
    <row r="195" spans="1:6" s="23" customFormat="1" ht="15">
      <c r="A195" s="39" t="s">
        <v>81</v>
      </c>
      <c r="B195" s="11" t="s">
        <v>70</v>
      </c>
      <c r="C195" s="12" t="s">
        <v>120</v>
      </c>
      <c r="D195" s="13">
        <v>0</v>
      </c>
      <c r="E195" s="13">
        <v>0</v>
      </c>
      <c r="F195" s="14" t="e">
        <f t="shared" si="4"/>
        <v>#DIV/0!</v>
      </c>
    </row>
    <row r="196" spans="1:6" s="23" customFormat="1" ht="15">
      <c r="A196" s="39" t="s">
        <v>225</v>
      </c>
      <c r="B196" s="11" t="s">
        <v>70</v>
      </c>
      <c r="C196" s="12" t="s">
        <v>227</v>
      </c>
      <c r="D196" s="13"/>
      <c r="E196" s="13"/>
      <c r="F196" s="14"/>
    </row>
    <row r="197" spans="1:6" s="23" customFormat="1" ht="15">
      <c r="A197" s="39" t="s">
        <v>226</v>
      </c>
      <c r="B197" s="11" t="s">
        <v>70</v>
      </c>
      <c r="C197" s="12" t="s">
        <v>228</v>
      </c>
      <c r="D197" s="13"/>
      <c r="E197" s="13"/>
      <c r="F197" s="14"/>
    </row>
    <row r="198" spans="1:6" s="23" customFormat="1" ht="24">
      <c r="A198" s="39" t="s">
        <v>121</v>
      </c>
      <c r="B198" s="11" t="s">
        <v>70</v>
      </c>
      <c r="C198" s="12" t="s">
        <v>122</v>
      </c>
      <c r="D198" s="13">
        <v>1550700</v>
      </c>
      <c r="E198" s="13">
        <v>840000</v>
      </c>
      <c r="F198" s="14">
        <f t="shared" si="4"/>
        <v>54.16908492938673</v>
      </c>
    </row>
    <row r="199" spans="1:6" s="23" customFormat="1" ht="24">
      <c r="A199" s="39" t="s">
        <v>199</v>
      </c>
      <c r="B199" s="11"/>
      <c r="C199" s="12" t="s">
        <v>249</v>
      </c>
      <c r="D199" s="13"/>
      <c r="E199" s="13"/>
      <c r="F199" s="14" t="e">
        <f t="shared" si="4"/>
        <v>#DIV/0!</v>
      </c>
    </row>
    <row r="200" spans="1:6" s="23" customFormat="1" ht="15">
      <c r="A200" s="58" t="s">
        <v>224</v>
      </c>
      <c r="B200" s="11">
        <v>200</v>
      </c>
      <c r="C200" s="12" t="s">
        <v>250</v>
      </c>
      <c r="D200" s="13"/>
      <c r="E200" s="13"/>
      <c r="F200" s="14" t="e">
        <f t="shared" si="4"/>
        <v>#DIV/0!</v>
      </c>
    </row>
    <row r="201" spans="1:6" s="23" customFormat="1" ht="15">
      <c r="A201" s="39" t="s">
        <v>210</v>
      </c>
      <c r="B201" s="11"/>
      <c r="C201" s="12" t="s">
        <v>123</v>
      </c>
      <c r="D201" s="13"/>
      <c r="E201" s="13"/>
      <c r="F201" s="14" t="e">
        <f t="shared" si="4"/>
        <v>#DIV/0!</v>
      </c>
    </row>
    <row r="202" spans="1:6" s="48" customFormat="1" ht="15">
      <c r="A202" s="56" t="s">
        <v>211</v>
      </c>
      <c r="B202" s="15"/>
      <c r="C202" s="8" t="s">
        <v>212</v>
      </c>
      <c r="D202" s="9">
        <f>D203</f>
        <v>1405344</v>
      </c>
      <c r="E202" s="9">
        <f>E203</f>
        <v>0</v>
      </c>
      <c r="F202" s="10">
        <f t="shared" si="4"/>
        <v>0</v>
      </c>
    </row>
    <row r="203" spans="1:6" s="23" customFormat="1" ht="15.75" customHeight="1">
      <c r="A203" s="39" t="s">
        <v>124</v>
      </c>
      <c r="B203" s="11" t="s">
        <v>70</v>
      </c>
      <c r="C203" s="12" t="s">
        <v>125</v>
      </c>
      <c r="D203" s="13">
        <v>1405344</v>
      </c>
      <c r="E203" s="13"/>
      <c r="F203" s="14">
        <f t="shared" si="4"/>
        <v>0</v>
      </c>
    </row>
    <row r="204" spans="1:6" s="48" customFormat="1" ht="15">
      <c r="A204" s="56" t="s">
        <v>213</v>
      </c>
      <c r="B204" s="15"/>
      <c r="C204" s="8" t="s">
        <v>126</v>
      </c>
      <c r="D204" s="9">
        <v>0</v>
      </c>
      <c r="E204" s="9">
        <v>0</v>
      </c>
      <c r="F204" s="10" t="e">
        <f t="shared" si="4"/>
        <v>#DIV/0!</v>
      </c>
    </row>
    <row r="205" spans="1:6" s="48" customFormat="1" ht="15" customHeight="1">
      <c r="A205" s="56" t="s">
        <v>214</v>
      </c>
      <c r="B205" s="15"/>
      <c r="C205" s="8" t="s">
        <v>215</v>
      </c>
      <c r="D205" s="9">
        <f>D206</f>
        <v>10200</v>
      </c>
      <c r="E205" s="9">
        <f>E206</f>
        <v>1860</v>
      </c>
      <c r="F205" s="10">
        <f t="shared" si="4"/>
        <v>18.235294117647058</v>
      </c>
    </row>
    <row r="206" spans="1:6" s="23" customFormat="1" ht="15">
      <c r="A206" s="39" t="s">
        <v>83</v>
      </c>
      <c r="B206" s="11" t="s">
        <v>70</v>
      </c>
      <c r="C206" s="12" t="s">
        <v>127</v>
      </c>
      <c r="D206" s="13">
        <v>10200</v>
      </c>
      <c r="E206" s="13">
        <v>1860</v>
      </c>
      <c r="F206" s="14">
        <f>E206/D206*100</f>
        <v>18.235294117647058</v>
      </c>
    </row>
    <row r="207" spans="1:6" s="23" customFormat="1" ht="15">
      <c r="A207" s="39" t="s">
        <v>128</v>
      </c>
      <c r="B207" s="12" t="s">
        <v>129</v>
      </c>
      <c r="C207" s="12" t="s">
        <v>7</v>
      </c>
      <c r="D207" s="13">
        <f>D10-D125</f>
        <v>-268180</v>
      </c>
      <c r="E207" s="13">
        <f>E10-E125</f>
        <v>678696.6499999999</v>
      </c>
      <c r="F207" s="14">
        <f>E207/D207*100</f>
        <v>-253.07504288164662</v>
      </c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27"/>
      <c r="C279" s="27"/>
      <c r="D279" s="27"/>
      <c r="E279" s="27"/>
      <c r="F279" s="28"/>
    </row>
    <row r="280" spans="1:6" s="23" customFormat="1" ht="15">
      <c r="A280" s="37"/>
      <c r="B280" s="27"/>
      <c r="C280" s="27"/>
      <c r="D280" s="27"/>
      <c r="E280" s="27"/>
      <c r="F280" s="28"/>
    </row>
    <row r="281" spans="1:6" s="23" customFormat="1" ht="15">
      <c r="A281" s="37"/>
      <c r="B281" s="16"/>
      <c r="C281" s="16"/>
      <c r="D281" s="17"/>
      <c r="E281" s="17"/>
      <c r="F281" s="28"/>
    </row>
    <row r="282" spans="1:6" s="23" customFormat="1" ht="15.75" customHeight="1">
      <c r="A282" s="63" t="s">
        <v>130</v>
      </c>
      <c r="B282" s="63"/>
      <c r="C282" s="63"/>
      <c r="D282" s="64"/>
      <c r="E282" s="64"/>
      <c r="F282" s="63"/>
    </row>
    <row r="283" spans="1:6" s="23" customFormat="1" ht="15">
      <c r="A283" s="37"/>
      <c r="B283" s="29"/>
      <c r="C283" s="29"/>
      <c r="D283" s="51"/>
      <c r="E283" s="51"/>
      <c r="F283" s="51"/>
    </row>
    <row r="284" spans="1:6" s="23" customFormat="1" ht="24">
      <c r="A284" s="52" t="s">
        <v>1</v>
      </c>
      <c r="B284" s="52" t="s">
        <v>2</v>
      </c>
      <c r="C284" s="52" t="s">
        <v>3</v>
      </c>
      <c r="D284" s="52" t="s">
        <v>254</v>
      </c>
      <c r="E284" s="52" t="s">
        <v>255</v>
      </c>
      <c r="F284" s="52" t="s">
        <v>151</v>
      </c>
    </row>
    <row r="285" spans="1:6" s="50" customFormat="1" ht="15">
      <c r="A285" s="49">
        <v>1</v>
      </c>
      <c r="B285" s="26">
        <v>2</v>
      </c>
      <c r="C285" s="26">
        <v>3</v>
      </c>
      <c r="D285" s="26">
        <v>4</v>
      </c>
      <c r="E285" s="26">
        <v>5</v>
      </c>
      <c r="F285" s="26">
        <v>6</v>
      </c>
    </row>
    <row r="286" spans="1:6" s="23" customFormat="1" ht="15">
      <c r="A286" s="47" t="s">
        <v>131</v>
      </c>
      <c r="B286" s="8" t="s">
        <v>132</v>
      </c>
      <c r="C286" s="8" t="s">
        <v>7</v>
      </c>
      <c r="D286" s="9">
        <f>D289</f>
        <v>268180</v>
      </c>
      <c r="E286" s="9">
        <f>E289</f>
        <v>-678696.6499999999</v>
      </c>
      <c r="F286" s="9">
        <v>0</v>
      </c>
    </row>
    <row r="287" spans="1:6" s="23" customFormat="1" ht="36">
      <c r="A287" s="38" t="s">
        <v>133</v>
      </c>
      <c r="B287" s="12" t="s">
        <v>134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3" customFormat="1" ht="24">
      <c r="A288" s="38" t="s">
        <v>135</v>
      </c>
      <c r="B288" s="12" t="s">
        <v>136</v>
      </c>
      <c r="C288" s="12" t="s">
        <v>7</v>
      </c>
      <c r="D288" s="13">
        <v>0</v>
      </c>
      <c r="E288" s="13">
        <v>0</v>
      </c>
      <c r="F288" s="13">
        <v>0</v>
      </c>
    </row>
    <row r="289" spans="1:6" s="23" customFormat="1" ht="15">
      <c r="A289" s="47" t="s">
        <v>137</v>
      </c>
      <c r="B289" s="8" t="s">
        <v>138</v>
      </c>
      <c r="C289" s="8"/>
      <c r="D289" s="9">
        <f>D290+D293</f>
        <v>268180</v>
      </c>
      <c r="E289" s="9">
        <f>E290+E293</f>
        <v>-678696.6499999999</v>
      </c>
      <c r="F289" s="9">
        <v>0</v>
      </c>
    </row>
    <row r="290" spans="1:6" s="23" customFormat="1" ht="15" customHeight="1">
      <c r="A290" s="47" t="s">
        <v>139</v>
      </c>
      <c r="B290" s="8" t="s">
        <v>140</v>
      </c>
      <c r="C290" s="8"/>
      <c r="D290" s="9">
        <f>D291+D292</f>
        <v>-5166002.01</v>
      </c>
      <c r="E290" s="9">
        <f>E291+E292</f>
        <v>-2572792.32</v>
      </c>
      <c r="F290" s="9">
        <v>0</v>
      </c>
    </row>
    <row r="291" spans="1:6" s="23" customFormat="1" ht="24">
      <c r="A291" s="38" t="s">
        <v>141</v>
      </c>
      <c r="B291" s="11" t="s">
        <v>140</v>
      </c>
      <c r="C291" s="12" t="s">
        <v>142</v>
      </c>
      <c r="D291" s="13">
        <v>0</v>
      </c>
      <c r="E291" s="13">
        <v>0</v>
      </c>
      <c r="F291" s="13">
        <v>0</v>
      </c>
    </row>
    <row r="292" spans="1:6" s="23" customFormat="1" ht="15">
      <c r="A292" s="38" t="s">
        <v>143</v>
      </c>
      <c r="B292" s="11" t="s">
        <v>140</v>
      </c>
      <c r="C292" s="12" t="s">
        <v>144</v>
      </c>
      <c r="D292" s="13">
        <f>-D10</f>
        <v>-5166002.01</v>
      </c>
      <c r="E292" s="13">
        <f>-E10</f>
        <v>-2572792.32</v>
      </c>
      <c r="F292" s="13">
        <v>0</v>
      </c>
    </row>
    <row r="293" spans="1:6" s="23" customFormat="1" ht="15">
      <c r="A293" s="47" t="s">
        <v>145</v>
      </c>
      <c r="B293" s="8" t="s">
        <v>146</v>
      </c>
      <c r="C293" s="8"/>
      <c r="D293" s="9">
        <f>D294+D295</f>
        <v>5434182.01</v>
      </c>
      <c r="E293" s="9">
        <f>E294+E295</f>
        <v>1894095.67</v>
      </c>
      <c r="F293" s="9">
        <v>0</v>
      </c>
    </row>
    <row r="294" spans="1:6" s="23" customFormat="1" ht="24">
      <c r="A294" s="38" t="s">
        <v>147</v>
      </c>
      <c r="B294" s="11" t="s">
        <v>146</v>
      </c>
      <c r="C294" s="12" t="s">
        <v>148</v>
      </c>
      <c r="D294" s="13">
        <v>0</v>
      </c>
      <c r="E294" s="13">
        <v>0</v>
      </c>
      <c r="F294" s="13">
        <v>0</v>
      </c>
    </row>
    <row r="295" spans="1:6" s="23" customFormat="1" ht="15">
      <c r="A295" s="38" t="s">
        <v>149</v>
      </c>
      <c r="B295" s="11" t="s">
        <v>146</v>
      </c>
      <c r="C295" s="12" t="s">
        <v>150</v>
      </c>
      <c r="D295" s="13">
        <f>D125</f>
        <v>5434182.01</v>
      </c>
      <c r="E295" s="13">
        <f>E125</f>
        <v>1894095.67</v>
      </c>
      <c r="F295" s="13">
        <v>0</v>
      </c>
    </row>
  </sheetData>
  <sheetProtection/>
  <mergeCells count="5">
    <mergeCell ref="A121:F121"/>
    <mergeCell ref="A282:F282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2013-08-12T11:56:59Z</cp:lastPrinted>
  <dcterms:created xsi:type="dcterms:W3CDTF">2012-10-12T10:34:13Z</dcterms:created>
  <dcterms:modified xsi:type="dcterms:W3CDTF">2013-08-12T12:04:08Z</dcterms:modified>
  <cp:category/>
  <cp:version/>
  <cp:contentType/>
  <cp:contentStatus/>
</cp:coreProperties>
</file>