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<sst xmlns="http://schemas.openxmlformats.org/spreadsheetml/2006/main" count="386" uniqueCount="254">
  <si>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</si>
  <si>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</si>
  <si>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</si>
  <si>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</si>
  <si>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</si>
  <si>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</si>
  <si>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</si>
  <si>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</si>
  <si>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</si>
  <si>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</si>
  <si>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</si>
  <si>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</si>
  <si>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</si>
  <si>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</si>
  <si>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</si>
  <si>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</si>
  <si>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</si>
  <si>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</si>
  <si>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</si>
  <si>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</si>
  <si>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</si>
  <si>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</si>
  <si>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</si>
  <si>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</si>
  <si>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</si>
  <si>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</si>
  <si>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</si>
  <si>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</si>
  <si>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</si>
  <si>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</si>
  <si>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</si>
  <si>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</si>
  <si>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</si>
  <si>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</si>
  <si>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</si>
  <si>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</si>
  <si>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</si>
  <si>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</si>
  <si>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</si>
  <si>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</si>
  <si>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</si>
  <si>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</si>
  <si>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</si>
  <si>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</si>
  <si>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</si>
  <si>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</si>
  <si>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</si>
  <si>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</si>
  <si>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</si>
  <si>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</si>
  <si>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</si>
  <si>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</si>
  <si>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</si>
  <si>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</si>
  <si>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</si>
  <si>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</si>
  <si>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</si>
  <si>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</si>
  <si>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</si>
  <si>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</si>
  <si>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</si>
  <si>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</si>
  <si>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</si>
  <si>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</si>
  <si>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</si>
  <si>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</si>
  <si>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</si>
  <si>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</si>
  <si>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</si>
  <si>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</si>
  <si>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</si>
  <si>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</si>
  <si>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</si>
  <si>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</si>
  <si>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</si>
  <si>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</si>
  <si>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</si>
  <si>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</si>
  <si>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</si>
  <si>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</si>
  <si>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</si>
  <si>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</si>
  <si>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</si>
  <si>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</si>
  <si>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</si>
  <si>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</si>
  <si>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</si>
  <si>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</si>
  <si>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</si>
  <si>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</si>
  <si>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</si>
  <si>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</si>
  <si>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</si>
  <si>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</si>
  <si>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</si>
  <si>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</si>
  <si>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</si>
  <si>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</si>
  <si>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</si>
  <si>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</si>
  <si>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</si>
  <si>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</si>
  <si>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</si>
  <si>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</si>
  <si>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</si>
  <si>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</si>
  <si>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</si>
  <si>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</si>
  <si>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</si>
  <si>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</si>
  <si>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</si>
  <si>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</si>
  <si>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</si>
  <si>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</si>
  <si>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</si>
  <si>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</si>
  <si>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</si>
  <si>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</si>
  <si>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</si>
  <si>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</si>
  <si>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</si>
  <si>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</si>
  <si>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</si>
  <si>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</si>
  <si>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</si>
  <si>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</si>
  <si>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</si>
  <si>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</si>
  <si>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</si>
  <si>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</si>
  <si>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</si>
  <si>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</si>
  <si>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</si>
  <si>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</si>
  <si>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</si>
  <si>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</si>
  <si>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</si>
  <si>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</si>
  <si>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</si>
  <si>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</si>
  <si>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</si>
  <si>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</si>
  <si>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</si>
  <si>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</si>
  <si>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</si>
  <si>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</si>
  <si>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</si>
  <si>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</si>
  <si>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</si>
  <si>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</si>
  <si>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</si>
  <si>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</si>
  <si>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</si>
  <si>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</si>
  <si>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</si>
  <si>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</si>
  <si>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</si>
  <si>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</si>
  <si>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</si>
  <si>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</si>
  <si>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</si>
  <si>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</si>
  <si>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</si>
  <si>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</si>
  <si>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</si>
  <si>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</si>
  <si>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</si>
  <si>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</si>
  <si>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</si>
  <si>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</si>
  <si>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</si>
  <si>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</si>
  <si>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</si>
  <si>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</si>
  <si>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</si>
  <si>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</si>
  <si>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</si>
  <si>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</si>
  <si>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</si>
  <si>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</si>
  <si>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</si>
  <si>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</si>
  <si>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</si>
  <si>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</si>
  <si>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</si>
  <si>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</si>
  <si>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</si>
  <si>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</si>
  <si>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</si>
  <si>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</si>
  <si>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</si>
  <si>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</si>
  <si>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</si>
  <si>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</si>
  <si>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</si>
  <si>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</si>
  <si>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</si>
  <si>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</si>
  <si>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</si>
  <si>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</si>
  <si>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</si>
  <si>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</si>
  <si>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</si>
  <si>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</si>
  <si>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</si>
  <si>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</si>
  <si>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</si>
  <si>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</si>
  <si>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</si>
  <si>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</si>
  <si>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</si>
  <si>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</si>
  <si>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</si>
  <si>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</si>
  <si>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</si>
  <si>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</si>
  <si>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</si>
  <si>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</si>
  <si>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</si>
  <si>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</si>
  <si>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</si>
  <si>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</si>
  <si>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</si>
  <si>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</si>
  <si>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</si>
  <si>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</si>
  <si>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</si>
  <si>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</si>
  <si>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</si>
  <si>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</si>
  <si>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</si>
  <si>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</si>
  <si>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</si>
  <si>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</si>
  <si>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</si>
  <si>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</si>
  <si>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</si>
  <si>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</si>
  <si>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00006030000000000226</t>
  </si>
  <si>
    <t>00006030000000000290</t>
  </si>
  <si>
    <t>0603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</si>
  <si>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</si>
  <si>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</si>
  <si>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</si>
  <si>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</si>
  <si>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</si>
  <si>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</si>
  <si>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</si>
  <si>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</si>
  <si>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</si>
  <si>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</si>
  <si>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на 01.04.2013</t>
  </si>
  <si>
    <t>план на 01.04.2013</t>
  </si>
  <si>
    <t>исполнение на 01.04.2013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</si>
</sst>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showGridLines="0" tabSelected="1" view="pageBreakPreview" zoomScaleSheetLayoutView="100" workbookViewId="0" topLeftCell="A175">
      <selection activeCell="D280" sqref="D280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  <col min="7" max="11" width="15.7109375" style="0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1" t="s">
        <v>242</v>
      </c>
      <c r="B2" s="61"/>
      <c r="C2" s="61"/>
      <c r="D2" s="61"/>
      <c r="E2" s="61"/>
      <c r="F2" s="61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2" t="s">
        <v>251</v>
      </c>
      <c r="B4" s="62"/>
      <c r="C4" s="62"/>
      <c r="D4" s="62"/>
      <c r="E4" s="62"/>
      <c r="F4" s="62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0" t="s">
        <v>0</v>
      </c>
      <c r="B6" s="60"/>
      <c r="C6" s="60"/>
      <c r="D6" s="60"/>
      <c r="E6" s="60"/>
      <c r="F6" s="60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252</v>
      </c>
      <c r="E8" s="59" t="s">
        <v>253</v>
      </c>
      <c r="F8" s="52" t="s">
        <v>151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D11+D43</f>
        <v>3703687</v>
      </c>
      <c r="E10" s="7">
        <f>E11+E43</f>
        <v>857946.53</v>
      </c>
      <c r="F10" s="7">
        <f aca="true" t="shared" si="0" ref="F10:F30">E10/D10*100</f>
        <v>23.164660782620132</v>
      </c>
    </row>
    <row r="11" spans="1:6" s="48" customFormat="1" ht="15">
      <c r="A11" s="47" t="s">
        <v>152</v>
      </c>
      <c r="B11" s="54"/>
      <c r="C11" s="54"/>
      <c r="D11" s="7">
        <f>D12+D28</f>
        <v>786700</v>
      </c>
      <c r="E11" s="7">
        <f>E12+E28</f>
        <v>196090.53</v>
      </c>
      <c r="F11" s="7">
        <f t="shared" si="0"/>
        <v>24.925706114147705</v>
      </c>
    </row>
    <row r="12" spans="1:6" s="48" customFormat="1" ht="15">
      <c r="A12" s="47" t="s">
        <v>153</v>
      </c>
      <c r="B12" s="54"/>
      <c r="C12" s="54"/>
      <c r="D12" s="7">
        <f>D13+D17+D20+D24+D26</f>
        <v>727300</v>
      </c>
      <c r="E12" s="7">
        <f>E13+E17+E20+E24+E26</f>
        <v>189459.93</v>
      </c>
      <c r="F12" s="7">
        <f t="shared" si="0"/>
        <v>26.049763508868416</v>
      </c>
    </row>
    <row r="13" spans="1:6" s="48" customFormat="1" ht="15">
      <c r="A13" s="47" t="s">
        <v>154</v>
      </c>
      <c r="B13" s="54"/>
      <c r="C13" s="54" t="s">
        <v>155</v>
      </c>
      <c r="D13" s="7">
        <f>SUM(D14:D16)</f>
        <v>246200</v>
      </c>
      <c r="E13" s="7">
        <f>SUM(E14:E16)</f>
        <v>99626.1</v>
      </c>
      <c r="F13" s="7">
        <f t="shared" si="0"/>
        <v>40.46551584077986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205200</v>
      </c>
      <c r="E14" s="3">
        <v>99482.1</v>
      </c>
      <c r="F14" s="4">
        <f t="shared" si="0"/>
        <v>48.48055555555556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41000</v>
      </c>
      <c r="E16" s="3">
        <v>144</v>
      </c>
      <c r="F16" s="4">
        <f t="shared" si="0"/>
        <v>0.351219512195122</v>
      </c>
    </row>
    <row r="17" spans="1:6" s="48" customFormat="1" ht="15">
      <c r="A17" s="47"/>
      <c r="B17" s="55"/>
      <c r="C17" s="5" t="s">
        <v>156</v>
      </c>
      <c r="D17" s="6">
        <f>SUM(D18:D19)</f>
        <v>13600</v>
      </c>
      <c r="E17" s="6">
        <f>SUM(E18:E19)</f>
        <v>1500</v>
      </c>
      <c r="F17" s="7">
        <f t="shared" si="0"/>
        <v>11.029411764705882</v>
      </c>
    </row>
    <row r="18" spans="1:6" s="23" customFormat="1" ht="15">
      <c r="A18" s="38" t="s">
        <v>14</v>
      </c>
      <c r="B18" s="1" t="s">
        <v>6</v>
      </c>
      <c r="C18" s="2" t="s">
        <v>15</v>
      </c>
      <c r="D18" s="3">
        <v>13600</v>
      </c>
      <c r="E18" s="3">
        <v>1500</v>
      </c>
      <c r="F18" s="4">
        <f t="shared" si="0"/>
        <v>11.029411764705882</v>
      </c>
    </row>
    <row r="19" spans="1:6" s="23" customFormat="1" ht="24">
      <c r="A19" s="38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48" customFormat="1" ht="15">
      <c r="A20" s="47"/>
      <c r="B20" s="55"/>
      <c r="C20" s="5" t="s">
        <v>157</v>
      </c>
      <c r="D20" s="6">
        <f>SUM(D21:D23)</f>
        <v>451300</v>
      </c>
      <c r="E20" s="6">
        <f>SUM(E21:E23)</f>
        <v>82953.83</v>
      </c>
      <c r="F20" s="7">
        <f t="shared" si="0"/>
        <v>18.381083536450255</v>
      </c>
    </row>
    <row r="21" spans="1:6" s="23" customFormat="1" ht="36">
      <c r="A21" s="38" t="s">
        <v>18</v>
      </c>
      <c r="B21" s="1" t="s">
        <v>6</v>
      </c>
      <c r="C21" s="2" t="s">
        <v>19</v>
      </c>
      <c r="D21" s="3">
        <v>67500</v>
      </c>
      <c r="E21" s="3">
        <v>7777.42</v>
      </c>
      <c r="F21" s="4">
        <f t="shared" si="0"/>
        <v>11.522103703703705</v>
      </c>
    </row>
    <row r="22" spans="1:6" s="23" customFormat="1" ht="48">
      <c r="A22" s="38" t="s">
        <v>20</v>
      </c>
      <c r="B22" s="1" t="s">
        <v>6</v>
      </c>
      <c r="C22" s="2" t="s">
        <v>21</v>
      </c>
      <c r="D22" s="3">
        <v>368800</v>
      </c>
      <c r="E22" s="3">
        <v>74181.41</v>
      </c>
      <c r="F22" s="4">
        <f t="shared" si="0"/>
        <v>20.11426518438178</v>
      </c>
    </row>
    <row r="23" spans="1:6" s="23" customFormat="1" ht="48">
      <c r="A23" s="38" t="s">
        <v>22</v>
      </c>
      <c r="B23" s="1" t="s">
        <v>6</v>
      </c>
      <c r="C23" s="2" t="s">
        <v>23</v>
      </c>
      <c r="D23" s="3">
        <v>15000</v>
      </c>
      <c r="E23" s="3">
        <v>995</v>
      </c>
      <c r="F23" s="4">
        <f t="shared" si="0"/>
        <v>6.633333333333333</v>
      </c>
    </row>
    <row r="24" spans="1:6" s="48" customFormat="1" ht="15">
      <c r="A24" s="47"/>
      <c r="B24" s="55"/>
      <c r="C24" s="5" t="s">
        <v>158</v>
      </c>
      <c r="D24" s="6">
        <f>D25</f>
        <v>16200</v>
      </c>
      <c r="E24" s="6">
        <f>E25</f>
        <v>5380</v>
      </c>
      <c r="F24" s="7">
        <f t="shared" si="0"/>
        <v>33.20987654320987</v>
      </c>
    </row>
    <row r="25" spans="1:6" s="23" customFormat="1" ht="48">
      <c r="A25" s="38" t="s">
        <v>24</v>
      </c>
      <c r="B25" s="1" t="s">
        <v>6</v>
      </c>
      <c r="C25" s="2" t="s">
        <v>25</v>
      </c>
      <c r="D25" s="3">
        <v>16200</v>
      </c>
      <c r="E25" s="3">
        <v>5380</v>
      </c>
      <c r="F25" s="4">
        <f t="shared" si="0"/>
        <v>33.20987654320987</v>
      </c>
    </row>
    <row r="26" spans="1:6" s="48" customFormat="1" ht="15">
      <c r="A26" s="47"/>
      <c r="B26" s="55"/>
      <c r="C26" s="5" t="s">
        <v>159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3" customFormat="1" ht="24">
      <c r="A27" s="38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48" customFormat="1" ht="15">
      <c r="A28" s="47" t="s">
        <v>170</v>
      </c>
      <c r="B28" s="55"/>
      <c r="C28" s="5" t="s">
        <v>4</v>
      </c>
      <c r="D28" s="6">
        <f>D29+D33+D35+D39</f>
        <v>59400</v>
      </c>
      <c r="E28" s="6">
        <f>E29+E33+E35+E39</f>
        <v>6630.6</v>
      </c>
      <c r="F28" s="7">
        <f t="shared" si="0"/>
        <v>11.162626262626263</v>
      </c>
    </row>
    <row r="29" spans="1:6" s="48" customFormat="1" ht="24">
      <c r="A29" s="47" t="s">
        <v>171</v>
      </c>
      <c r="B29" s="55"/>
      <c r="C29" s="5" t="s">
        <v>160</v>
      </c>
      <c r="D29" s="6">
        <f>SUM(D30:D32)</f>
        <v>54400</v>
      </c>
      <c r="E29" s="6">
        <f>SUM(E30:E32)</f>
        <v>15.6</v>
      </c>
      <c r="F29" s="7">
        <f t="shared" si="0"/>
        <v>0.028676470588235296</v>
      </c>
    </row>
    <row r="30" spans="1:6" s="23" customFormat="1" ht="48">
      <c r="A30" s="38" t="s">
        <v>28</v>
      </c>
      <c r="B30" s="1" t="s">
        <v>6</v>
      </c>
      <c r="C30" s="2" t="s">
        <v>29</v>
      </c>
      <c r="D30" s="3">
        <v>14000</v>
      </c>
      <c r="E30" s="3">
        <v>15.6</v>
      </c>
      <c r="F30" s="4">
        <f t="shared" si="0"/>
        <v>0.11142857142857143</v>
      </c>
    </row>
    <row r="31" spans="1:6" s="23" customFormat="1" ht="48">
      <c r="A31" s="38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3" customFormat="1" ht="48">
      <c r="A32" s="38" t="s">
        <v>32</v>
      </c>
      <c r="B32" s="1" t="s">
        <v>6</v>
      </c>
      <c r="C32" s="2" t="s">
        <v>33</v>
      </c>
      <c r="D32" s="3">
        <v>40400</v>
      </c>
      <c r="E32" s="3"/>
      <c r="F32" s="4">
        <f aca="true" t="shared" si="1" ref="F32:F39">E32/D32*100</f>
        <v>0</v>
      </c>
    </row>
    <row r="33" spans="1:6" s="48" customFormat="1" ht="15">
      <c r="A33" s="47"/>
      <c r="B33" s="55"/>
      <c r="C33" s="5" t="s">
        <v>161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3" customFormat="1" ht="24">
      <c r="A34" s="38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48" customFormat="1" ht="15">
      <c r="A35" s="47"/>
      <c r="B35" s="55"/>
      <c r="C35" s="5" t="s">
        <v>162</v>
      </c>
      <c r="D35" s="6">
        <f>SUM(D36:D38)</f>
        <v>5000</v>
      </c>
      <c r="E35" s="6">
        <f>SUM(E36:E38)</f>
        <v>6615</v>
      </c>
      <c r="F35" s="7">
        <f t="shared" si="1"/>
        <v>132.29999999999998</v>
      </c>
    </row>
    <row r="36" spans="1:6" s="23" customFormat="1" ht="60">
      <c r="A36" s="38" t="s">
        <v>36</v>
      </c>
      <c r="B36" s="1" t="s">
        <v>6</v>
      </c>
      <c r="C36" s="2" t="s">
        <v>37</v>
      </c>
      <c r="D36" s="3"/>
      <c r="E36" s="3"/>
      <c r="F36" s="4" t="e">
        <f t="shared" si="1"/>
        <v>#DIV/0!</v>
      </c>
    </row>
    <row r="37" spans="1:6" s="23" customFormat="1" ht="24">
      <c r="A37" s="38" t="s">
        <v>245</v>
      </c>
      <c r="B37" s="1">
        <v>10</v>
      </c>
      <c r="C37" s="2" t="s">
        <v>246</v>
      </c>
      <c r="D37" s="3"/>
      <c r="E37" s="3">
        <v>6615</v>
      </c>
      <c r="F37" s="4"/>
    </row>
    <row r="38" spans="1:6" s="23" customFormat="1" ht="36">
      <c r="A38" s="38" t="s">
        <v>38</v>
      </c>
      <c r="B38" s="1" t="s">
        <v>6</v>
      </c>
      <c r="C38" s="2" t="s">
        <v>39</v>
      </c>
      <c r="D38" s="3">
        <v>5000</v>
      </c>
      <c r="E38" s="3"/>
      <c r="F38" s="4">
        <f t="shared" si="1"/>
        <v>0</v>
      </c>
    </row>
    <row r="39" spans="1:6" s="48" customFormat="1" ht="15">
      <c r="A39" s="47"/>
      <c r="B39" s="55"/>
      <c r="C39" s="5" t="s">
        <v>163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3" customFormat="1" ht="15">
      <c r="A40" s="38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3" customFormat="1" ht="36">
      <c r="A41" s="38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59">E41/D41*100</f>
        <v>#DIV/0!</v>
      </c>
    </row>
    <row r="42" spans="1:6" s="23" customFormat="1" ht="15">
      <c r="A42" s="38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48" customFormat="1" ht="15">
      <c r="A43" s="47" t="s">
        <v>172</v>
      </c>
      <c r="B43" s="55"/>
      <c r="C43" s="5" t="s">
        <v>164</v>
      </c>
      <c r="D43" s="6">
        <f>D44+D46+D52+D56+D58</f>
        <v>2916987</v>
      </c>
      <c r="E43" s="6">
        <f>E44+E46+E52+E56+E58</f>
        <v>661856</v>
      </c>
      <c r="F43" s="7">
        <f t="shared" si="2"/>
        <v>22.68971373544003</v>
      </c>
    </row>
    <row r="44" spans="1:6" s="48" customFormat="1" ht="15">
      <c r="A44" s="47" t="s">
        <v>173</v>
      </c>
      <c r="B44" s="55"/>
      <c r="C44" s="5" t="s">
        <v>165</v>
      </c>
      <c r="D44" s="6">
        <f>D45</f>
        <v>2218400</v>
      </c>
      <c r="E44" s="6">
        <f>E45</f>
        <v>554600</v>
      </c>
      <c r="F44" s="7">
        <f t="shared" si="2"/>
        <v>25</v>
      </c>
    </row>
    <row r="45" spans="1:6" s="23" customFormat="1" ht="24">
      <c r="A45" s="38" t="s">
        <v>46</v>
      </c>
      <c r="B45" s="1" t="s">
        <v>6</v>
      </c>
      <c r="C45" s="2" t="s">
        <v>47</v>
      </c>
      <c r="D45" s="3">
        <v>2218400</v>
      </c>
      <c r="E45" s="3">
        <v>554600</v>
      </c>
      <c r="F45" s="4">
        <f t="shared" si="2"/>
        <v>25</v>
      </c>
    </row>
    <row r="46" spans="1:6" s="48" customFormat="1" ht="15">
      <c r="A46" s="47" t="s">
        <v>174</v>
      </c>
      <c r="B46" s="55"/>
      <c r="C46" s="5" t="s">
        <v>166</v>
      </c>
      <c r="D46" s="6">
        <f>SUM(D47:D51)</f>
        <v>640587</v>
      </c>
      <c r="E46" s="6">
        <f>SUM(E47:E51)</f>
        <v>49256</v>
      </c>
      <c r="F46" s="7">
        <f t="shared" si="2"/>
        <v>7.689197564109168</v>
      </c>
    </row>
    <row r="47" spans="1:6" s="23" customFormat="1" ht="15">
      <c r="A47" s="38" t="s">
        <v>48</v>
      </c>
      <c r="B47" s="1" t="s">
        <v>6</v>
      </c>
      <c r="C47" s="2" t="s">
        <v>49</v>
      </c>
      <c r="D47" s="3">
        <v>175587</v>
      </c>
      <c r="E47" s="3">
        <v>0</v>
      </c>
      <c r="F47" s="4">
        <f t="shared" si="2"/>
        <v>0</v>
      </c>
    </row>
    <row r="48" spans="1:6" s="23" customFormat="1" ht="15">
      <c r="A48" s="38" t="s">
        <v>50</v>
      </c>
      <c r="B48" s="1" t="s">
        <v>6</v>
      </c>
      <c r="C48" s="2" t="s">
        <v>51</v>
      </c>
      <c r="D48" s="3">
        <v>0</v>
      </c>
      <c r="E48" s="3">
        <v>0</v>
      </c>
      <c r="F48" s="4" t="e">
        <f t="shared" si="2"/>
        <v>#DIV/0!</v>
      </c>
    </row>
    <row r="49" spans="1:6" s="23" customFormat="1" ht="24">
      <c r="A49" s="38" t="s">
        <v>52</v>
      </c>
      <c r="B49" s="1" t="s">
        <v>6</v>
      </c>
      <c r="C49" s="2" t="s">
        <v>53</v>
      </c>
      <c r="D49" s="3"/>
      <c r="E49" s="3"/>
      <c r="F49" s="4" t="e">
        <f t="shared" si="2"/>
        <v>#DIV/0!</v>
      </c>
    </row>
    <row r="50" spans="1:6" s="23" customFormat="1" ht="60">
      <c r="A50" s="38" t="s">
        <v>54</v>
      </c>
      <c r="B50" s="1" t="s">
        <v>6</v>
      </c>
      <c r="C50" s="2" t="s">
        <v>55</v>
      </c>
      <c r="D50" s="3">
        <v>0</v>
      </c>
      <c r="E50" s="3">
        <v>0</v>
      </c>
      <c r="F50" s="4" t="e">
        <f t="shared" si="2"/>
        <v>#DIV/0!</v>
      </c>
    </row>
    <row r="51" spans="1:6" s="23" customFormat="1" ht="15">
      <c r="A51" s="38" t="s">
        <v>56</v>
      </c>
      <c r="B51" s="1" t="s">
        <v>6</v>
      </c>
      <c r="C51" s="2" t="s">
        <v>57</v>
      </c>
      <c r="D51" s="3">
        <v>465000</v>
      </c>
      <c r="E51" s="3">
        <v>49256</v>
      </c>
      <c r="F51" s="4">
        <f t="shared" si="2"/>
        <v>10.59268817204301</v>
      </c>
    </row>
    <row r="52" spans="1:6" s="48" customFormat="1" ht="15">
      <c r="A52" s="47" t="s">
        <v>175</v>
      </c>
      <c r="B52" s="55"/>
      <c r="C52" s="5" t="s">
        <v>167</v>
      </c>
      <c r="D52" s="6">
        <f>SUM(D53:D55)</f>
        <v>58000</v>
      </c>
      <c r="E52" s="6">
        <f>SUM(E53:E55)</f>
        <v>58000</v>
      </c>
      <c r="F52" s="7">
        <f t="shared" si="2"/>
        <v>100</v>
      </c>
    </row>
    <row r="53" spans="1:6" s="23" customFormat="1" ht="36">
      <c r="A53" s="38" t="s">
        <v>58</v>
      </c>
      <c r="B53" s="1" t="s">
        <v>6</v>
      </c>
      <c r="C53" s="2" t="s">
        <v>59</v>
      </c>
      <c r="D53" s="3">
        <v>58000</v>
      </c>
      <c r="E53" s="3">
        <v>58000</v>
      </c>
      <c r="F53" s="4">
        <f t="shared" si="2"/>
        <v>100</v>
      </c>
    </row>
    <row r="54" spans="1:6" s="23" customFormat="1" ht="24">
      <c r="A54" s="38" t="s">
        <v>60</v>
      </c>
      <c r="B54" s="1" t="s">
        <v>6</v>
      </c>
      <c r="C54" s="2" t="s">
        <v>61</v>
      </c>
      <c r="D54" s="3"/>
      <c r="E54" s="3"/>
      <c r="F54" s="4" t="e">
        <f t="shared" si="2"/>
        <v>#DIV/0!</v>
      </c>
    </row>
    <row r="55" spans="1:6" s="23" customFormat="1" ht="48">
      <c r="A55" s="38" t="s">
        <v>62</v>
      </c>
      <c r="B55" s="1" t="s">
        <v>6</v>
      </c>
      <c r="C55" s="2" t="s">
        <v>63</v>
      </c>
      <c r="D55" s="3">
        <v>0</v>
      </c>
      <c r="E55" s="3">
        <v>0</v>
      </c>
      <c r="F55" s="4" t="e">
        <f t="shared" si="2"/>
        <v>#DIV/0!</v>
      </c>
    </row>
    <row r="56" spans="1:6" s="48" customFormat="1" ht="15">
      <c r="A56" s="47" t="s">
        <v>176</v>
      </c>
      <c r="B56" s="55"/>
      <c r="C56" s="5" t="s">
        <v>168</v>
      </c>
      <c r="D56" s="6">
        <f>D57</f>
        <v>0</v>
      </c>
      <c r="E56" s="6">
        <f>E57</f>
        <v>0</v>
      </c>
      <c r="F56" s="7" t="e">
        <f t="shared" si="2"/>
        <v>#DIV/0!</v>
      </c>
    </row>
    <row r="57" spans="1:6" s="23" customFormat="1" ht="24">
      <c r="A57" s="38" t="s">
        <v>64</v>
      </c>
      <c r="B57" s="1" t="s">
        <v>6</v>
      </c>
      <c r="C57" s="2" t="s">
        <v>65</v>
      </c>
      <c r="D57" s="3">
        <v>0</v>
      </c>
      <c r="E57" s="3">
        <v>0</v>
      </c>
      <c r="F57" s="4" t="e">
        <f t="shared" si="2"/>
        <v>#DIV/0!</v>
      </c>
    </row>
    <row r="58" spans="1:6" s="48" customFormat="1" ht="15">
      <c r="A58" s="47" t="s">
        <v>177</v>
      </c>
      <c r="B58" s="55"/>
      <c r="C58" s="5" t="s">
        <v>169</v>
      </c>
      <c r="D58" s="6">
        <f>D59+D60</f>
        <v>0</v>
      </c>
      <c r="E58" s="6">
        <f>E59+E60</f>
        <v>0</v>
      </c>
      <c r="F58" s="7" t="e">
        <f t="shared" si="2"/>
        <v>#DIV/0!</v>
      </c>
    </row>
    <row r="59" spans="1:6" s="23" customFormat="1" ht="24">
      <c r="A59" s="38" t="s">
        <v>66</v>
      </c>
      <c r="B59" s="1" t="s">
        <v>6</v>
      </c>
      <c r="C59" s="2" t="s">
        <v>67</v>
      </c>
      <c r="D59" s="3"/>
      <c r="E59" s="3"/>
      <c r="F59" s="4" t="e">
        <f t="shared" si="2"/>
        <v>#DIV/0!</v>
      </c>
    </row>
    <row r="60" spans="1:6" s="23" customFormat="1" ht="36">
      <c r="A60" s="58" t="s">
        <v>247</v>
      </c>
      <c r="B60" s="1">
        <v>10</v>
      </c>
      <c r="C60" s="2" t="s">
        <v>248</v>
      </c>
      <c r="D60" s="3">
        <v>0</v>
      </c>
      <c r="E60" s="3"/>
      <c r="F60" s="4"/>
    </row>
    <row r="61" spans="1:6" s="23" customFormat="1" ht="15">
      <c r="A61" s="40"/>
      <c r="B61" s="18"/>
      <c r="C61" s="19"/>
      <c r="D61" s="20"/>
      <c r="E61" s="20"/>
      <c r="F61" s="21"/>
    </row>
    <row r="62" spans="1:6" s="23" customFormat="1" ht="15">
      <c r="A62" s="40"/>
      <c r="B62" s="18"/>
      <c r="C62" s="19"/>
      <c r="D62" s="20"/>
      <c r="E62" s="20"/>
      <c r="F62" s="21"/>
    </row>
    <row r="63" spans="1:6" s="23" customFormat="1" ht="15">
      <c r="A63" s="40"/>
      <c r="B63" s="18"/>
      <c r="C63" s="19"/>
      <c r="D63" s="20"/>
      <c r="E63" s="20"/>
      <c r="F63" s="21"/>
    </row>
    <row r="64" spans="1:6" s="23" customFormat="1" ht="15">
      <c r="A64" s="40"/>
      <c r="B64" s="18"/>
      <c r="C64" s="19"/>
      <c r="D64" s="20"/>
      <c r="E64" s="20"/>
      <c r="F64" s="21"/>
    </row>
    <row r="65" spans="1:6" s="23" customFormat="1" ht="15">
      <c r="A65" s="40"/>
      <c r="B65" s="18"/>
      <c r="C65" s="19"/>
      <c r="D65" s="20"/>
      <c r="E65" s="20"/>
      <c r="F65" s="21"/>
    </row>
    <row r="66" spans="1:6" s="23" customFormat="1" ht="15">
      <c r="A66" s="40"/>
      <c r="B66" s="18"/>
      <c r="C66" s="19"/>
      <c r="D66" s="20"/>
      <c r="E66" s="20"/>
      <c r="F66" s="21"/>
    </row>
    <row r="67" spans="1:6" s="23" customFormat="1" ht="15">
      <c r="A67" s="40"/>
      <c r="B67" s="18"/>
      <c r="C67" s="19"/>
      <c r="D67" s="20"/>
      <c r="E67" s="20"/>
      <c r="F67" s="21"/>
    </row>
    <row r="68" spans="1:6" s="23" customFormat="1" ht="15">
      <c r="A68" s="40"/>
      <c r="B68" s="18"/>
      <c r="C68" s="19"/>
      <c r="D68" s="20"/>
      <c r="E68" s="20"/>
      <c r="F68" s="21"/>
    </row>
    <row r="69" spans="1:6" s="23" customFormat="1" ht="15">
      <c r="A69" s="40"/>
      <c r="B69" s="18"/>
      <c r="C69" s="19"/>
      <c r="D69" s="20"/>
      <c r="E69" s="20"/>
      <c r="F69" s="21"/>
    </row>
    <row r="70" spans="1:6" s="23" customFormat="1" ht="15">
      <c r="A70" s="40"/>
      <c r="B70" s="18"/>
      <c r="C70" s="19"/>
      <c r="D70" s="20"/>
      <c r="E70" s="20"/>
      <c r="F70" s="21"/>
    </row>
    <row r="71" spans="1:6" s="23" customFormat="1" ht="15">
      <c r="A71" s="40"/>
      <c r="B71" s="18"/>
      <c r="C71" s="19"/>
      <c r="D71" s="20"/>
      <c r="E71" s="20"/>
      <c r="F71" s="21"/>
    </row>
    <row r="72" spans="1:6" s="23" customFormat="1" ht="15">
      <c r="A72" s="40"/>
      <c r="B72" s="18"/>
      <c r="C72" s="19"/>
      <c r="D72" s="20"/>
      <c r="E72" s="20"/>
      <c r="F72" s="21"/>
    </row>
    <row r="73" spans="1:6" s="23" customFormat="1" ht="15">
      <c r="A73" s="40"/>
      <c r="B73" s="18"/>
      <c r="C73" s="19"/>
      <c r="D73" s="20"/>
      <c r="E73" s="20"/>
      <c r="F73" s="21"/>
    </row>
    <row r="74" spans="1:6" s="23" customFormat="1" ht="15">
      <c r="A74" s="40"/>
      <c r="B74" s="18"/>
      <c r="C74" s="19"/>
      <c r="D74" s="20"/>
      <c r="E74" s="20"/>
      <c r="F74" s="21"/>
    </row>
    <row r="75" spans="1:6" s="23" customFormat="1" ht="15">
      <c r="A75" s="40"/>
      <c r="B75" s="18"/>
      <c r="C75" s="19"/>
      <c r="D75" s="20"/>
      <c r="E75" s="20"/>
      <c r="F75" s="21"/>
    </row>
    <row r="76" spans="1:6" s="23" customFormat="1" ht="15">
      <c r="A76" s="40"/>
      <c r="B76" s="18"/>
      <c r="C76" s="19"/>
      <c r="D76" s="20"/>
      <c r="E76" s="20"/>
      <c r="F76" s="21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>
      <c r="A111" s="40"/>
      <c r="B111" s="18"/>
      <c r="C111" s="19"/>
      <c r="D111" s="20"/>
      <c r="E111" s="20"/>
      <c r="F111" s="21"/>
    </row>
    <row r="112" spans="1:6" s="23" customFormat="1" ht="15">
      <c r="A112" s="40"/>
      <c r="B112" s="18"/>
      <c r="C112" s="19"/>
      <c r="D112" s="20"/>
      <c r="E112" s="20"/>
      <c r="F112" s="21"/>
    </row>
    <row r="113" spans="1:6" s="23" customFormat="1" ht="15">
      <c r="A113" s="40"/>
      <c r="B113" s="18"/>
      <c r="C113" s="19"/>
      <c r="D113" s="20"/>
      <c r="E113" s="20"/>
      <c r="F113" s="21"/>
    </row>
    <row r="114" spans="1:6" s="23" customFormat="1" ht="15">
      <c r="A114" s="40"/>
      <c r="B114" s="18"/>
      <c r="C114" s="19"/>
      <c r="D114" s="20"/>
      <c r="E114" s="20"/>
      <c r="F114" s="21"/>
    </row>
    <row r="115" spans="1:6" s="23" customFormat="1" ht="15">
      <c r="A115" s="40"/>
      <c r="B115" s="18"/>
      <c r="C115" s="19"/>
      <c r="D115" s="20"/>
      <c r="E115" s="20"/>
      <c r="F115" s="21"/>
    </row>
    <row r="116" spans="1:6" s="23" customFormat="1" ht="15">
      <c r="A116" s="40"/>
      <c r="B116" s="18"/>
      <c r="C116" s="19"/>
      <c r="D116" s="20"/>
      <c r="E116" s="20"/>
      <c r="F116" s="21"/>
    </row>
    <row r="117" spans="1:6" s="23" customFormat="1" ht="15">
      <c r="A117" s="40"/>
      <c r="B117" s="18"/>
      <c r="C117" s="19"/>
      <c r="D117" s="20"/>
      <c r="E117" s="20"/>
      <c r="F117" s="21"/>
    </row>
    <row r="118" spans="1:6" s="23" customFormat="1" ht="15">
      <c r="A118" s="40"/>
      <c r="B118" s="18"/>
      <c r="C118" s="19"/>
      <c r="D118" s="20"/>
      <c r="E118" s="20"/>
      <c r="F118" s="21"/>
    </row>
    <row r="119" spans="1:6" s="23" customFormat="1" ht="78" customHeight="1">
      <c r="A119" s="40"/>
      <c r="B119" s="18"/>
      <c r="C119" s="19"/>
      <c r="D119" s="20"/>
      <c r="E119" s="20"/>
      <c r="F119" s="21"/>
    </row>
    <row r="120" spans="1:6" s="23" customFormat="1" ht="15.75" customHeight="1">
      <c r="A120" s="63" t="s">
        <v>68</v>
      </c>
      <c r="B120" s="63"/>
      <c r="C120" s="63"/>
      <c r="D120" s="63"/>
      <c r="E120" s="63"/>
      <c r="F120" s="63"/>
    </row>
    <row r="121" spans="1:6" s="23" customFormat="1" ht="15" customHeight="1">
      <c r="A121" s="37"/>
      <c r="B121" s="24"/>
      <c r="C121" s="24"/>
      <c r="D121" s="25"/>
      <c r="E121" s="25"/>
      <c r="F121" s="25"/>
    </row>
    <row r="122" spans="1:6" s="23" customFormat="1" ht="24">
      <c r="A122" s="52" t="s">
        <v>1</v>
      </c>
      <c r="B122" s="52" t="s">
        <v>2</v>
      </c>
      <c r="C122" s="52" t="s">
        <v>3</v>
      </c>
      <c r="D122" s="59" t="s">
        <v>252</v>
      </c>
      <c r="E122" s="59" t="s">
        <v>253</v>
      </c>
      <c r="F122" s="52" t="s">
        <v>151</v>
      </c>
    </row>
    <row r="123" spans="1:6" s="23" customFormat="1" ht="15">
      <c r="A123" s="53">
        <v>1</v>
      </c>
      <c r="B123" s="53">
        <v>2</v>
      </c>
      <c r="C123" s="53">
        <v>3</v>
      </c>
      <c r="D123" s="53">
        <v>4</v>
      </c>
      <c r="E123" s="53">
        <v>5</v>
      </c>
      <c r="F123" s="53">
        <v>6</v>
      </c>
    </row>
    <row r="124" spans="1:6" s="48" customFormat="1" ht="24">
      <c r="A124" s="56" t="s">
        <v>69</v>
      </c>
      <c r="B124" s="8" t="s">
        <v>70</v>
      </c>
      <c r="C124" s="8" t="s">
        <v>7</v>
      </c>
      <c r="D124" s="9">
        <f>D125+D145+D160+D166+D189+D191+D201+D204+D153+D203+D185</f>
        <v>3551287</v>
      </c>
      <c r="E124" s="9">
        <f>E125+E145+E160+E166+E189+E191+E201+E204+E153+E203+E185</f>
        <v>694555.37</v>
      </c>
      <c r="F124" s="10">
        <f aca="true" t="shared" si="3" ref="F124:F163">E124/D124*100</f>
        <v>19.557849590866635</v>
      </c>
    </row>
    <row r="125" spans="1:6" s="48" customFormat="1" ht="15">
      <c r="A125" s="56" t="s">
        <v>178</v>
      </c>
      <c r="B125" s="8"/>
      <c r="C125" s="8" t="s">
        <v>179</v>
      </c>
      <c r="D125" s="9">
        <f>D126+D139+D141+D137</f>
        <v>748700</v>
      </c>
      <c r="E125" s="9">
        <f>E126+E139+E141+E137</f>
        <v>137810.4</v>
      </c>
      <c r="F125" s="10">
        <f t="shared" si="3"/>
        <v>18.406624816348334</v>
      </c>
    </row>
    <row r="126" spans="1:6" s="48" customFormat="1" ht="36">
      <c r="A126" s="56" t="s">
        <v>180</v>
      </c>
      <c r="B126" s="8"/>
      <c r="C126" s="8" t="s">
        <v>181</v>
      </c>
      <c r="D126" s="9">
        <f>SUM(D127:D136)</f>
        <v>738700</v>
      </c>
      <c r="E126" s="9">
        <f>SUM(E127:E136)</f>
        <v>137810.4</v>
      </c>
      <c r="F126" s="10">
        <f t="shared" si="3"/>
        <v>18.655800731013944</v>
      </c>
    </row>
    <row r="127" spans="1:6" s="23" customFormat="1" ht="15">
      <c r="A127" s="39" t="s">
        <v>71</v>
      </c>
      <c r="B127" s="11" t="s">
        <v>70</v>
      </c>
      <c r="C127" s="12" t="s">
        <v>72</v>
      </c>
      <c r="D127" s="13">
        <v>528600</v>
      </c>
      <c r="E127" s="13">
        <v>107619.5</v>
      </c>
      <c r="F127" s="14">
        <f t="shared" si="3"/>
        <v>20.359345440786985</v>
      </c>
    </row>
    <row r="128" spans="1:6" s="23" customFormat="1" ht="15">
      <c r="A128" s="39" t="s">
        <v>73</v>
      </c>
      <c r="B128" s="11" t="s">
        <v>70</v>
      </c>
      <c r="C128" s="12" t="s">
        <v>74</v>
      </c>
      <c r="D128" s="13">
        <v>159700</v>
      </c>
      <c r="E128" s="13">
        <v>26421.92</v>
      </c>
      <c r="F128" s="14">
        <f t="shared" si="3"/>
        <v>16.544721352536005</v>
      </c>
    </row>
    <row r="129" spans="1:6" s="23" customFormat="1" ht="15">
      <c r="A129" s="39" t="s">
        <v>75</v>
      </c>
      <c r="B129" s="11" t="s">
        <v>70</v>
      </c>
      <c r="C129" s="12" t="s">
        <v>76</v>
      </c>
      <c r="D129" s="13">
        <v>13000</v>
      </c>
      <c r="E129" s="13">
        <v>3768.98</v>
      </c>
      <c r="F129" s="14">
        <f t="shared" si="3"/>
        <v>28.992153846153844</v>
      </c>
    </row>
    <row r="130" spans="1:6" s="23" customFormat="1" ht="15">
      <c r="A130" s="39" t="s">
        <v>77</v>
      </c>
      <c r="B130" s="11" t="s">
        <v>70</v>
      </c>
      <c r="C130" s="12" t="s">
        <v>78</v>
      </c>
      <c r="D130" s="13">
        <v>19900</v>
      </c>
      <c r="E130" s="13"/>
      <c r="F130" s="14">
        <f t="shared" si="3"/>
        <v>0</v>
      </c>
    </row>
    <row r="131" spans="1:6" s="23" customFormat="1" ht="15">
      <c r="A131" s="39" t="s">
        <v>229</v>
      </c>
      <c r="B131" s="11" t="s">
        <v>70</v>
      </c>
      <c r="C131" s="12" t="s">
        <v>230</v>
      </c>
      <c r="D131" s="13">
        <v>0</v>
      </c>
      <c r="E131" s="13"/>
      <c r="F131" s="14" t="e">
        <f t="shared" si="3"/>
        <v>#DIV/0!</v>
      </c>
    </row>
    <row r="132" spans="1:6" s="23" customFormat="1" ht="15">
      <c r="A132" s="39" t="s">
        <v>79</v>
      </c>
      <c r="B132" s="11" t="s">
        <v>70</v>
      </c>
      <c r="C132" s="12" t="s">
        <v>80</v>
      </c>
      <c r="D132" s="13">
        <v>4000</v>
      </c>
      <c r="E132" s="13"/>
      <c r="F132" s="14">
        <f t="shared" si="3"/>
        <v>0</v>
      </c>
    </row>
    <row r="133" spans="1:6" s="23" customFormat="1" ht="15">
      <c r="A133" s="39" t="s">
        <v>81</v>
      </c>
      <c r="B133" s="11" t="s">
        <v>70</v>
      </c>
      <c r="C133" s="12" t="s">
        <v>82</v>
      </c>
      <c r="D133" s="13">
        <v>8000</v>
      </c>
      <c r="E133" s="13"/>
      <c r="F133" s="14">
        <f t="shared" si="3"/>
        <v>0</v>
      </c>
    </row>
    <row r="134" spans="1:6" s="23" customFormat="1" ht="15">
      <c r="A134" s="39" t="s">
        <v>83</v>
      </c>
      <c r="B134" s="11" t="s">
        <v>70</v>
      </c>
      <c r="C134" s="12" t="s">
        <v>84</v>
      </c>
      <c r="D134" s="13">
        <v>0</v>
      </c>
      <c r="E134" s="13"/>
      <c r="F134" s="14" t="e">
        <f t="shared" si="3"/>
        <v>#DIV/0!</v>
      </c>
    </row>
    <row r="135" spans="1:6" s="23" customFormat="1" ht="15">
      <c r="A135" s="39" t="s">
        <v>85</v>
      </c>
      <c r="B135" s="11" t="s">
        <v>70</v>
      </c>
      <c r="C135" s="12" t="s">
        <v>86</v>
      </c>
      <c r="D135" s="13">
        <v>0</v>
      </c>
      <c r="E135" s="13"/>
      <c r="F135" s="14" t="e">
        <f t="shared" si="3"/>
        <v>#DIV/0!</v>
      </c>
    </row>
    <row r="136" spans="1:6" s="23" customFormat="1" ht="15">
      <c r="A136" s="39" t="s">
        <v>87</v>
      </c>
      <c r="B136" s="11" t="s">
        <v>70</v>
      </c>
      <c r="C136" s="12" t="s">
        <v>88</v>
      </c>
      <c r="D136" s="13">
        <v>5500</v>
      </c>
      <c r="E136" s="13"/>
      <c r="F136" s="14">
        <f t="shared" si="3"/>
        <v>0</v>
      </c>
    </row>
    <row r="137" spans="1:6" s="48" customFormat="1" ht="15">
      <c r="A137" s="57" t="s">
        <v>232</v>
      </c>
      <c r="B137" s="15"/>
      <c r="C137" s="8" t="s">
        <v>231</v>
      </c>
      <c r="D137" s="9">
        <f>D138</f>
        <v>0</v>
      </c>
      <c r="E137" s="9">
        <f>E138</f>
        <v>0</v>
      </c>
      <c r="F137" s="10" t="e">
        <f t="shared" si="3"/>
        <v>#DIV/0!</v>
      </c>
    </row>
    <row r="138" spans="1:6" s="23" customFormat="1" ht="15">
      <c r="A138" s="39" t="s">
        <v>210</v>
      </c>
      <c r="B138" s="11">
        <v>200</v>
      </c>
      <c r="C138" s="12" t="s">
        <v>233</v>
      </c>
      <c r="D138" s="13"/>
      <c r="E138" s="13"/>
      <c r="F138" s="14" t="e">
        <f t="shared" si="3"/>
        <v>#DIV/0!</v>
      </c>
    </row>
    <row r="139" spans="1:6" s="48" customFormat="1" ht="15">
      <c r="A139" s="56" t="s">
        <v>182</v>
      </c>
      <c r="B139" s="15"/>
      <c r="C139" s="8" t="s">
        <v>183</v>
      </c>
      <c r="D139" s="9">
        <f>D140</f>
        <v>10000</v>
      </c>
      <c r="E139" s="9">
        <f>E140</f>
        <v>0</v>
      </c>
      <c r="F139" s="10">
        <f t="shared" si="3"/>
        <v>0</v>
      </c>
    </row>
    <row r="140" spans="1:6" s="23" customFormat="1" ht="15">
      <c r="A140" s="39" t="s">
        <v>83</v>
      </c>
      <c r="B140" s="11" t="s">
        <v>70</v>
      </c>
      <c r="C140" s="12" t="s">
        <v>89</v>
      </c>
      <c r="D140" s="13">
        <v>10000</v>
      </c>
      <c r="E140" s="13">
        <v>0</v>
      </c>
      <c r="F140" s="14">
        <f t="shared" si="3"/>
        <v>0</v>
      </c>
    </row>
    <row r="141" spans="1:6" s="48" customFormat="1" ht="15">
      <c r="A141" s="56" t="s">
        <v>184</v>
      </c>
      <c r="B141" s="15"/>
      <c r="C141" s="8" t="s">
        <v>185</v>
      </c>
      <c r="D141" s="9">
        <f>D142+D143+D144</f>
        <v>0</v>
      </c>
      <c r="E141" s="9">
        <f>E142+E143+E144</f>
        <v>0</v>
      </c>
      <c r="F141" s="10" t="e">
        <f t="shared" si="3"/>
        <v>#DIV/0!</v>
      </c>
    </row>
    <row r="142" spans="1:6" s="23" customFormat="1" ht="15">
      <c r="A142" s="39" t="s">
        <v>71</v>
      </c>
      <c r="B142" s="11" t="s">
        <v>70</v>
      </c>
      <c r="C142" s="12" t="s">
        <v>90</v>
      </c>
      <c r="D142" s="13">
        <v>0</v>
      </c>
      <c r="E142" s="13">
        <v>0</v>
      </c>
      <c r="F142" s="14" t="e">
        <f t="shared" si="3"/>
        <v>#DIV/0!</v>
      </c>
    </row>
    <row r="143" spans="1:6" s="23" customFormat="1" ht="15">
      <c r="A143" s="39" t="s">
        <v>73</v>
      </c>
      <c r="B143" s="11" t="s">
        <v>70</v>
      </c>
      <c r="C143" s="12" t="s">
        <v>91</v>
      </c>
      <c r="D143" s="13">
        <v>0</v>
      </c>
      <c r="E143" s="13">
        <v>0</v>
      </c>
      <c r="F143" s="14" t="e">
        <f t="shared" si="3"/>
        <v>#DIV/0!</v>
      </c>
    </row>
    <row r="144" spans="1:6" s="23" customFormat="1" ht="15">
      <c r="A144" s="39" t="s">
        <v>83</v>
      </c>
      <c r="B144" s="11" t="s">
        <v>70</v>
      </c>
      <c r="C144" s="12" t="s">
        <v>92</v>
      </c>
      <c r="D144" s="13">
        <v>0</v>
      </c>
      <c r="E144" s="13">
        <v>0</v>
      </c>
      <c r="F144" s="14" t="e">
        <f t="shared" si="3"/>
        <v>#DIV/0!</v>
      </c>
    </row>
    <row r="145" spans="1:6" s="48" customFormat="1" ht="15">
      <c r="A145" s="57" t="s">
        <v>216</v>
      </c>
      <c r="B145" s="15"/>
      <c r="C145" s="8" t="s">
        <v>186</v>
      </c>
      <c r="D145" s="9">
        <f>SUM(D146:D152)</f>
        <v>58000</v>
      </c>
      <c r="E145" s="9">
        <f>SUM(E146:E152)</f>
        <v>10229.25</v>
      </c>
      <c r="F145" s="10">
        <f t="shared" si="3"/>
        <v>17.636637931034482</v>
      </c>
    </row>
    <row r="146" spans="1:6" s="23" customFormat="1" ht="15">
      <c r="A146" s="39" t="s">
        <v>71</v>
      </c>
      <c r="B146" s="11" t="s">
        <v>70</v>
      </c>
      <c r="C146" s="12" t="s">
        <v>93</v>
      </c>
      <c r="D146" s="13">
        <v>39300</v>
      </c>
      <c r="E146" s="13">
        <v>6475.6</v>
      </c>
      <c r="F146" s="14">
        <f t="shared" si="3"/>
        <v>16.47735368956743</v>
      </c>
    </row>
    <row r="147" spans="1:6" s="23" customFormat="1" ht="15">
      <c r="A147" s="39" t="s">
        <v>73</v>
      </c>
      <c r="B147" s="11" t="s">
        <v>70</v>
      </c>
      <c r="C147" s="12" t="s">
        <v>94</v>
      </c>
      <c r="D147" s="13">
        <v>11200</v>
      </c>
      <c r="E147" s="13">
        <v>1653.65</v>
      </c>
      <c r="F147" s="14">
        <f t="shared" si="3"/>
        <v>14.764732142857143</v>
      </c>
    </row>
    <row r="148" spans="1:6" s="23" customFormat="1" ht="15">
      <c r="A148" s="39" t="s">
        <v>75</v>
      </c>
      <c r="B148" s="11" t="s">
        <v>70</v>
      </c>
      <c r="C148" s="12" t="s">
        <v>95</v>
      </c>
      <c r="D148" s="13">
        <v>0</v>
      </c>
      <c r="E148" s="13"/>
      <c r="F148" s="14" t="e">
        <f t="shared" si="3"/>
        <v>#DIV/0!</v>
      </c>
    </row>
    <row r="149" spans="1:6" s="23" customFormat="1" ht="15">
      <c r="A149" s="39" t="s">
        <v>96</v>
      </c>
      <c r="B149" s="11" t="s">
        <v>70</v>
      </c>
      <c r="C149" s="12" t="s">
        <v>97</v>
      </c>
      <c r="D149" s="13">
        <v>2300</v>
      </c>
      <c r="E149" s="13"/>
      <c r="F149" s="14">
        <f t="shared" si="3"/>
        <v>0</v>
      </c>
    </row>
    <row r="150" spans="1:6" s="23" customFormat="1" ht="15">
      <c r="A150" s="39" t="s">
        <v>77</v>
      </c>
      <c r="B150" s="11" t="s">
        <v>70</v>
      </c>
      <c r="C150" s="12" t="s">
        <v>98</v>
      </c>
      <c r="D150" s="13">
        <v>0</v>
      </c>
      <c r="E150" s="13"/>
      <c r="F150" s="14" t="e">
        <f t="shared" si="3"/>
        <v>#DIV/0!</v>
      </c>
    </row>
    <row r="151" spans="1:6" s="23" customFormat="1" ht="15">
      <c r="A151" s="39" t="s">
        <v>85</v>
      </c>
      <c r="B151" s="11" t="s">
        <v>70</v>
      </c>
      <c r="C151" s="12" t="s">
        <v>99</v>
      </c>
      <c r="D151" s="13">
        <v>0</v>
      </c>
      <c r="E151" s="13"/>
      <c r="F151" s="14" t="e">
        <f t="shared" si="3"/>
        <v>#DIV/0!</v>
      </c>
    </row>
    <row r="152" spans="1:6" s="23" customFormat="1" ht="15">
      <c r="A152" s="39" t="s">
        <v>87</v>
      </c>
      <c r="B152" s="11" t="s">
        <v>70</v>
      </c>
      <c r="C152" s="12" t="s">
        <v>100</v>
      </c>
      <c r="D152" s="13">
        <v>5200</v>
      </c>
      <c r="E152" s="13">
        <v>2100</v>
      </c>
      <c r="F152" s="14">
        <f t="shared" si="3"/>
        <v>40.38461538461539</v>
      </c>
    </row>
    <row r="153" spans="1:6" s="48" customFormat="1" ht="15">
      <c r="A153" s="57" t="s">
        <v>217</v>
      </c>
      <c r="B153" s="15"/>
      <c r="C153" s="8" t="s">
        <v>187</v>
      </c>
      <c r="D153" s="9">
        <f>D159+D155+D156+D157+D158+D154</f>
        <v>0</v>
      </c>
      <c r="E153" s="9">
        <f>E159+E155+E156+E157+E158+E154</f>
        <v>0</v>
      </c>
      <c r="F153" s="10" t="e">
        <f t="shared" si="3"/>
        <v>#DIV/0!</v>
      </c>
    </row>
    <row r="154" spans="1:6" s="48" customFormat="1" ht="15">
      <c r="A154" s="58" t="s">
        <v>225</v>
      </c>
      <c r="B154" s="15"/>
      <c r="C154" s="12" t="s">
        <v>241</v>
      </c>
      <c r="D154" s="13"/>
      <c r="E154" s="13"/>
      <c r="F154" s="14" t="e">
        <f t="shared" si="3"/>
        <v>#DIV/0!</v>
      </c>
    </row>
    <row r="155" spans="1:6" s="48" customFormat="1" ht="15">
      <c r="A155" s="58" t="s">
        <v>222</v>
      </c>
      <c r="B155" s="15"/>
      <c r="C155" s="12" t="s">
        <v>218</v>
      </c>
      <c r="D155" s="13">
        <v>0</v>
      </c>
      <c r="E155" s="13">
        <v>0</v>
      </c>
      <c r="F155" s="14" t="e">
        <f t="shared" si="3"/>
        <v>#DIV/0!</v>
      </c>
    </row>
    <row r="156" spans="1:6" s="48" customFormat="1" ht="15">
      <c r="A156" s="58" t="s">
        <v>223</v>
      </c>
      <c r="B156" s="15"/>
      <c r="C156" s="12" t="s">
        <v>219</v>
      </c>
      <c r="D156" s="13">
        <v>0</v>
      </c>
      <c r="E156" s="13">
        <v>0</v>
      </c>
      <c r="F156" s="14" t="e">
        <f t="shared" si="3"/>
        <v>#DIV/0!</v>
      </c>
    </row>
    <row r="157" spans="1:6" s="48" customFormat="1" ht="15">
      <c r="A157" s="58" t="s">
        <v>210</v>
      </c>
      <c r="B157" s="15"/>
      <c r="C157" s="12" t="s">
        <v>220</v>
      </c>
      <c r="D157" s="13">
        <v>0</v>
      </c>
      <c r="E157" s="13">
        <v>0</v>
      </c>
      <c r="F157" s="14" t="e">
        <f t="shared" si="3"/>
        <v>#DIV/0!</v>
      </c>
    </row>
    <row r="158" spans="1:6" s="48" customFormat="1" ht="15">
      <c r="A158" s="58" t="s">
        <v>188</v>
      </c>
      <c r="B158" s="15"/>
      <c r="C158" s="12" t="s">
        <v>101</v>
      </c>
      <c r="D158" s="13">
        <v>0</v>
      </c>
      <c r="E158" s="13">
        <v>0</v>
      </c>
      <c r="F158" s="14" t="e">
        <f t="shared" si="3"/>
        <v>#DIV/0!</v>
      </c>
    </row>
    <row r="159" spans="1:6" s="23" customFormat="1" ht="15">
      <c r="A159" s="39" t="s">
        <v>224</v>
      </c>
      <c r="B159" s="11"/>
      <c r="C159" s="12" t="s">
        <v>221</v>
      </c>
      <c r="D159" s="13">
        <v>0</v>
      </c>
      <c r="E159" s="13">
        <v>0</v>
      </c>
      <c r="F159" s="14" t="e">
        <f t="shared" si="3"/>
        <v>#DIV/0!</v>
      </c>
    </row>
    <row r="160" spans="1:6" s="48" customFormat="1" ht="15">
      <c r="A160" s="56" t="s">
        <v>189</v>
      </c>
      <c r="B160" s="15"/>
      <c r="C160" s="8" t="s">
        <v>190</v>
      </c>
      <c r="D160" s="9">
        <f>D161+D164</f>
        <v>712400</v>
      </c>
      <c r="E160" s="9">
        <f>E161+E164</f>
        <v>69274.5</v>
      </c>
      <c r="F160" s="10">
        <f t="shared" si="3"/>
        <v>9.724101628298708</v>
      </c>
    </row>
    <row r="161" spans="1:6" s="48" customFormat="1" ht="15">
      <c r="A161" s="56" t="s">
        <v>191</v>
      </c>
      <c r="B161" s="15"/>
      <c r="C161" s="8" t="s">
        <v>192</v>
      </c>
      <c r="D161" s="9">
        <f>D162+D163</f>
        <v>627700</v>
      </c>
      <c r="E161" s="9">
        <f>E162+E163</f>
        <v>66960.44</v>
      </c>
      <c r="F161" s="10">
        <f t="shared" si="3"/>
        <v>10.667586426636928</v>
      </c>
    </row>
    <row r="162" spans="1:6" s="23" customFormat="1" ht="15">
      <c r="A162" s="39" t="s">
        <v>79</v>
      </c>
      <c r="B162" s="11" t="s">
        <v>70</v>
      </c>
      <c r="C162" s="12" t="s">
        <v>102</v>
      </c>
      <c r="D162" s="13">
        <v>627700</v>
      </c>
      <c r="E162" s="13">
        <v>66960.44</v>
      </c>
      <c r="F162" s="14">
        <f t="shared" si="3"/>
        <v>10.667586426636928</v>
      </c>
    </row>
    <row r="163" spans="1:6" s="23" customFormat="1" ht="15">
      <c r="A163" s="39" t="s">
        <v>81</v>
      </c>
      <c r="B163" s="11" t="s">
        <v>70</v>
      </c>
      <c r="C163" s="12" t="s">
        <v>103</v>
      </c>
      <c r="D163" s="13">
        <v>0</v>
      </c>
      <c r="E163" s="13">
        <v>0</v>
      </c>
      <c r="F163" s="14" t="e">
        <f t="shared" si="3"/>
        <v>#DIV/0!</v>
      </c>
    </row>
    <row r="164" spans="1:6" s="48" customFormat="1" ht="15">
      <c r="A164" s="56" t="s">
        <v>193</v>
      </c>
      <c r="B164" s="15"/>
      <c r="C164" s="8" t="s">
        <v>194</v>
      </c>
      <c r="D164" s="9">
        <f>D165</f>
        <v>84700</v>
      </c>
      <c r="E164" s="9">
        <f>E165</f>
        <v>2314.06</v>
      </c>
      <c r="F164" s="10">
        <f aca="true" t="shared" si="4" ref="F164:F204">E164/D164*100</f>
        <v>2.7320661157024793</v>
      </c>
    </row>
    <row r="165" spans="1:6" s="23" customFormat="1" ht="15">
      <c r="A165" s="39" t="s">
        <v>81</v>
      </c>
      <c r="B165" s="11" t="s">
        <v>70</v>
      </c>
      <c r="C165" s="12" t="s">
        <v>104</v>
      </c>
      <c r="D165" s="13">
        <v>84700</v>
      </c>
      <c r="E165" s="13">
        <v>2314.06</v>
      </c>
      <c r="F165" s="14">
        <f t="shared" si="4"/>
        <v>2.7320661157024793</v>
      </c>
    </row>
    <row r="166" spans="1:6" s="48" customFormat="1" ht="15">
      <c r="A166" s="56" t="s">
        <v>195</v>
      </c>
      <c r="B166" s="15"/>
      <c r="C166" s="8" t="s">
        <v>196</v>
      </c>
      <c r="D166" s="9">
        <f>D167+D172+D176+D183</f>
        <v>311000</v>
      </c>
      <c r="E166" s="9">
        <f>E167+E172+E176+E183</f>
        <v>85181.22</v>
      </c>
      <c r="F166" s="10">
        <f t="shared" si="4"/>
        <v>27.38945980707396</v>
      </c>
    </row>
    <row r="167" spans="1:6" s="48" customFormat="1" ht="15">
      <c r="A167" s="56" t="s">
        <v>197</v>
      </c>
      <c r="B167" s="15"/>
      <c r="C167" s="8" t="s">
        <v>198</v>
      </c>
      <c r="D167" s="9">
        <f>SUM(D168:D171)</f>
        <v>0</v>
      </c>
      <c r="E167" s="9">
        <f>SUM(E168:E171)</f>
        <v>0</v>
      </c>
      <c r="F167" s="10" t="e">
        <f t="shared" si="4"/>
        <v>#DIV/0!</v>
      </c>
    </row>
    <row r="168" spans="1:6" s="23" customFormat="1" ht="15">
      <c r="A168" s="39" t="s">
        <v>79</v>
      </c>
      <c r="B168" s="11" t="s">
        <v>70</v>
      </c>
      <c r="C168" s="12" t="s">
        <v>105</v>
      </c>
      <c r="D168" s="13">
        <v>0</v>
      </c>
      <c r="E168" s="13">
        <v>0</v>
      </c>
      <c r="F168" s="14" t="e">
        <f t="shared" si="4"/>
        <v>#DIV/0!</v>
      </c>
    </row>
    <row r="169" spans="1:6" s="23" customFormat="1" ht="15">
      <c r="A169" s="39" t="s">
        <v>81</v>
      </c>
      <c r="B169" s="11"/>
      <c r="C169" s="12" t="s">
        <v>106</v>
      </c>
      <c r="D169" s="13">
        <v>0</v>
      </c>
      <c r="E169" s="13">
        <v>0</v>
      </c>
      <c r="F169" s="14" t="e">
        <f t="shared" si="4"/>
        <v>#DIV/0!</v>
      </c>
    </row>
    <row r="170" spans="1:6" s="23" customFormat="1" ht="24">
      <c r="A170" s="39" t="s">
        <v>199</v>
      </c>
      <c r="B170" s="11"/>
      <c r="C170" s="12" t="s">
        <v>107</v>
      </c>
      <c r="D170" s="13">
        <v>0</v>
      </c>
      <c r="E170" s="13">
        <v>0</v>
      </c>
      <c r="F170" s="14" t="e">
        <f t="shared" si="4"/>
        <v>#DIV/0!</v>
      </c>
    </row>
    <row r="171" spans="1:6" s="23" customFormat="1" ht="15">
      <c r="A171" s="39" t="s">
        <v>188</v>
      </c>
      <c r="B171" s="11">
        <v>200</v>
      </c>
      <c r="C171" s="12" t="s">
        <v>234</v>
      </c>
      <c r="D171" s="13"/>
      <c r="E171" s="13"/>
      <c r="F171" s="14"/>
    </row>
    <row r="172" spans="1:6" s="48" customFormat="1" ht="15">
      <c r="A172" s="56" t="s">
        <v>200</v>
      </c>
      <c r="B172" s="15"/>
      <c r="C172" s="8" t="s">
        <v>201</v>
      </c>
      <c r="D172" s="9">
        <f>SUM(D173:D175)</f>
        <v>0</v>
      </c>
      <c r="E172" s="9">
        <f>SUM(E173:E175)</f>
        <v>0</v>
      </c>
      <c r="F172" s="10" t="e">
        <f t="shared" si="4"/>
        <v>#DIV/0!</v>
      </c>
    </row>
    <row r="173" spans="1:6" s="23" customFormat="1" ht="15">
      <c r="A173" s="39" t="s">
        <v>81</v>
      </c>
      <c r="B173" s="11" t="s">
        <v>70</v>
      </c>
      <c r="C173" s="12" t="s">
        <v>108</v>
      </c>
      <c r="D173" s="13"/>
      <c r="E173" s="13"/>
      <c r="F173" s="14" t="e">
        <f t="shared" si="4"/>
        <v>#DIV/0!</v>
      </c>
    </row>
    <row r="174" spans="1:6" s="23" customFormat="1" ht="15">
      <c r="A174" s="39" t="s">
        <v>83</v>
      </c>
      <c r="B174" s="11" t="s">
        <v>70</v>
      </c>
      <c r="C174" s="12" t="s">
        <v>109</v>
      </c>
      <c r="D174" s="13"/>
      <c r="E174" s="13"/>
      <c r="F174" s="14" t="e">
        <f t="shared" si="4"/>
        <v>#DIV/0!</v>
      </c>
    </row>
    <row r="175" spans="1:6" s="23" customFormat="1" ht="15">
      <c r="A175" s="39" t="s">
        <v>85</v>
      </c>
      <c r="B175" s="11" t="s">
        <v>70</v>
      </c>
      <c r="C175" s="12" t="s">
        <v>110</v>
      </c>
      <c r="D175" s="13"/>
      <c r="E175" s="13"/>
      <c r="F175" s="14" t="e">
        <f t="shared" si="4"/>
        <v>#DIV/0!</v>
      </c>
    </row>
    <row r="176" spans="1:6" s="48" customFormat="1" ht="15">
      <c r="A176" s="56" t="s">
        <v>202</v>
      </c>
      <c r="B176" s="15"/>
      <c r="C176" s="8" t="s">
        <v>203</v>
      </c>
      <c r="D176" s="9">
        <f>D177+D178+D179+D181+D182+D180</f>
        <v>311000</v>
      </c>
      <c r="E176" s="9">
        <f>E177+E178+E179+E181+E182+E180</f>
        <v>85181.22</v>
      </c>
      <c r="F176" s="10">
        <f t="shared" si="4"/>
        <v>27.38945980707396</v>
      </c>
    </row>
    <row r="177" spans="1:6" s="23" customFormat="1" ht="15">
      <c r="A177" s="39" t="s">
        <v>77</v>
      </c>
      <c r="B177" s="11" t="s">
        <v>70</v>
      </c>
      <c r="C177" s="12" t="s">
        <v>111</v>
      </c>
      <c r="D177" s="13">
        <v>311000</v>
      </c>
      <c r="E177" s="13">
        <v>85181.22</v>
      </c>
      <c r="F177" s="14">
        <f t="shared" si="4"/>
        <v>27.38945980707396</v>
      </c>
    </row>
    <row r="178" spans="1:6" s="23" customFormat="1" ht="15">
      <c r="A178" s="39" t="s">
        <v>79</v>
      </c>
      <c r="B178" s="11" t="s">
        <v>70</v>
      </c>
      <c r="C178" s="12" t="s">
        <v>112</v>
      </c>
      <c r="D178" s="13"/>
      <c r="E178" s="13"/>
      <c r="F178" s="14" t="e">
        <f t="shared" si="4"/>
        <v>#DIV/0!</v>
      </c>
    </row>
    <row r="179" spans="1:6" s="23" customFormat="1" ht="15">
      <c r="A179" s="39" t="s">
        <v>81</v>
      </c>
      <c r="B179" s="11" t="s">
        <v>70</v>
      </c>
      <c r="C179" s="12" t="s">
        <v>113</v>
      </c>
      <c r="D179" s="13"/>
      <c r="E179" s="13"/>
      <c r="F179" s="14" t="e">
        <f t="shared" si="4"/>
        <v>#DIV/0!</v>
      </c>
    </row>
    <row r="180" spans="1:6" s="23" customFormat="1" ht="15">
      <c r="A180" s="58" t="s">
        <v>83</v>
      </c>
      <c r="B180" s="11" t="s">
        <v>243</v>
      </c>
      <c r="C180" s="12" t="s">
        <v>244</v>
      </c>
      <c r="D180" s="13"/>
      <c r="E180" s="13"/>
      <c r="F180" s="14"/>
    </row>
    <row r="181" spans="1:6" s="23" customFormat="1" ht="15">
      <c r="A181" s="39" t="s">
        <v>85</v>
      </c>
      <c r="B181" s="11" t="s">
        <v>70</v>
      </c>
      <c r="C181" s="12" t="s">
        <v>114</v>
      </c>
      <c r="D181" s="13"/>
      <c r="E181" s="13"/>
      <c r="F181" s="14" t="e">
        <f t="shared" si="4"/>
        <v>#DIV/0!</v>
      </c>
    </row>
    <row r="182" spans="1:6" s="23" customFormat="1" ht="15">
      <c r="A182" s="39" t="s">
        <v>87</v>
      </c>
      <c r="B182" s="11" t="s">
        <v>70</v>
      </c>
      <c r="C182" s="12" t="s">
        <v>115</v>
      </c>
      <c r="D182" s="13"/>
      <c r="E182" s="13"/>
      <c r="F182" s="14" t="e">
        <f t="shared" si="4"/>
        <v>#DIV/0!</v>
      </c>
    </row>
    <row r="183" spans="1:6" s="48" customFormat="1" ht="15">
      <c r="A183" s="56" t="s">
        <v>204</v>
      </c>
      <c r="B183" s="15"/>
      <c r="C183" s="8" t="s">
        <v>205</v>
      </c>
      <c r="D183" s="9">
        <f>D184</f>
        <v>0</v>
      </c>
      <c r="E183" s="9">
        <f>E184</f>
        <v>0</v>
      </c>
      <c r="F183" s="10" t="e">
        <f t="shared" si="4"/>
        <v>#DIV/0!</v>
      </c>
    </row>
    <row r="184" spans="1:6" s="23" customFormat="1" ht="15">
      <c r="A184" s="39" t="s">
        <v>81</v>
      </c>
      <c r="B184" s="11" t="s">
        <v>70</v>
      </c>
      <c r="C184" s="12" t="s">
        <v>116</v>
      </c>
      <c r="D184" s="13">
        <v>0</v>
      </c>
      <c r="E184" s="13">
        <v>0</v>
      </c>
      <c r="F184" s="14" t="e">
        <f t="shared" si="4"/>
        <v>#DIV/0!</v>
      </c>
    </row>
    <row r="185" spans="1:6" s="48" customFormat="1" ht="15">
      <c r="A185" s="57" t="s">
        <v>235</v>
      </c>
      <c r="B185" s="15"/>
      <c r="C185" s="8" t="s">
        <v>236</v>
      </c>
      <c r="D185" s="9">
        <f>D186</f>
        <v>0</v>
      </c>
      <c r="E185" s="9">
        <f>E186</f>
        <v>0</v>
      </c>
      <c r="F185" s="14" t="e">
        <f t="shared" si="4"/>
        <v>#DIV/0!</v>
      </c>
    </row>
    <row r="186" spans="1:6" s="48" customFormat="1" ht="24">
      <c r="A186" s="57" t="s">
        <v>237</v>
      </c>
      <c r="B186" s="15"/>
      <c r="C186" s="8" t="s">
        <v>240</v>
      </c>
      <c r="D186" s="9">
        <f>D187+D188</f>
        <v>0</v>
      </c>
      <c r="E186" s="9">
        <f>E187+E188</f>
        <v>0</v>
      </c>
      <c r="F186" s="14" t="e">
        <f t="shared" si="4"/>
        <v>#DIV/0!</v>
      </c>
    </row>
    <row r="187" spans="1:6" s="23" customFormat="1" ht="15">
      <c r="A187" s="39" t="s">
        <v>223</v>
      </c>
      <c r="B187" s="11">
        <v>200</v>
      </c>
      <c r="C187" s="12" t="s">
        <v>238</v>
      </c>
      <c r="D187" s="13"/>
      <c r="E187" s="13"/>
      <c r="F187" s="14" t="e">
        <f t="shared" si="4"/>
        <v>#DIV/0!</v>
      </c>
    </row>
    <row r="188" spans="1:6" s="23" customFormat="1" ht="15">
      <c r="A188" s="39"/>
      <c r="B188" s="11">
        <v>200</v>
      </c>
      <c r="C188" s="12" t="s">
        <v>239</v>
      </c>
      <c r="D188" s="13">
        <v>0</v>
      </c>
      <c r="E188" s="13">
        <v>0</v>
      </c>
      <c r="F188" s="14" t="e">
        <f t="shared" si="4"/>
        <v>#DIV/0!</v>
      </c>
    </row>
    <row r="189" spans="1:6" s="48" customFormat="1" ht="15">
      <c r="A189" s="56" t="s">
        <v>206</v>
      </c>
      <c r="B189" s="15"/>
      <c r="C189" s="8" t="s">
        <v>207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3" customFormat="1" ht="15">
      <c r="A190" s="39" t="s">
        <v>83</v>
      </c>
      <c r="B190" s="11" t="s">
        <v>70</v>
      </c>
      <c r="C190" s="12" t="s">
        <v>117</v>
      </c>
      <c r="D190" s="13">
        <v>0</v>
      </c>
      <c r="E190" s="13">
        <v>0</v>
      </c>
      <c r="F190" s="14" t="e">
        <f t="shared" si="4"/>
        <v>#DIV/0!</v>
      </c>
    </row>
    <row r="191" spans="1:6" s="48" customFormat="1" ht="15">
      <c r="A191" s="56" t="s">
        <v>208</v>
      </c>
      <c r="B191" s="15"/>
      <c r="C191" s="8" t="s">
        <v>209</v>
      </c>
      <c r="D191" s="9">
        <f>D192+D193+D194+D197+D198+D200+D195+D196+D199</f>
        <v>1450400</v>
      </c>
      <c r="E191" s="9">
        <f>E192+E193+E194+E197+E198+E200+E195+E196+E199</f>
        <v>391700</v>
      </c>
      <c r="F191" s="10">
        <f t="shared" si="4"/>
        <v>27.00634307777165</v>
      </c>
    </row>
    <row r="192" spans="1:6" s="23" customFormat="1" ht="15">
      <c r="A192" s="39" t="s">
        <v>71</v>
      </c>
      <c r="B192" s="11" t="s">
        <v>70</v>
      </c>
      <c r="C192" s="12" t="s">
        <v>118</v>
      </c>
      <c r="D192" s="13">
        <v>0</v>
      </c>
      <c r="E192" s="13">
        <v>0</v>
      </c>
      <c r="F192" s="14" t="e">
        <f t="shared" si="4"/>
        <v>#DIV/0!</v>
      </c>
    </row>
    <row r="193" spans="1:6" s="23" customFormat="1" ht="15">
      <c r="A193" s="39" t="s">
        <v>73</v>
      </c>
      <c r="B193" s="11" t="s">
        <v>70</v>
      </c>
      <c r="C193" s="12" t="s">
        <v>119</v>
      </c>
      <c r="D193" s="13">
        <v>0</v>
      </c>
      <c r="E193" s="13">
        <v>0</v>
      </c>
      <c r="F193" s="14" t="e">
        <f t="shared" si="4"/>
        <v>#DIV/0!</v>
      </c>
    </row>
    <row r="194" spans="1:6" s="23" customFormat="1" ht="15">
      <c r="A194" s="39" t="s">
        <v>81</v>
      </c>
      <c r="B194" s="11" t="s">
        <v>70</v>
      </c>
      <c r="C194" s="12" t="s">
        <v>120</v>
      </c>
      <c r="D194" s="13">
        <v>0</v>
      </c>
      <c r="E194" s="13">
        <v>0</v>
      </c>
      <c r="F194" s="14" t="e">
        <f t="shared" si="4"/>
        <v>#DIV/0!</v>
      </c>
    </row>
    <row r="195" spans="1:6" s="23" customFormat="1" ht="15">
      <c r="A195" s="39" t="s">
        <v>225</v>
      </c>
      <c r="B195" s="11" t="s">
        <v>70</v>
      </c>
      <c r="C195" s="12" t="s">
        <v>227</v>
      </c>
      <c r="D195" s="13"/>
      <c r="E195" s="13"/>
      <c r="F195" s="14"/>
    </row>
    <row r="196" spans="1:6" s="23" customFormat="1" ht="15">
      <c r="A196" s="39" t="s">
        <v>226</v>
      </c>
      <c r="B196" s="11" t="s">
        <v>70</v>
      </c>
      <c r="C196" s="12" t="s">
        <v>228</v>
      </c>
      <c r="D196" s="13"/>
      <c r="E196" s="13"/>
      <c r="F196" s="14"/>
    </row>
    <row r="197" spans="1:6" s="23" customFormat="1" ht="24">
      <c r="A197" s="39" t="s">
        <v>121</v>
      </c>
      <c r="B197" s="11" t="s">
        <v>70</v>
      </c>
      <c r="C197" s="12" t="s">
        <v>122</v>
      </c>
      <c r="D197" s="13">
        <v>1450400</v>
      </c>
      <c r="E197" s="13">
        <v>391700</v>
      </c>
      <c r="F197" s="14">
        <f t="shared" si="4"/>
        <v>27.00634307777165</v>
      </c>
    </row>
    <row r="198" spans="1:6" s="23" customFormat="1" ht="24">
      <c r="A198" s="39" t="s">
        <v>199</v>
      </c>
      <c r="B198" s="11"/>
      <c r="C198" s="12" t="s">
        <v>249</v>
      </c>
      <c r="D198" s="13"/>
      <c r="E198" s="13"/>
      <c r="F198" s="14" t="e">
        <f t="shared" si="4"/>
        <v>#DIV/0!</v>
      </c>
    </row>
    <row r="199" spans="1:6" s="23" customFormat="1" ht="15">
      <c r="A199" s="58" t="s">
        <v>224</v>
      </c>
      <c r="B199" s="11">
        <v>200</v>
      </c>
      <c r="C199" s="12" t="s">
        <v>250</v>
      </c>
      <c r="D199" s="13"/>
      <c r="E199" s="13"/>
      <c r="F199" s="14" t="e">
        <f t="shared" si="4"/>
        <v>#DIV/0!</v>
      </c>
    </row>
    <row r="200" spans="1:6" s="23" customFormat="1" ht="15">
      <c r="A200" s="39" t="s">
        <v>210</v>
      </c>
      <c r="B200" s="11"/>
      <c r="C200" s="12" t="s">
        <v>123</v>
      </c>
      <c r="D200" s="13"/>
      <c r="E200" s="13"/>
      <c r="F200" s="14" t="e">
        <f t="shared" si="4"/>
        <v>#DIV/0!</v>
      </c>
    </row>
    <row r="201" spans="1:6" s="48" customFormat="1" ht="15">
      <c r="A201" s="56" t="s">
        <v>211</v>
      </c>
      <c r="B201" s="15"/>
      <c r="C201" s="8" t="s">
        <v>212</v>
      </c>
      <c r="D201" s="9">
        <f>D202</f>
        <v>260587</v>
      </c>
      <c r="E201" s="9">
        <f>E202</f>
        <v>0</v>
      </c>
      <c r="F201" s="10">
        <f t="shared" si="4"/>
        <v>0</v>
      </c>
    </row>
    <row r="202" spans="1:6" s="23" customFormat="1" ht="15.75" customHeight="1">
      <c r="A202" s="39" t="s">
        <v>124</v>
      </c>
      <c r="B202" s="11" t="s">
        <v>70</v>
      </c>
      <c r="C202" s="12" t="s">
        <v>125</v>
      </c>
      <c r="D202" s="13">
        <v>260587</v>
      </c>
      <c r="E202" s="13"/>
      <c r="F202" s="14">
        <f t="shared" si="4"/>
        <v>0</v>
      </c>
    </row>
    <row r="203" spans="1:6" s="48" customFormat="1" ht="15">
      <c r="A203" s="56" t="s">
        <v>213</v>
      </c>
      <c r="B203" s="15"/>
      <c r="C203" s="8" t="s">
        <v>126</v>
      </c>
      <c r="D203" s="9">
        <v>0</v>
      </c>
      <c r="E203" s="9">
        <v>0</v>
      </c>
      <c r="F203" s="10" t="e">
        <f t="shared" si="4"/>
        <v>#DIV/0!</v>
      </c>
    </row>
    <row r="204" spans="1:6" s="48" customFormat="1" ht="15" customHeight="1">
      <c r="A204" s="56" t="s">
        <v>214</v>
      </c>
      <c r="B204" s="15"/>
      <c r="C204" s="8" t="s">
        <v>215</v>
      </c>
      <c r="D204" s="9">
        <f>D205</f>
        <v>10200</v>
      </c>
      <c r="E204" s="9">
        <f>E205</f>
        <v>360</v>
      </c>
      <c r="F204" s="10">
        <f t="shared" si="4"/>
        <v>3.5294117647058822</v>
      </c>
    </row>
    <row r="205" spans="1:6" s="23" customFormat="1" ht="15">
      <c r="A205" s="39" t="s">
        <v>83</v>
      </c>
      <c r="B205" s="11" t="s">
        <v>70</v>
      </c>
      <c r="C205" s="12" t="s">
        <v>127</v>
      </c>
      <c r="D205" s="13">
        <v>10200</v>
      </c>
      <c r="E205" s="13">
        <v>360</v>
      </c>
      <c r="F205" s="14">
        <f>E205/D205*100</f>
        <v>3.5294117647058822</v>
      </c>
    </row>
    <row r="206" spans="1:6" s="23" customFormat="1" ht="15">
      <c r="A206" s="39" t="s">
        <v>128</v>
      </c>
      <c r="B206" s="12" t="s">
        <v>129</v>
      </c>
      <c r="C206" s="12" t="s">
        <v>7</v>
      </c>
      <c r="D206" s="13">
        <f>D10-D124</f>
        <v>152400</v>
      </c>
      <c r="E206" s="13">
        <f>E10-E124</f>
        <v>163391.16000000003</v>
      </c>
      <c r="F206" s="14">
        <f>E206/D206*100</f>
        <v>107.21204724409449</v>
      </c>
    </row>
    <row r="207" spans="1:6" s="23" customFormat="1" ht="15">
      <c r="A207" s="37"/>
      <c r="B207" s="27"/>
      <c r="C207" s="27"/>
      <c r="D207" s="27"/>
      <c r="E207" s="27"/>
      <c r="F207" s="28"/>
    </row>
    <row r="208" spans="1:6" s="23" customFormat="1" ht="15">
      <c r="A208" s="37"/>
      <c r="B208" s="27"/>
      <c r="C208" s="27"/>
      <c r="D208" s="27"/>
      <c r="E208" s="27"/>
      <c r="F208" s="28"/>
    </row>
    <row r="209" spans="1:6" s="23" customFormat="1" ht="15">
      <c r="A209" s="37"/>
      <c r="B209" s="27"/>
      <c r="C209" s="27"/>
      <c r="D209" s="27"/>
      <c r="E209" s="27"/>
      <c r="F209" s="28"/>
    </row>
    <row r="210" spans="1:6" s="23" customFormat="1" ht="15">
      <c r="A210" s="37"/>
      <c r="B210" s="27"/>
      <c r="C210" s="27"/>
      <c r="D210" s="27"/>
      <c r="E210" s="27"/>
      <c r="F210" s="28"/>
    </row>
    <row r="211" spans="1:6" s="23" customFormat="1" ht="15">
      <c r="A211" s="37"/>
      <c r="B211" s="27"/>
      <c r="C211" s="27"/>
      <c r="D211" s="27"/>
      <c r="E211" s="27"/>
      <c r="F211" s="28"/>
    </row>
    <row r="212" spans="1:6" s="23" customFormat="1" ht="15">
      <c r="A212" s="37"/>
      <c r="B212" s="27"/>
      <c r="C212" s="27"/>
      <c r="D212" s="27"/>
      <c r="E212" s="27"/>
      <c r="F212" s="28"/>
    </row>
    <row r="213" spans="1:6" s="23" customFormat="1" ht="15">
      <c r="A213" s="37"/>
      <c r="B213" s="27"/>
      <c r="C213" s="27"/>
      <c r="D213" s="27"/>
      <c r="E213" s="27"/>
      <c r="F213" s="28"/>
    </row>
    <row r="214" spans="1:6" s="23" customFormat="1" ht="15">
      <c r="A214" s="37"/>
      <c r="B214" s="27"/>
      <c r="C214" s="27"/>
      <c r="D214" s="27"/>
      <c r="E214" s="27"/>
      <c r="F214" s="28"/>
    </row>
    <row r="215" spans="1:6" s="23" customFormat="1" ht="15">
      <c r="A215" s="37"/>
      <c r="B215" s="27"/>
      <c r="C215" s="27"/>
      <c r="D215" s="27"/>
      <c r="E215" s="27"/>
      <c r="F215" s="28"/>
    </row>
    <row r="216" spans="1:6" s="23" customFormat="1" ht="15">
      <c r="A216" s="37"/>
      <c r="B216" s="27"/>
      <c r="C216" s="27"/>
      <c r="D216" s="27"/>
      <c r="E216" s="27"/>
      <c r="F216" s="28"/>
    </row>
    <row r="217" spans="1:6" s="23" customFormat="1" ht="15">
      <c r="A217" s="37"/>
      <c r="B217" s="27"/>
      <c r="C217" s="27"/>
      <c r="D217" s="27"/>
      <c r="E217" s="27"/>
      <c r="F217" s="28"/>
    </row>
    <row r="218" spans="1:6" s="23" customFormat="1" ht="15">
      <c r="A218" s="37"/>
      <c r="B218" s="27"/>
      <c r="C218" s="27"/>
      <c r="D218" s="27"/>
      <c r="E218" s="27"/>
      <c r="F218" s="28"/>
    </row>
    <row r="219" spans="1:6" s="23" customFormat="1" ht="15">
      <c r="A219" s="37"/>
      <c r="B219" s="27"/>
      <c r="C219" s="27"/>
      <c r="D219" s="27"/>
      <c r="E219" s="27"/>
      <c r="F219" s="28"/>
    </row>
    <row r="220" spans="1:6" s="23" customFormat="1" ht="15">
      <c r="A220" s="37"/>
      <c r="B220" s="27"/>
      <c r="C220" s="27"/>
      <c r="D220" s="27"/>
      <c r="E220" s="27"/>
      <c r="F220" s="28"/>
    </row>
    <row r="221" spans="1:6" s="23" customFormat="1" ht="15">
      <c r="A221" s="37"/>
      <c r="B221" s="27"/>
      <c r="C221" s="27"/>
      <c r="D221" s="27"/>
      <c r="E221" s="27"/>
      <c r="F221" s="28"/>
    </row>
    <row r="222" spans="1:6" s="23" customFormat="1" ht="15">
      <c r="A222" s="37"/>
      <c r="B222" s="27"/>
      <c r="C222" s="27"/>
      <c r="D222" s="27"/>
      <c r="E222" s="27"/>
      <c r="F222" s="28"/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16"/>
      <c r="C280" s="16"/>
      <c r="D280" s="17" t="s">
        <v>252</v>
      </c>
      <c r="E280" s="17"/>
      <c r="F280" s="28"/>
    </row>
    <row r="281" spans="1:6" s="23" customFormat="1" ht="15.75" customHeight="1">
      <c r="A281" s="63" t="s">
        <v>130</v>
      </c>
      <c r="B281" s="63"/>
      <c r="C281" s="63"/>
      <c r="D281" s="64"/>
      <c r="E281" s="64"/>
      <c r="F281" s="63"/>
    </row>
    <row r="282" spans="1:6" s="23" customFormat="1" ht="15">
      <c r="A282" s="37"/>
      <c r="B282" s="29"/>
      <c r="C282" s="29"/>
      <c r="D282" s="51"/>
      <c r="E282" s="51"/>
      <c r="F282" s="51"/>
    </row>
    <row r="283" spans="1:6" s="23" customFormat="1" ht="24">
      <c r="A283" s="52" t="s">
        <v>1</v>
      </c>
      <c r="B283" s="52" t="s">
        <v>2</v>
      </c>
      <c r="C283" s="52" t="s">
        <v>3</v>
      </c>
      <c r="D283" s="52" t="s">
        <v>252</v>
      </c>
      <c r="E283" s="52" t="s">
        <v>253</v>
      </c>
      <c r="F283" s="52" t="s">
        <v>151</v>
      </c>
    </row>
    <row r="284" spans="1:6" s="50" customFormat="1" ht="15">
      <c r="A284" s="49">
        <v>1</v>
      </c>
      <c r="B284" s="26">
        <v>2</v>
      </c>
      <c r="C284" s="26">
        <v>3</v>
      </c>
      <c r="D284" s="26">
        <v>4</v>
      </c>
      <c r="E284" s="26">
        <v>5</v>
      </c>
      <c r="F284" s="26">
        <v>6</v>
      </c>
    </row>
    <row r="285" spans="1:6" s="23" customFormat="1" ht="15">
      <c r="A285" s="47" t="s">
        <v>131</v>
      </c>
      <c r="B285" s="8" t="s">
        <v>132</v>
      </c>
      <c r="C285" s="8" t="s">
        <v>7</v>
      </c>
      <c r="D285" s="9">
        <f>D288</f>
        <v>-152400</v>
      </c>
      <c r="E285" s="9">
        <f>E288</f>
        <v>-163391.16000000003</v>
      </c>
      <c r="F285" s="9">
        <v>0</v>
      </c>
    </row>
    <row r="286" spans="1:6" s="23" customFormat="1" ht="36">
      <c r="A286" s="38" t="s">
        <v>133</v>
      </c>
      <c r="B286" s="12" t="s">
        <v>134</v>
      </c>
      <c r="C286" s="12" t="s">
        <v>7</v>
      </c>
      <c r="D286" s="13">
        <v>0</v>
      </c>
      <c r="E286" s="13">
        <v>0</v>
      </c>
      <c r="F286" s="13">
        <v>0</v>
      </c>
    </row>
    <row r="287" spans="1:6" s="23" customFormat="1" ht="24">
      <c r="A287" s="38" t="s">
        <v>135</v>
      </c>
      <c r="B287" s="12" t="s">
        <v>136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3" customFormat="1" ht="15">
      <c r="A288" s="47" t="s">
        <v>137</v>
      </c>
      <c r="B288" s="8" t="s">
        <v>138</v>
      </c>
      <c r="C288" s="8"/>
      <c r="D288" s="9">
        <f>D289+D292</f>
        <v>-152400</v>
      </c>
      <c r="E288" s="9">
        <f>E289+E292</f>
        <v>-163391.16000000003</v>
      </c>
      <c r="F288" s="9">
        <v>0</v>
      </c>
    </row>
    <row r="289" spans="1:6" s="23" customFormat="1" ht="15" customHeight="1">
      <c r="A289" s="47" t="s">
        <v>139</v>
      </c>
      <c r="B289" s="8" t="s">
        <v>140</v>
      </c>
      <c r="C289" s="8"/>
      <c r="D289" s="9">
        <f>D290+D291</f>
        <v>-3703687</v>
      </c>
      <c r="E289" s="9">
        <f>E290+E291</f>
        <v>-857946.53</v>
      </c>
      <c r="F289" s="9">
        <v>0</v>
      </c>
    </row>
    <row r="290" spans="1:6" s="23" customFormat="1" ht="24">
      <c r="A290" s="38" t="s">
        <v>141</v>
      </c>
      <c r="B290" s="11" t="s">
        <v>140</v>
      </c>
      <c r="C290" s="12" t="s">
        <v>142</v>
      </c>
      <c r="D290" s="13">
        <v>0</v>
      </c>
      <c r="E290" s="13">
        <v>0</v>
      </c>
      <c r="F290" s="13">
        <v>0</v>
      </c>
    </row>
    <row r="291" spans="1:6" s="23" customFormat="1" ht="15">
      <c r="A291" s="38" t="s">
        <v>143</v>
      </c>
      <c r="B291" s="11" t="s">
        <v>140</v>
      </c>
      <c r="C291" s="12" t="s">
        <v>144</v>
      </c>
      <c r="D291" s="13">
        <f>-D10</f>
        <v>-3703687</v>
      </c>
      <c r="E291" s="13">
        <f>-E10</f>
        <v>-857946.53</v>
      </c>
      <c r="F291" s="13">
        <v>0</v>
      </c>
    </row>
    <row r="292" spans="1:6" s="23" customFormat="1" ht="15">
      <c r="A292" s="47" t="s">
        <v>145</v>
      </c>
      <c r="B292" s="8" t="s">
        <v>146</v>
      </c>
      <c r="C292" s="8"/>
      <c r="D292" s="9">
        <f>D293+D294</f>
        <v>3551287</v>
      </c>
      <c r="E292" s="9">
        <f>E293+E294</f>
        <v>694555.37</v>
      </c>
      <c r="F292" s="9">
        <v>0</v>
      </c>
    </row>
    <row r="293" spans="1:6" s="23" customFormat="1" ht="24">
      <c r="A293" s="38" t="s">
        <v>147</v>
      </c>
      <c r="B293" s="11" t="s">
        <v>146</v>
      </c>
      <c r="C293" s="12" t="s">
        <v>148</v>
      </c>
      <c r="D293" s="13">
        <v>0</v>
      </c>
      <c r="E293" s="13">
        <v>0</v>
      </c>
      <c r="F293" s="13">
        <v>0</v>
      </c>
    </row>
    <row r="294" spans="1:6" s="23" customFormat="1" ht="15">
      <c r="A294" s="38" t="s">
        <v>149</v>
      </c>
      <c r="B294" s="11" t="s">
        <v>146</v>
      </c>
      <c r="C294" s="12" t="s">
        <v>150</v>
      </c>
      <c r="D294" s="13">
        <f>D124</f>
        <v>3551287</v>
      </c>
      <c r="E294" s="13">
        <f>E124</f>
        <v>694555.37</v>
      </c>
      <c r="F294" s="13">
        <v>0</v>
      </c>
    </row>
  </sheetData>
  <sheetProtection/>
  <mergeCells count="5">
    <mergeCell ref="A120:F120"/>
    <mergeCell ref="A281:F281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2013-02-06T08:39:19Z</cp:lastPrinted>
  <dcterms:created xsi:type="dcterms:W3CDTF">2012-10-12T10:34:13Z</dcterms:created>
  <dcterms:modified xsi:type="dcterms:W3CDTF">2013-04-16T12:55:27Z</dcterms:modified>
  <cp:category/>
  <cp:version/>
  <cp:contentType/>
  <cp:contentStatus/>
</cp:coreProperties>
</file>