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tabRatio="500" activeTab="4"/>
  </bookViews>
  <sheets>
    <sheet name="подраздел 1.1-2.3" sheetId="1" r:id="rId1"/>
    <sheet name="подраздел 2.4" sheetId="2" r:id="rId2"/>
    <sheet name="подраздел 2.5" sheetId="3" r:id="rId3"/>
    <sheet name="подраздел 2.6-3" sheetId="4" r:id="rId4"/>
    <sheet name="разд.4" sheetId="5" r:id="rId5"/>
  </sheets>
  <definedNames>
    <definedName name="Excel_BuiltIn_Print_Area" localSheetId="0">'подраздел 1.1-2.3'!$A$1:$F$243</definedName>
    <definedName name="Excel_BuiltIn_Print_Area" localSheetId="1">'подраздел 2.4'!$A$1:$O$36</definedName>
    <definedName name="Excel_BuiltIn_Print_Area" localSheetId="2">'подраздел 2.5'!$A$1:$E$17</definedName>
    <definedName name="Excel_BuiltIn_Print_Area" localSheetId="3">'подраздел 2.6-3'!$A$1:$F$63</definedName>
    <definedName name="Excel_BuiltIn_Print_Area" localSheetId="4">'разд.4'!$A$1:$D$19</definedName>
    <definedName name="_xlnm.Print_Area" localSheetId="0">'подраздел 1.1-2.3'!$A$1:$F$243</definedName>
    <definedName name="_xlnm.Print_Area" localSheetId="1">'подраздел 2.4'!$A$1:$O$36</definedName>
    <definedName name="_xlnm.Print_Area" localSheetId="2">'подраздел 2.5'!$A$1:$E$17</definedName>
    <definedName name="_xlnm.Print_Area" localSheetId="3">'подраздел 2.6-3'!$A$1:$F$63</definedName>
    <definedName name="_xlnm.Print_Area" localSheetId="4">'разд.4'!$A$1:$D$19</definedName>
  </definedNames>
  <calcPr fullCalcOnLoad="1"/>
</workbook>
</file>

<file path=xl/sharedStrings.xml><?xml version="1.0" encoding="utf-8"?>
<sst xmlns="http://schemas.openxmlformats.org/spreadsheetml/2006/main" count="850" uniqueCount="503">
  <si>
    <t xml:space="preserve">Согласовано </t>
  </si>
  <si>
    <t xml:space="preserve">УТВЕРЖДЕНО </t>
  </si>
  <si>
    <t>Министерство физической культуры и спорта Чувашской Республики</t>
  </si>
  <si>
    <t xml:space="preserve">Директор </t>
  </si>
  <si>
    <t>_________________ В.В. Петров</t>
  </si>
  <si>
    <t>________________В.Е. Краснов</t>
  </si>
  <si>
    <t>11.03.2020г.</t>
  </si>
  <si>
    <t>11.03.2021г.</t>
  </si>
  <si>
    <t>2021 - 05.03.2022</t>
  </si>
  <si>
    <t xml:space="preserve">Отчет о результатах деятельности 
</t>
  </si>
  <si>
    <t>БУ "СШ по конному спорту" Минспорта Чувашии</t>
  </si>
  <si>
    <t xml:space="preserve">        (наименование автономного учреждения Чувашской Республики)</t>
  </si>
  <si>
    <t>подведомственного Министерству физической культуры и спорта Чувашской Республики, и об использовании имущества закрепленного за ним имущества</t>
  </si>
  <si>
    <t xml:space="preserve">       за 2020 год</t>
  </si>
  <si>
    <t xml:space="preserve">   </t>
  </si>
  <si>
    <t>1. Общие сведения об учреждении</t>
  </si>
  <si>
    <t xml:space="preserve"> В разделе 1 "Общие сведения об учреждении" указываются:</t>
  </si>
  <si>
    <t>1.1. Общие сведения</t>
  </si>
  <si>
    <t>1.</t>
  </si>
  <si>
    <t>Полное  наименование учреждения</t>
  </si>
  <si>
    <t>Бюджетное учреждение Чувашской Республики «Спортивная школа по конному спорту» Министерства физической культуры и спорта Чувашской Республики</t>
  </si>
  <si>
    <t>2.</t>
  </si>
  <si>
    <t>Сокращенное наименование учреждения</t>
  </si>
  <si>
    <t>БУ «СШ по конному спорту» Минспорта Чувашии</t>
  </si>
  <si>
    <t>3.</t>
  </si>
  <si>
    <t>Дата государственной регистрации учредительных документов</t>
  </si>
  <si>
    <t>4.</t>
  </si>
  <si>
    <t>ОГРН</t>
  </si>
  <si>
    <t>1052128170137</t>
  </si>
  <si>
    <t>5.</t>
  </si>
  <si>
    <t>ИНН/КПП</t>
  </si>
  <si>
    <t>2129070061/212401001</t>
  </si>
  <si>
    <t>6.</t>
  </si>
  <si>
    <t>Код по ОКПО</t>
  </si>
  <si>
    <t>7.</t>
  </si>
  <si>
    <t>Код по ОКВЭД</t>
  </si>
  <si>
    <t>93.19</t>
  </si>
  <si>
    <t>8.</t>
  </si>
  <si>
    <t>Юридический адрес учреждения</t>
  </si>
  <si>
    <t>429958, Россия, Чувашская Республика, 
г. Новочебоксарск, ул. Советская, вл.48</t>
  </si>
  <si>
    <t>9.</t>
  </si>
  <si>
    <t>Почтовый адрес учреждения</t>
  </si>
  <si>
    <t>10.</t>
  </si>
  <si>
    <t>Телефон/факс</t>
  </si>
  <si>
    <t>8 (8352) 76-26-14</t>
  </si>
  <si>
    <t>11.</t>
  </si>
  <si>
    <t>Адрес электронной почты</t>
  </si>
  <si>
    <t>konisport@rambler.ru</t>
  </si>
  <si>
    <t>12.</t>
  </si>
  <si>
    <t>Учредитель</t>
  </si>
  <si>
    <t>Минспорт Чувашии</t>
  </si>
  <si>
    <t>13.</t>
  </si>
  <si>
    <t>Руководитель, Ф.И.О.</t>
  </si>
  <si>
    <t>Краснов Валерий Егорович</t>
  </si>
  <si>
    <t>1.2. Исчерпывающий перечень видов деятельности (с указанием основных видов деятельности и иных видов деятельности, не являющихся основными)</t>
  </si>
  <si>
    <t>№ п/п</t>
  </si>
  <si>
    <t>Вид деятельности</t>
  </si>
  <si>
    <t>1. Основные виды деятельности в соответствии с учредительными документами</t>
  </si>
  <si>
    <t>1. исчерпывающий перечень видов деятельности (с указанием основных видов деятельности и иных видов деятельности, не являющихся основными), которые учреждение вправе осуществлять в соответствии с его учредительными документами;</t>
  </si>
  <si>
    <t>1.1.</t>
  </si>
  <si>
    <t>Деятельность в области спорта прочая.(ОКВЭД 93.19).</t>
  </si>
  <si>
    <t>1.1.1.</t>
  </si>
  <si>
    <t>деятельность организаторов спортивных мероприятий, имеющих или не имеющих свои спортивные объекты;</t>
  </si>
  <si>
    <t>1.1.2.</t>
  </si>
  <si>
    <t>деятельность самостоятельных спортсменов и атлетов, судей, рефери, хронометражистов и т.д.;</t>
  </si>
  <si>
    <t>1.1.3.</t>
  </si>
  <si>
    <t>деятельность спортивных лиг</t>
  </si>
  <si>
    <t>1.1.4</t>
  </si>
  <si>
    <t>деятельность, связанную с рекламой спортивных событий</t>
  </si>
  <si>
    <t>1.1.5</t>
  </si>
  <si>
    <t>деятельность конюшен скаковых и беговых лошадей, псарен и гаражей для спортивных гоночных автомобилей</t>
  </si>
  <si>
    <t>1.1.6</t>
  </si>
  <si>
    <t>деятельность охотничьих и рыболовных заповедников</t>
  </si>
  <si>
    <t>1.1.7</t>
  </si>
  <si>
    <t>деятельность проводников в горах</t>
  </si>
  <si>
    <t>1.1.8</t>
  </si>
  <si>
    <t>деятельность, связанную со спортивно-любительским рыболовством и охотой</t>
  </si>
  <si>
    <t>1.10.</t>
  </si>
  <si>
    <t>1.11.</t>
  </si>
  <si>
    <t>1.12.</t>
  </si>
  <si>
    <t>1.13.</t>
  </si>
  <si>
    <t>1.14.</t>
  </si>
  <si>
    <t>1.15.</t>
  </si>
  <si>
    <t>1.16.</t>
  </si>
  <si>
    <t>2. Виды деятельности, не являющиеся основными в соответствии с учредительными документами</t>
  </si>
  <si>
    <t>2.1.</t>
  </si>
  <si>
    <t>Перевозка грузов специализированными автотранспортными средствами. (ОКВЭД 49.41.1)</t>
  </si>
  <si>
    <t>3.1.</t>
  </si>
  <si>
    <t>Аренда и управление собственным или арендованным нежилым недвижимым имуществом (ОКВЭД 68.20.2)</t>
  </si>
  <si>
    <t>4.1.</t>
  </si>
  <si>
    <t>Управление недвижимым имуществом за вознаграждение или на договорной основе. (ОКВЭД 68.32)</t>
  </si>
  <si>
    <t>4.1.1.</t>
  </si>
  <si>
    <t>деятельность учреждений по сбору арендной платы</t>
  </si>
  <si>
    <t>5.1.</t>
  </si>
  <si>
    <t>Деятельность рекламных агентств. (ОКВЭД 73.11)</t>
  </si>
  <si>
    <t>5.1.1.</t>
  </si>
  <si>
    <t>предоставление всех видов услуг в области рекламы (через заключение субподрядного договора), включая консультирование, творческое обслуживание, изготовление рекламных материалов и закупки</t>
  </si>
  <si>
    <t>6.1.</t>
  </si>
  <si>
    <t>Прокат и аренда товаров для отдыха и спортивных товаров. (ОКВЭД 77.21)</t>
  </si>
  <si>
    <t>6.1.1.</t>
  </si>
  <si>
    <t>прокат товаров для отдыха и спортивного снаряжения: туристических судов, каноэ, парусных шлюпок, велосипедов, пляжных шезлонгов и зонтиков, другого спортивного инвентаря, лыж</t>
  </si>
  <si>
    <t>7.1.</t>
  </si>
  <si>
    <t>Образование в области спорта и отдыха. (ОКВЭД 85.41.1)</t>
  </si>
  <si>
    <t>7.1.1.</t>
  </si>
  <si>
    <t>занятия спортом, групповые или индивидуальные, включая занятия в спортивных лагерях и школах</t>
  </si>
  <si>
    <t>8.1.</t>
  </si>
  <si>
    <t>Деятельность спортивных объектов (ОКВЭД 93.11):</t>
  </si>
  <si>
    <t>8.1.1.</t>
  </si>
  <si>
    <t>деятельность объектов по проведению спортивных меропиятий для профессионалов или любителей на открытом воздухе или в помещении (открытых, закрытых, под крышей, оборудованных или не оборудованных трибунами для зрителей);</t>
  </si>
  <si>
    <t>8.1.2.</t>
  </si>
  <si>
    <t>деятельность конюшен скаковых и беговых лошадей, псарен и гаражей для спортивных гоночных автомобилей; плавательных бассейнов и стадионов; стадионов для занятий легкой атлетикой</t>
  </si>
  <si>
    <t>8.1.3.</t>
  </si>
  <si>
    <t>деятельность площадок и стадионов для занятий зимними видами спорта, включая арены для хоккея с шайбой; боксерских залов; полей для гольфа; кегельбанов</t>
  </si>
  <si>
    <t xml:space="preserve">8.1.4. </t>
  </si>
  <si>
    <t>организацию и проведение спортивных мероприятий на открытом воздухе или в закрытом помещении для профессионалов или любителей. Мероприятия проводятся организациями, имеющими свои спортивные объекты</t>
  </si>
  <si>
    <t>8.1.5.</t>
  </si>
  <si>
    <t>подбор персонала и управление персоналом, обслуживающим эти объекты</t>
  </si>
  <si>
    <t>9.1.</t>
  </si>
  <si>
    <t>Деятельность физкультурно-оздоровительная (ОКВЭД 96.04).</t>
  </si>
  <si>
    <t>9.1.1.</t>
  </si>
  <si>
    <t>деятельность бань и душевых по предоставлению общегигиенических услуг</t>
  </si>
  <si>
    <t>9.1.2.</t>
  </si>
  <si>
    <t>деятельность саун, соляриев, салонов для снижения веса и похудения и т. п.</t>
  </si>
  <si>
    <t>10.1.</t>
  </si>
  <si>
    <t>Предоставление прочих персональных услуг, не включенных в другие группировки. (ОКВЭД 96.09)</t>
  </si>
  <si>
    <t>1.3. Перечень услуг (работ), которые оказываются потребителям за плату  в случаях,  предусмотренных  нормативными  правовыми (правовыми)  актами  с указанием потребителей указанных услуг (работ)</t>
  </si>
  <si>
    <t>2. перечень услуг (работ), которые оказываются потребителям за плату в случаях, предусмотренных нормативными правовыми (правовыми) актами с указанием потребителей указанных услуг (работ);</t>
  </si>
  <si>
    <t>Наименование услуги (работы)</t>
  </si>
  <si>
    <t>Потребители услуги (физические или юридические лица)</t>
  </si>
  <si>
    <t>Нормативный правовой (правовой) акт</t>
  </si>
  <si>
    <t>Индивидуальное занятие по верховой езде</t>
  </si>
  <si>
    <t>физические или юридические лица</t>
  </si>
  <si>
    <t xml:space="preserve">Устав  </t>
  </si>
  <si>
    <t xml:space="preserve">Индивидуальное занятие по конному спорту «Специализация конкур» для спортсменов, имеющих разряд не ниже 2(второго) спортивного разряда </t>
  </si>
  <si>
    <t>Групповое занятие физкультурно-оздоровительной направленности по освоению верховой езды для спортсменов не ниже 1 юн. разряда
(в группе до 7 человек)</t>
  </si>
  <si>
    <t xml:space="preserve">Абонемент  на занятия физкультурно-оздоровительной направленности по освоению верховой езды для детей   от 10 до 13 лет
(в группе 15-20 человек) </t>
  </si>
  <si>
    <t>Прокат на плацу или в манеже</t>
  </si>
  <si>
    <t>Предоставление одной лошади на время одного соревнования по конкуру</t>
  </si>
  <si>
    <t>Предоставление лошади на время одного занятия к подготовке соревнований по конкуру</t>
  </si>
  <si>
    <t>Предоставление лошади для ежедневных занятий по верховой езде (выездка, конкур)</t>
  </si>
  <si>
    <t>Предоставление лошади на фотосессию</t>
  </si>
  <si>
    <r>
      <rPr>
        <sz val="12"/>
        <rFont val="Times New Roman"/>
        <family val="1"/>
      </rPr>
      <t>Услуга содержания лошади  (с уборкой коневода, выгулом, пользованием манежем и открытыми плацами согласно утверждённому расписанию)</t>
    </r>
    <r>
      <rPr>
        <sz val="6"/>
        <rFont val="Times New Roman"/>
        <family val="1"/>
      </rPr>
      <t>(С КОРМАМИ/БЕЗ КОРМОВ)</t>
    </r>
  </si>
  <si>
    <t>Услуга содержания лошади (с уборкой коневода, выгулом, пользованием манежем и открытыми плацами согласно утверждённому расписанию) которой  пользуется школа  в тренировочном  процессе</t>
  </si>
  <si>
    <t>Организация  физкультурно-спортивных занятий / мероприятий в крытом манеже</t>
  </si>
  <si>
    <t>Предоставление денника (во время соревнований с подстилкой - опилки)</t>
  </si>
  <si>
    <t xml:space="preserve">Ознакомительная  групповая экскурсия по конно-спортивному комплексу
(группа от 10 человек)
</t>
  </si>
  <si>
    <t>1.4. Перечень  документов,  на  основании которых учреждение осуществляет деятельность</t>
  </si>
  <si>
    <t>3. перечень документов (с указанием номеров, даты выдачи и срока действия), на основании которых учреждение осуществляет деятельность (свидетельство о государственной регистрации учреждения, лицензии и другие разрешительные документы);</t>
  </si>
  <si>
    <t>Наименование документа</t>
  </si>
  <si>
    <t xml:space="preserve">Номер </t>
  </si>
  <si>
    <t>Дата выдачи</t>
  </si>
  <si>
    <t>Срок действия</t>
  </si>
  <si>
    <t xml:space="preserve">Устав БУ "СШ по конному спорту" Минспорта Чувашии                                                                                                                                                 -Изменения , вносимые в устав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</si>
  <si>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341                                                                                                                 281                 265                   73                                         </t>
  </si>
  <si>
    <t xml:space="preserve">27.09.2011 г.  08.07.2014 г. 28.06.2016 г.                            26.02.2018 г.                  </t>
  </si>
  <si>
    <t>бессрочно</t>
  </si>
  <si>
    <t>Свидетельство о регистрации некоммерческого юридического лица</t>
  </si>
  <si>
    <t>Свидетельство о внесении записи в Единый государственный реестр юридических лиц</t>
  </si>
  <si>
    <t>1.5. Сведения о персонале учреждения</t>
  </si>
  <si>
    <t>Показатель</t>
  </si>
  <si>
    <t>на начало 
отчетного периода</t>
  </si>
  <si>
    <t>на конец 
отчетного периода</t>
  </si>
  <si>
    <t>Количество структурных подразделений (за исключением обособленных структрных подразделений (филиалов))</t>
  </si>
  <si>
    <t>-</t>
  </si>
  <si>
    <t>4. количество структурных подразделений (за исключением обособленных структурных подразделений (филиалов) ;</t>
  </si>
  <si>
    <t>Штатная численность, ед., всего</t>
  </si>
  <si>
    <t>5. установленная численность учреждения (для казенных учреждений), численность в соответствии с утвержденным штатным расписанием учреждения (для бюджетных и автономных учреждений);</t>
  </si>
  <si>
    <t>основного персонала</t>
  </si>
  <si>
    <t>6. количество штатных единиц учреждения, задействованных в осуществлении основных видов деятельности;</t>
  </si>
  <si>
    <t>2.2.</t>
  </si>
  <si>
    <t>административно-хозяйственного персонала</t>
  </si>
  <si>
    <t>7.количество штатных единиц учреждения, осуществляющих правовое и кадровое обеспечение, бухгалтерский учет, административно-хозяйственное обеспечение, информационно-техническое обеспечение, делопроизводство;</t>
  </si>
  <si>
    <t>2.3.</t>
  </si>
  <si>
    <t>персонал правового, кадрового обеспечения и делопроизводства</t>
  </si>
  <si>
    <t>Фактическая численность, ед.</t>
  </si>
  <si>
    <t>8.фактическая численность учреждения (указывается фактическая численность учреждения, данные о количественном составе и квалификации сотрудников учреждения на начало и на конец отчетного года);</t>
  </si>
  <si>
    <t>Квалификация сотрудников учреждения</t>
  </si>
  <si>
    <t>количество работников, имеющих ученую степень</t>
  </si>
  <si>
    <t>4.2.</t>
  </si>
  <si>
    <t>количество работников, имеющих высшее профессиональное образование</t>
  </si>
  <si>
    <t>4.3.</t>
  </si>
  <si>
    <t>количество работников, имеющих среднее профессиональное образование</t>
  </si>
  <si>
    <t>4.4.</t>
  </si>
  <si>
    <t>количество работников, не имеющих профессионального образования</t>
  </si>
  <si>
    <t>Вакантные должности, ед.</t>
  </si>
  <si>
    <t>9. количество вакантных должностей (на начало и конец отчетного года) &lt;*&gt;;</t>
  </si>
  <si>
    <t>Средняя заработная плата сотрудников учреждения, руб., всего</t>
  </si>
  <si>
    <t>10.средняя заработная плата сотрудников учреждения, в том числе: руководителей; заместителей руководителей; специалистов.</t>
  </si>
  <si>
    <t>руководителя</t>
  </si>
  <si>
    <t>6.2.</t>
  </si>
  <si>
    <t>заместителей руководителей по спортивной работе</t>
  </si>
  <si>
    <t>6.3.</t>
  </si>
  <si>
    <t>заместителей руководителей по общим вопросам</t>
  </si>
  <si>
    <t>6.4.</t>
  </si>
  <si>
    <t>заместитель руководителя по административно-хозяйственой деятельности</t>
  </si>
  <si>
    <t>6.5.</t>
  </si>
  <si>
    <t xml:space="preserve"> заместитель руководителя по экономике и финансам </t>
  </si>
  <si>
    <t>6.6.</t>
  </si>
  <si>
    <t>специалистов</t>
  </si>
  <si>
    <t xml:space="preserve">1.6. Состав наблюдательного совета учреждения </t>
  </si>
  <si>
    <t>Фамилия, имя, отчество</t>
  </si>
  <si>
    <t>Должность</t>
  </si>
  <si>
    <t>2. Результат деятельности учреждения</t>
  </si>
  <si>
    <t xml:space="preserve"> В разделе 2 "Результат деятельности учреждения" указываются:</t>
  </si>
  <si>
    <t>2.1. Сведения о балансовой (остаточной) стоимости нефинансовых активов, дебиторской и кредиторской задолженности</t>
  </si>
  <si>
    <t>Наименование показателя</t>
  </si>
  <si>
    <t>Предыдущий 
год</t>
  </si>
  <si>
    <t>Отчетный
 год</t>
  </si>
  <si>
    <t>% 
изменения</t>
  </si>
  <si>
    <t>Примечание</t>
  </si>
  <si>
    <t>Балансовая (остаточная) стоимость нефинансовых активов, тыс.руб.</t>
  </si>
  <si>
    <t>198740,91 (163220,88)</t>
  </si>
  <si>
    <t>204576,08 (162160,83)</t>
  </si>
  <si>
    <t>2,94 (-0,65)</t>
  </si>
  <si>
    <t>1. изменение (увеличение, уменьшение) балансовой (остаточной) стоимости нефинансовых активов относительно предыдущего отчетного года (в процентах);</t>
  </si>
  <si>
    <t>Общая сумма выставленных требований в возмещение ущерба по недостачам и хищениям материальных ценностей, денежных средств, а также от порчи материальных ценностей, тыс.руб.</t>
  </si>
  <si>
    <t>2. общая сумма выставленных требований в возмещение ущерба по недостачам и хищениям материальных ценностей, денежных средств, а также от порчи материальных ценностей;</t>
  </si>
  <si>
    <t>Дебиторская задолженность учреждения в разрезе поступлений (выплат), предусмотренных Планом финансово-хозяйственной деятельности учреждения, тыс.руб.</t>
  </si>
  <si>
    <t>3. изменения (увеличение, уменьшение) дебиторской и кредиторской задолженности учреждения в разрезе поступлений (выплат), предусмотренных Планом финансово-хозяйственной деятельности учреждения (далее - План) относительно предыдущего отчетного года (в процентах) с указанием причин образования просроченной кредиторской задолженности, а также дебиторской задолженности, нереальной к взысканию;</t>
  </si>
  <si>
    <t>Дебиторская задолженность по доходам, полученным за счет средств республиканского бюджета</t>
  </si>
  <si>
    <t>3.2.</t>
  </si>
  <si>
    <t>Дебиторская задолженность по выданным авансам, полученным за счет средств республиканского бюджета всего:</t>
  </si>
  <si>
    <t xml:space="preserve">       в том числе:</t>
  </si>
  <si>
    <t>3.2.1.</t>
  </si>
  <si>
    <t>по выданным авансам на услуги связи</t>
  </si>
  <si>
    <t>3.2.2.</t>
  </si>
  <si>
    <t>по выданным авансам на транспортные услуги</t>
  </si>
  <si>
    <t>3.2.3.</t>
  </si>
  <si>
    <t>по выданным авансам на коммунальные услуги</t>
  </si>
  <si>
    <t>3.2.4.</t>
  </si>
  <si>
    <t>по выданным авансам на услуги по содержанию имущества</t>
  </si>
  <si>
    <t>3.2.5.</t>
  </si>
  <si>
    <t>по выданным авансам на прочие услуги</t>
  </si>
  <si>
    <t>3.2.6.</t>
  </si>
  <si>
    <t>по выданным авансам на приобретение основных средств</t>
  </si>
  <si>
    <t>3.2.7.</t>
  </si>
  <si>
    <t>по выданным авансам на приобретение нематериальных активов</t>
  </si>
  <si>
    <t>3.2.8.</t>
  </si>
  <si>
    <t>по выданным авансам на приобретение непроизведенных активов</t>
  </si>
  <si>
    <t>3.2.9.</t>
  </si>
  <si>
    <t>по выданным авансам на приобретение материальных запасов</t>
  </si>
  <si>
    <t>3.2.10.</t>
  </si>
  <si>
    <t>по выданным авансам на прочие расходы</t>
  </si>
  <si>
    <t>3.3.</t>
  </si>
  <si>
    <t>Дебиторская задолженность по выданным авансам за счет доходов, полученных от иной приносящей доход деятельности, всего:</t>
  </si>
  <si>
    <t>3.3.1.</t>
  </si>
  <si>
    <t>3.3.2.</t>
  </si>
  <si>
    <t>3.3.3.</t>
  </si>
  <si>
    <t>3.3.4.</t>
  </si>
  <si>
    <t>3.3.5.</t>
  </si>
  <si>
    <t>3.3.6.</t>
  </si>
  <si>
    <t>3.3.7.</t>
  </si>
  <si>
    <t>3.3.8.</t>
  </si>
  <si>
    <t>3.3.9.</t>
  </si>
  <si>
    <t>3.3.10.</t>
  </si>
  <si>
    <t>3.4.</t>
  </si>
  <si>
    <t>Дебиторская задолженность, нереальная к взысканию</t>
  </si>
  <si>
    <t>3.5.</t>
  </si>
  <si>
    <t>Кредиторская задолженность по расчетам с поставщиками и подрядчиками за счет средств республиканского бюджета, всего:</t>
  </si>
  <si>
    <t xml:space="preserve">        в том числе:</t>
  </si>
  <si>
    <t>3.5.1.</t>
  </si>
  <si>
    <t xml:space="preserve">по заработной плате и по начислениям на выплаты по оплате труда </t>
  </si>
  <si>
    <t>3.5.2.</t>
  </si>
  <si>
    <t>по оплате услуг связи</t>
  </si>
  <si>
    <t>3.5.3.</t>
  </si>
  <si>
    <t>по оплате транспортных услуг</t>
  </si>
  <si>
    <t>3.5.4.</t>
  </si>
  <si>
    <t>по оплате коммунальных услуг</t>
  </si>
  <si>
    <t>3.5.5.</t>
  </si>
  <si>
    <t>по оплате услуг по содержанию имущества</t>
  </si>
  <si>
    <t>3.5.6.</t>
  </si>
  <si>
    <t>по оплате прочих услуг</t>
  </si>
  <si>
    <t>3.5.7.</t>
  </si>
  <si>
    <t>по приобретению основных средств</t>
  </si>
  <si>
    <t>3.5.8.</t>
  </si>
  <si>
    <t>по приобретению нематериальных активов</t>
  </si>
  <si>
    <t>3.5.9.</t>
  </si>
  <si>
    <t>по приобретению непроизведенных активов</t>
  </si>
  <si>
    <t>3.5.10.</t>
  </si>
  <si>
    <t>по приобретению материальных запасов</t>
  </si>
  <si>
    <t>3.5.11.</t>
  </si>
  <si>
    <t>по оплате прочих расходов</t>
  </si>
  <si>
    <t>3.5.12.</t>
  </si>
  <si>
    <t>по платежам в бюджет</t>
  </si>
  <si>
    <t>3.5.13.</t>
  </si>
  <si>
    <t>по прочим расчетам с кредиторами</t>
  </si>
  <si>
    <t>3.6.</t>
  </si>
  <si>
    <t>Кредиторская задолженность по расчетам с поставщиками и подрядчиками за счет доходов, полученных от иной приносящей доход деятельности, всего:</t>
  </si>
  <si>
    <t>3.6.1.</t>
  </si>
  <si>
    <t>3.6.2.</t>
  </si>
  <si>
    <t>3.6.3.</t>
  </si>
  <si>
    <t>3.6.4.</t>
  </si>
  <si>
    <t>3.6.5.</t>
  </si>
  <si>
    <t>3.6.6.</t>
  </si>
  <si>
    <t>3.6.7.</t>
  </si>
  <si>
    <t>3.6.8.</t>
  </si>
  <si>
    <t>3.6.9.</t>
  </si>
  <si>
    <t>3.6.10.</t>
  </si>
  <si>
    <t>3.6.11.</t>
  </si>
  <si>
    <t>3.6.12.</t>
  </si>
  <si>
    <t>3.6.13.</t>
  </si>
  <si>
    <t>3.7.</t>
  </si>
  <si>
    <t>Просроченная кредиторская задолженность</t>
  </si>
  <si>
    <t>2.2. Цены (тарифы) на платные услуги (работы), оказываемые потребителям</t>
  </si>
  <si>
    <t>9. цены (тарифы) на платные услуги (работы), оказываемые потребителям (в динамике в течение отчетного периода);</t>
  </si>
  <si>
    <t>Изменение цены в отчетном периоде (руб.)</t>
  </si>
  <si>
    <t>1 квартал</t>
  </si>
  <si>
    <t>2 квартал</t>
  </si>
  <si>
    <t>3 квартал</t>
  </si>
  <si>
    <t>4 квартал</t>
  </si>
  <si>
    <t>Услуга содержания лошади  (с уборкой коневода, выгулом, пользованием манежем и открытыми плацами согласно утверждённому расписанию)</t>
  </si>
  <si>
    <t>12</t>
  </si>
  <si>
    <t>13</t>
  </si>
  <si>
    <t>14</t>
  </si>
  <si>
    <t>2.3. Сумма доходов, полученных учреждением от оказания платных услуг (выполнения работ), количество потребителей, воспользовавшихся услугами (работами) учреждения, количество жалоб потребителей</t>
  </si>
  <si>
    <t>4. суммы доходов, полученных учреждением от оказания платных услуг (выполнения работ);</t>
  </si>
  <si>
    <t>Единица измерения</t>
  </si>
  <si>
    <t>Отчетный год</t>
  </si>
  <si>
    <t>Суммы доходов, полученных учреждением от оказания платных услуг (выполнения работ)</t>
  </si>
  <si>
    <t>тыс.руб.</t>
  </si>
  <si>
    <t xml:space="preserve">Общее количество потребителей, воспользовавшихся услугами (работами) учреждения (в том числе платными для потребителей)
</t>
  </si>
  <si>
    <t>чел.</t>
  </si>
  <si>
    <t>10. общее количество потребителей, воспользовавшихся услугами (работами) учреждения (в том числе платными для потребителей);</t>
  </si>
  <si>
    <t>Средняя стоимость для потребителей получения услуг (работ) по видам услуг (работ)  (в том числе платных для потребителей)</t>
  </si>
  <si>
    <t>руб.</t>
  </si>
  <si>
    <t>Количество жалоб потребителей и принятые по результатам их рассмотрения меры:</t>
  </si>
  <si>
    <t>ед.</t>
  </si>
  <si>
    <t>11. количество жалоб потребителей и принятые по результатам их рассмотрения меры.</t>
  </si>
  <si>
    <t>всего принято</t>
  </si>
  <si>
    <t>удовлетворено (с указанием принятых мер)</t>
  </si>
  <si>
    <t>не удовлетворено</t>
  </si>
  <si>
    <t>оставлено без рассмотрения</t>
  </si>
  <si>
    <t>2.4. Сведения об исполнении государственного задания на оказание государственных услуг (выполнение работ):</t>
  </si>
  <si>
    <t>5. сведения об исполнении государственного задания на оказание государственных услуг (выполнение работ);</t>
  </si>
  <si>
    <t>2.4.1. Сведения  о фактическом достижении показателей, характеризующих качество государственной услуги</t>
  </si>
  <si>
    <t>Уникальный номер реестровой записи</t>
  </si>
  <si>
    <t>Показатель, характеризующий 
содержание государственной услуги</t>
  </si>
  <si>
    <t>Показатель, характеризующий условия (формы) оказания государ-ственной услуги</t>
  </si>
  <si>
    <t>Показатель качества государственной услуги</t>
  </si>
  <si>
    <r>
      <rPr>
        <sz val="12"/>
        <color indexed="12"/>
        <rFont val="Times New Roman"/>
        <family val="1"/>
      </rPr>
      <t>8. сведения</t>
    </r>
    <r>
      <rPr>
        <sz val="12"/>
        <rFont val="Times New Roman"/>
        <family val="1"/>
      </rPr>
      <t xml:space="preserve">, указанные в </t>
    </r>
    <r>
      <rPr>
        <sz val="12"/>
        <color indexed="12"/>
        <rFont val="Times New Roman"/>
        <family val="1"/>
      </rPr>
      <t>абзаце шестом</t>
    </r>
    <r>
      <rPr>
        <sz val="12"/>
        <rFont val="Times New Roman"/>
        <family val="1"/>
      </rPr>
      <t xml:space="preserve"> настоящего пункта, формируются учреждениями по форме, установленной приложением N 2 к Положению о формировании государственного задания на оказание государственных услуг (выполнение работ) в отношении государственных учреждений Чувашской Республики и финансовом обеспечении выполнения государственного задания, утвержденному постановлением Кабинета Министров Чувашской Республики от 8 декабря 2015 г. N 433;</t>
    </r>
  </si>
  <si>
    <t>наименование показателя</t>
  </si>
  <si>
    <t xml:space="preserve">единица измерения </t>
  </si>
  <si>
    <t>значение</t>
  </si>
  <si>
    <t xml:space="preserve">допустимое (возможное) отклонение 
</t>
  </si>
  <si>
    <t>отклонение, превышающее допустимое (возможное) отклонение</t>
  </si>
  <si>
    <t>причина отклонения</t>
  </si>
  <si>
    <t>_______
(наимено-
вание пока-зателя)</t>
  </si>
  <si>
    <t>наименование</t>
  </si>
  <si>
    <t>код по ОКЕИ</t>
  </si>
  <si>
    <t>утверждено в государ-ственном задании на год</t>
  </si>
  <si>
    <t xml:space="preserve">утверждено в государ-ственном задании на отчетную дату </t>
  </si>
  <si>
    <t xml:space="preserve">исполнено на отчет-ную дату </t>
  </si>
  <si>
    <t>931900О.99.0.БВ27АА97001</t>
  </si>
  <si>
    <t>Конный спорт</t>
  </si>
  <si>
    <t>Этап совершенствования спортивного мастерства</t>
  </si>
  <si>
    <t>Доля лиц, прошедших спортивную подгогтовку на этапе начальной подготовки и зачисленных на тренировочный этап (этап спортивной специализации)</t>
  </si>
  <si>
    <t>процент</t>
  </si>
  <si>
    <t>931900О.99.0.БВ27АА96001</t>
  </si>
  <si>
    <t>Тренировочный этап (этап спортивной специализации)</t>
  </si>
  <si>
    <t>Доля лиц, прошедших спортивную подгогтовку на тренировочном этапе (этап спортивной специализации) и зачисленных на этап совершенствлвания спортивного мастерства</t>
  </si>
  <si>
    <t>931900О.99.0.БВ27АА95001</t>
  </si>
  <si>
    <t>Этап начальной подготовки</t>
  </si>
  <si>
    <t>2.4.2. Сведения  о фактическом достижении показателей, характеризующих объем государственной услуги</t>
  </si>
  <si>
    <t>Показатель объема государственной услуги</t>
  </si>
  <si>
    <t>_______
(наимено-
вание)</t>
  </si>
  <si>
    <t>Число лиц, прошедших спортивную подготовку на этапах спортивной подготовки</t>
  </si>
  <si>
    <t>человек</t>
  </si>
  <si>
    <t>2.4.3. Сведения  о фактическом достижении показателей, характеризующих качество работы</t>
  </si>
  <si>
    <t>2.4.4. Сведения  о фактическом достижении показателей, характеризующих объем государственной услуги</t>
  </si>
  <si>
    <t xml:space="preserve">2.5. Сведения об оказании государственными учреждениями  государственных услуг (выполнение работ) сверх государственного задания:
</t>
  </si>
  <si>
    <t xml:space="preserve">2.5.1. Сведения о фактическом достижении показателей, характеризующих объем государственной услуги
</t>
  </si>
  <si>
    <t>6. сведения об оказании государственными учреждениями государственных (муниципальных) услуг (выполнении работ) (для бюджетных и автономных учреждений, а также казенных учреждений, которым в соответствии с решением органа, осуществляющего функции и полномочия учредителя, сформировано государственное (муниципальное) задание) сверх государственного (муниципального) задания;</t>
  </si>
  <si>
    <t>Наименование государственной услуги</t>
  </si>
  <si>
    <t>единица 
измерения</t>
  </si>
  <si>
    <t>утверждено сверх государственного задания на год</t>
  </si>
  <si>
    <t>исполнено 
на отчетную дату</t>
  </si>
  <si>
    <t>7. сведения об иных видах деятельности (доля объема услуг (работ) в рамках осуществления иных видов деятельности в общем объеме осуществляемых учреждением услуг (работ);</t>
  </si>
  <si>
    <t>2.5.2. Сведения  о фактическом достижении показателей, характеризующих объем работы</t>
  </si>
  <si>
    <t>Наименование работы</t>
  </si>
  <si>
    <t>Показатель объема работы</t>
  </si>
  <si>
    <t>утверждено в государственном задании на год</t>
  </si>
  <si>
    <t>2.6. Кассовые и плановые показатели по поступлениям и выплатам</t>
  </si>
  <si>
    <t>План
(отчетный год)</t>
  </si>
  <si>
    <t>Факт
(отчетный год)</t>
  </si>
  <si>
    <t>% исполнения</t>
  </si>
  <si>
    <t>Остаток средств на начало года</t>
  </si>
  <si>
    <t>субсидий на выполнение государственного задания</t>
  </si>
  <si>
    <t>12. суммы кассовых и плановых поступлений (с учетом возвратов) в разрезе поступлений, предусмотренных Планом;</t>
  </si>
  <si>
    <t>1.2.</t>
  </si>
  <si>
    <t>доходов от оказания платных услуг и от иной приносящей доход деятельности</t>
  </si>
  <si>
    <t>13. суммы кассовых и плановых выплат (с учетом восстановленных кассовых выплат) в разрезе выплат, предусмотренных Планом.</t>
  </si>
  <si>
    <t>1.3.</t>
  </si>
  <si>
    <t>целевая субсидия</t>
  </si>
  <si>
    <t>Сумма кассовых и плановых поступлений (с учетом возвратов) в разрезе поступлений, предусмотренных Планом финансово-хозяйственной деятельности, всего,
в том числе:</t>
  </si>
  <si>
    <t>субсидии на выполнение государственного задания</t>
  </si>
  <si>
    <t>целевые субсидии</t>
  </si>
  <si>
    <t>доходы от собственности</t>
  </si>
  <si>
    <t>2.4.</t>
  </si>
  <si>
    <t>доходы от оказания платных услуг (работ)</t>
  </si>
  <si>
    <t>2.4.1.</t>
  </si>
  <si>
    <t>доходы от оказания платных услуг (работ) при осуществлении основных видов деятельности в рамках выполнения гоударственного задания</t>
  </si>
  <si>
    <t>2.4.2.</t>
  </si>
  <si>
    <t>доходы от оказания платных услуг (работ) при осуществлении основных видов деятельности сверх выполнения гоударственного задания</t>
  </si>
  <si>
    <t>2.5.</t>
  </si>
  <si>
    <t>иные доходы (от спонсоров и добровольных пожертвований граждан и т.д.)</t>
  </si>
  <si>
    <t>2.5.1.</t>
  </si>
  <si>
    <t xml:space="preserve">доля объема услуг (работ) в рамках осуществления иных видов деятельности в общем объеме осуществляемых учреждением услуг (работ) </t>
  </si>
  <si>
    <t>%</t>
  </si>
  <si>
    <t>2.6</t>
  </si>
  <si>
    <t>доходы от продажи товаров</t>
  </si>
  <si>
    <t>2.7</t>
  </si>
  <si>
    <t>доходы от штрафов, пеней</t>
  </si>
  <si>
    <t>иные доходы (налог УСН)</t>
  </si>
  <si>
    <t>Сумма кассовых и плановых выплат (с учетом восстановленных кассовых выплат) в разрезе выплат, предусмотренных Планом финансово-хозяйственной деятельности, всего,
в том числе:</t>
  </si>
  <si>
    <t>Заработная плата</t>
  </si>
  <si>
    <t>Прочие выплаты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</si>
  <si>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</si>
  <si>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</si>
  <si>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</si>
  <si>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</si>
  <si>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</si>
  <si>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3.8.</t>
  </si>
  <si>
    <t>Работы, услуги по содержанию имущества</t>
  </si>
  <si>
    <t>3.9</t>
  </si>
  <si>
    <t>Страхование</t>
  </si>
  <si>
    <t>3.10</t>
  </si>
  <si>
    <t>Прочие работы, услуги</t>
  </si>
  <si>
    <t>3.11</t>
  </si>
  <si>
    <t>Пособия по социальной помощи населению</t>
  </si>
  <si>
    <t>3.12</t>
  </si>
  <si>
    <t>Прочие расходы</t>
  </si>
  <si>
    <t>3.13</t>
  </si>
  <si>
    <t>Увеличение стоимости основных средств</t>
  </si>
  <si>
    <t>3.14</t>
  </si>
  <si>
    <t>Увеличение стоимости материальных запасов</t>
  </si>
  <si>
    <t>3.15</t>
  </si>
  <si>
    <t>Услуги, работы для целей капитальных вложений</t>
  </si>
  <si>
    <t>Остаток средств на конец года</t>
  </si>
  <si>
    <t>х</t>
  </si>
  <si>
    <t>4.3</t>
  </si>
  <si>
    <t>субсидии на иные цели</t>
  </si>
  <si>
    <t>3. Об использовании имущества, закрепленного за учреждением</t>
  </si>
  <si>
    <t>8. В разделе 3 "Об использовании имущества, закрепленного за учреждением" учреждениями указываются на начало и конец отчетного года:</t>
  </si>
  <si>
    <t>на начало отчетного периода</t>
  </si>
  <si>
    <t>на конец отчетного периода</t>
  </si>
  <si>
    <t>Общая балансовая (остаточная) стоимость имущества, находящегося у учреждения на праве оперативного управления, в том числе:</t>
  </si>
  <si>
    <t>недвижимого имущества</t>
  </si>
  <si>
    <t>1.общая балансовая (остаточная) стоимость недвижимого имущества, находящегося у учреждения на праве оперативного управления;</t>
  </si>
  <si>
    <t>движимого имущества</t>
  </si>
  <si>
    <t>2.общая балансовая (остаточная) стоимость движимого имущества, находящегося у учреждения на праве оперативного управления;</t>
  </si>
  <si>
    <t>Общая балансовая (остаточная) стоимость имущества, находящегося у учреждения на праве оперативного управления, и переданного в аренду, в том числе:</t>
  </si>
  <si>
    <t>3.общая балансовая (остаточная) стоимость недвижимого имущества, находящегося у учреждения на праве оперативного управления, и переданного в аренду;</t>
  </si>
  <si>
    <t>4.общая балансовая (остаточная) стоимость движимого имущества, находящегося у учреждения на праве оперативного управления, и переданного в аренду;</t>
  </si>
  <si>
    <t>Общая балансовая (остаточная) стоимость имущества, находящегося у учреждения на праве оперативного управления, и переданного в безвозмездное пользование, в том числе:</t>
  </si>
  <si>
    <t>5.общая балансовая (остаточная) стоимость недвижимого имущества, находящегося у учреждения на праве оперативного управления, и переданного в безвозмездное пользование;</t>
  </si>
  <si>
    <t>6.общая балансовая (остаточная) стоимость движимого имущества, находящегося у учреждения на праве оперативного управления, и переданного в безвозмездное пользование;</t>
  </si>
  <si>
    <t xml:space="preserve">Общая площадь объектов недвижимого имущества, находящегося у учреждения на праве: </t>
  </si>
  <si>
    <t>кв.м.</t>
  </si>
  <si>
    <t xml:space="preserve">оперативного управления 
</t>
  </si>
  <si>
    <t>7.общая площадь объектов недвижимого имущества, находящегося у учреждения на праве оперативного управления;</t>
  </si>
  <si>
    <t xml:space="preserve">оперативного управления и переданного в аренду </t>
  </si>
  <si>
    <t>8.общая площадь объектов недвижимого имущества, находящегося у учреждения на праве оперативного управления, и переданного в аренду;</t>
  </si>
  <si>
    <t xml:space="preserve">оперативного управления и переданного в безвозмездное пользование 
</t>
  </si>
  <si>
    <t>9.общая площадь объектов недвижимого имущества, находящегося у учреждения на праве оперативного управления, и переданного в безвозмездное пользование;</t>
  </si>
  <si>
    <t>Общая площадь объектов недвижимого имущества, арендованного для размещения учреждения</t>
  </si>
  <si>
    <t>Количество объектов недвижимого имущества, находящихся у учреждения на праве оперативного управления</t>
  </si>
  <si>
    <t>10.количество объектов недвижимого имущества, находящегося у учреждения на праве оперативного управления;</t>
  </si>
  <si>
    <t xml:space="preserve">Объем средств, полученных в отчетном году от распоряжения в установленном порядке имуществом, находящимся у учреждения на праве оперативного управления </t>
  </si>
  <si>
    <t xml:space="preserve">11. Объем средств, полученных в отчетном году от распоряжения в установленном порядке имуществом, находящимся у учреждения на праве оперативного управления </t>
  </si>
  <si>
    <t>общая балансовая (остаточная) стоимость недвижимого имущества, приобретенного учреждением в отчетном году за счет средств, выделенных Минспортом Чувашии учреждению на указанные цели;</t>
  </si>
  <si>
    <t>12. общая балансовая (остаточная) стоимость недвижимого имущества, приобретенного учреждением в отчетном году за счет средств, выделенных Минспортом Чувашии учреждению на указанные цели;</t>
  </si>
  <si>
    <t>общая балансовая (остаточная) стоимость недвижимого имущества, приобретенного учреждением в отчетном году за счет доходов, полученных от платных услуг и иной приносящей доход деятельности;</t>
  </si>
  <si>
    <t>13.общая балансовая (остаточная) стоимость недвижимого имущества, приобретенного учреждением в отчетном году за счет доходов, полученных от платных услуг и иной приносящей доход деятельности;</t>
  </si>
  <si>
    <t xml:space="preserve">общая балансовая (остаточная) стоимость особо ценного движимого имущества, находящегося у учреждения на праве оперативного управления.
</t>
  </si>
  <si>
    <t>26518,69 (14834,36)</t>
  </si>
  <si>
    <t>32353,86 (17430,80)</t>
  </si>
  <si>
    <t xml:space="preserve">14. общая балансовая (остаточная) стоимость особо ценного движимого имущества, находящегося у учреждения на праве оперативного управления.
</t>
  </si>
  <si>
    <t>4. О показателях эффективности деятельности учреждения</t>
  </si>
  <si>
    <t xml:space="preserve">2021 год </t>
  </si>
  <si>
    <t>Приказ Минспорта ЧР от 31.05.2021 N 276 "О Порядке осуществления выплат стимулирующего характера руководителям государственных учреждений Чувашской Республики, находящихся в ведении Министерства физической культуры и спорта Чувашской Республики"</t>
  </si>
  <si>
    <t>I. Эффективность деятельности учреждения</t>
  </si>
  <si>
    <t>Выполнение количественных и качественных показателей, установленных в государственном задании</t>
  </si>
  <si>
    <t xml:space="preserve">Удовлетворительность качеством оказания услуг по спортивной подготовке </t>
  </si>
  <si>
    <t>Отсутствие жалоб</t>
  </si>
  <si>
    <t>Организация проведение всероссийских, республиканских, межмуниципальных официальных физкультурных мероприятий и спортивных мероприятий</t>
  </si>
  <si>
    <t xml:space="preserve">организация и проведение  </t>
  </si>
  <si>
    <t>II. Финансово-экономическая деятельность и исполнительская дисциплина</t>
  </si>
  <si>
    <t xml:space="preserve">Увеличение объема доходов от оказания платных услуг по сравнению с аналогичным периодом прошлого года, % </t>
  </si>
  <si>
    <t>Обеспечение сохранности, эффективности использования имущества учреждения по целевому назначению в соответствии с видами деятельности, установленными уставом учреждения, в том числе:</t>
  </si>
  <si>
    <t>В срок</t>
  </si>
  <si>
    <t>выполнение распорядительных актов Министерства экономического развития и имущественных отношений Чувашской Республики по вопросам распоряжения, использования и списания государственного имущества Чувашской Республики, закрепленного на праве оперативного управления или переданного государственному учреждению в пользование, включая земельные участки;</t>
  </si>
  <si>
    <t>устранение замечаний, выявленных в результате проведения совместных проверок в части сохранности и эффективности использования государственного   имущества Чувашской Республики</t>
  </si>
  <si>
    <t xml:space="preserve">Соблюдение сроков и порядка представления проектов планов финансово-хозяйственной деятельности, расшифровок к ним и других документов, необходимых при планировании бюджета в Минспорт Чувашии, соблюдения сроков и порядков представления бюджетной, статистической и иной отчетности в Минспорт Чувашии, отсутствие замечаний по срокам  и качеству предоставления, запрашиваемой информации, выполнение поручений Минспорта Чувашии. </t>
  </si>
  <si>
    <t>В установленные сроки</t>
  </si>
  <si>
    <t>Освоение средств республиканского бюджета Чувашской Республики</t>
  </si>
  <si>
    <t>ИТОГО</t>
  </si>
  <si>
    <t>Руководитель учреждения</t>
  </si>
  <si>
    <t>(подпись)</t>
  </si>
  <si>
    <t>(расшифровка подписи)</t>
  </si>
  <si>
    <t>16497,49                                          8195,56                                      24693,05                                      100%</t>
  </si>
  <si>
    <t>15938,55                                                         5235,72                                      21174,27                                      85,75%</t>
  </si>
  <si>
    <t>Не менее 3%                     2019г.-                 2050,7тыс.руб.                                     2020г. -                    2156,7тыс.руб.</t>
  </si>
  <si>
    <t>14%                         2109,94тыс.руб.                  2144,160тыс.руб.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</si>
</sst>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0.0"/>
  </numFmts>
  <fonts count="63">
    <font>
      <sz val="10"/>
      <name val="Arial Cyr"/>
      <family val="0"/>
    </font>
    <font>
      <sz val="10"/>
      <name val="Arial"/>
      <family val="0"/>
    </font>
    <font>
      <sz val="10"/>
      <color indexed="8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12"/>
      <color indexed="18"/>
      <name val="Times New Roman"/>
      <family val="1"/>
    </font>
    <font>
      <u val="single"/>
      <sz val="10"/>
      <color indexed="12"/>
      <name val="Arial Cyr"/>
      <family val="0"/>
    </font>
    <font>
      <sz val="10.5"/>
      <name val="Times New Roman"/>
      <family val="1"/>
    </font>
    <font>
      <sz val="11"/>
      <name val="Times New Roman"/>
      <family val="1"/>
    </font>
    <font>
      <sz val="10.5"/>
      <color indexed="63"/>
      <name val="PT Serif"/>
      <family val="1"/>
    </font>
    <font>
      <b/>
      <sz val="10.5"/>
      <name val="Times New Roman"/>
      <family val="1"/>
    </font>
    <font>
      <sz val="10.5"/>
      <color indexed="8"/>
      <name val="Times New Roman"/>
      <family val="1"/>
    </font>
    <font>
      <sz val="6"/>
      <name val="Times New Roman"/>
      <family val="1"/>
    </font>
    <font>
      <sz val="12"/>
      <color indexed="8"/>
      <name val="Times New Roman"/>
      <family val="1"/>
    </font>
    <font>
      <sz val="12"/>
      <color indexed="12"/>
      <name val="Times New Roman"/>
      <family val="1"/>
    </font>
    <font>
      <sz val="12"/>
      <color indexed="40"/>
      <name val="Times New Roman"/>
      <family val="1"/>
    </font>
    <font>
      <sz val="11"/>
      <color indexed="40"/>
      <name val="TimesET"/>
      <family val="0"/>
    </font>
    <font>
      <sz val="11"/>
      <name val="TimesET"/>
      <family val="0"/>
    </font>
    <font>
      <sz val="9"/>
      <name val="TimesET"/>
      <family val="0"/>
    </font>
    <font>
      <sz val="10"/>
      <color indexed="8"/>
      <name val="Times New Roman"/>
      <family val="1"/>
    </font>
    <font>
      <b/>
      <i/>
      <sz val="12"/>
      <name val="Times New Roman"/>
      <family val="1"/>
    </font>
    <font>
      <sz val="11"/>
      <color indexed="8"/>
      <name val="Roboto"/>
      <family val="0"/>
    </font>
    <font>
      <b/>
      <sz val="14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4" fontId="2" fillId="0" borderId="1">
      <alignment horizontal="right" vertical="top" shrinkToFit="1"/>
      <protection/>
    </xf>
    <xf numFmtId="4" fontId="2" fillId="0" borderId="1">
      <alignment horizontal="right" vertical="top" shrinkToFit="1"/>
      <protection/>
    </xf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2" applyNumberFormat="0" applyAlignment="0" applyProtection="0"/>
    <xf numFmtId="0" fontId="49" fillId="27" borderId="3" applyNumberFormat="0" applyAlignment="0" applyProtection="0"/>
    <xf numFmtId="0" fontId="50" fillId="27" borderId="2" applyNumberFormat="0" applyAlignment="0" applyProtection="0"/>
    <xf numFmtId="0" fontId="9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55" fillId="28" borderId="8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0" fillId="0" borderId="0">
      <alignment/>
      <protection/>
    </xf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ill="0" applyBorder="0" applyAlignment="0" applyProtection="0"/>
    <xf numFmtId="0" fontId="60" fillId="0" borderId="10" applyNumberFormat="0" applyFill="0" applyAlignment="0" applyProtection="0"/>
    <xf numFmtId="0" fontId="6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2" fillId="32" borderId="0" applyNumberFormat="0" applyBorder="0" applyAlignment="0" applyProtection="0"/>
  </cellStyleXfs>
  <cellXfs count="22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top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top" wrapText="1"/>
    </xf>
    <xf numFmtId="14" fontId="3" fillId="0" borderId="0" xfId="0" applyNumberFormat="1" applyFont="1" applyBorder="1" applyAlignment="1">
      <alignment horizontal="left" vertical="top" wrapText="1"/>
    </xf>
    <xf numFmtId="14" fontId="3" fillId="0" borderId="0" xfId="0" applyNumberFormat="1" applyFont="1" applyAlignment="1">
      <alignment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6" fillId="0" borderId="0" xfId="0" applyFont="1" applyAlignment="1">
      <alignment/>
    </xf>
    <xf numFmtId="0" fontId="8" fillId="0" borderId="0" xfId="0" applyFont="1" applyAlignment="1">
      <alignment horizontal="justify"/>
    </xf>
    <xf numFmtId="0" fontId="3" fillId="0" borderId="0" xfId="0" applyFont="1" applyAlignment="1">
      <alignment horizontal="justify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0" xfId="0" applyFont="1" applyAlignment="1">
      <alignment horizontal="justify"/>
    </xf>
    <xf numFmtId="0" fontId="7" fillId="0" borderId="1" xfId="0" applyFont="1" applyBorder="1" applyAlignment="1">
      <alignment horizontal="center" vertical="top" wrapText="1"/>
    </xf>
    <xf numFmtId="16" fontId="10" fillId="0" borderId="1" xfId="0" applyNumberFormat="1" applyFont="1" applyBorder="1" applyAlignment="1">
      <alignment horizontal="center" vertical="center" wrapText="1"/>
    </xf>
    <xf numFmtId="49" fontId="10" fillId="0" borderId="1" xfId="55" applyNumberFormat="1" applyFont="1" applyBorder="1" applyAlignment="1">
      <alignment horizontal="center" vertical="center" wrapText="1"/>
      <protection/>
    </xf>
    <xf numFmtId="16" fontId="11" fillId="0" borderId="1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3" fillId="0" borderId="0" xfId="0" applyFont="1" applyBorder="1" applyAlignment="1">
      <alignment horizontal="center" vertical="top" wrapText="1"/>
    </xf>
    <xf numFmtId="49" fontId="10" fillId="0" borderId="11" xfId="55" applyNumberFormat="1" applyFont="1" applyBorder="1" applyAlignment="1">
      <alignment horizontal="center" vertical="center" wrapText="1"/>
      <protection/>
    </xf>
    <xf numFmtId="0" fontId="11" fillId="0" borderId="1" xfId="55" applyFont="1" applyBorder="1" applyAlignment="1">
      <alignment horizontal="center" vertical="center" wrapText="1"/>
      <protection/>
    </xf>
    <xf numFmtId="0" fontId="3" fillId="0" borderId="1" xfId="0" applyFont="1" applyBorder="1" applyAlignment="1">
      <alignment horizontal="left" vertical="top" wrapText="1"/>
    </xf>
    <xf numFmtId="0" fontId="3" fillId="0" borderId="12" xfId="55" applyFont="1" applyBorder="1" applyAlignment="1">
      <alignment horizontal="center" vertical="center" wrapText="1"/>
      <protection/>
    </xf>
    <xf numFmtId="0" fontId="3" fillId="0" borderId="1" xfId="55" applyFont="1" applyBorder="1" applyAlignment="1">
      <alignment horizontal="center" vertical="center" wrapText="1"/>
      <protection/>
    </xf>
    <xf numFmtId="0" fontId="3" fillId="0" borderId="0" xfId="55" applyFont="1" applyBorder="1" applyAlignment="1">
      <alignment horizontal="center" vertical="center" wrapText="1"/>
      <protection/>
    </xf>
    <xf numFmtId="0" fontId="11" fillId="0" borderId="0" xfId="55" applyFont="1" applyBorder="1" applyAlignment="1">
      <alignment horizontal="center" vertical="top" wrapText="1"/>
      <protection/>
    </xf>
    <xf numFmtId="0" fontId="4" fillId="33" borderId="0" xfId="55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horizontal="center" vertical="center" wrapText="1"/>
    </xf>
    <xf numFmtId="0" fontId="3" fillId="0" borderId="1" xfId="55" applyFont="1" applyBorder="1" applyAlignment="1">
      <alignment horizontal="justify" vertical="center" wrapText="1"/>
      <protection/>
    </xf>
    <xf numFmtId="49" fontId="3" fillId="0" borderId="1" xfId="55" applyNumberFormat="1" applyFont="1" applyBorder="1" applyAlignment="1">
      <alignment horizontal="center" vertical="top" wrapText="1"/>
      <protection/>
    </xf>
    <xf numFmtId="0" fontId="3" fillId="0" borderId="1" xfId="55" applyFont="1" applyBorder="1" applyAlignment="1">
      <alignment horizontal="center" vertical="top" wrapText="1"/>
      <protection/>
    </xf>
    <xf numFmtId="0" fontId="16" fillId="33" borderId="1" xfId="0" applyFont="1" applyFill="1" applyBorder="1" applyAlignment="1">
      <alignment horizontal="justify" vertical="center" wrapText="1"/>
    </xf>
    <xf numFmtId="49" fontId="16" fillId="33" borderId="1" xfId="0" applyNumberFormat="1" applyFont="1" applyFill="1" applyBorder="1" applyAlignment="1">
      <alignment horizontal="center" vertical="center" wrapText="1"/>
    </xf>
    <xf numFmtId="14" fontId="16" fillId="33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3" fillId="33" borderId="1" xfId="0" applyFont="1" applyFill="1" applyBorder="1" applyAlignment="1">
      <alignment horizontal="center" vertical="center" wrapText="1"/>
    </xf>
    <xf numFmtId="0" fontId="3" fillId="33" borderId="1" xfId="0" applyFont="1" applyFill="1" applyBorder="1" applyAlignment="1">
      <alignment vertical="center" wrapText="1"/>
    </xf>
    <xf numFmtId="0" fontId="17" fillId="0" borderId="0" xfId="0" applyFont="1" applyAlignment="1">
      <alignment horizontal="justify" vertical="center"/>
    </xf>
    <xf numFmtId="0" fontId="3" fillId="0" borderId="1" xfId="0" applyFont="1" applyBorder="1" applyAlignment="1">
      <alignment horizontal="center" vertical="center"/>
    </xf>
    <xf numFmtId="16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6" fontId="3" fillId="33" borderId="1" xfId="0" applyNumberFormat="1" applyFont="1" applyFill="1" applyBorder="1" applyAlignment="1">
      <alignment horizontal="center" vertical="center" wrapText="1"/>
    </xf>
    <xf numFmtId="16" fontId="3" fillId="33" borderId="1" xfId="0" applyNumberFormat="1" applyFont="1" applyFill="1" applyBorder="1" applyAlignment="1">
      <alignment horizontal="left" vertical="center" wrapText="1"/>
    </xf>
    <xf numFmtId="4" fontId="3" fillId="33" borderId="1" xfId="0" applyNumberFormat="1" applyFont="1" applyFill="1" applyBorder="1" applyAlignment="1">
      <alignment horizontal="center" vertical="center" wrapText="1"/>
    </xf>
    <xf numFmtId="49" fontId="3" fillId="33" borderId="1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justify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justify" vertical="center" wrapText="1"/>
    </xf>
    <xf numFmtId="0" fontId="7" fillId="0" borderId="1" xfId="0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vertical="top" wrapText="1"/>
    </xf>
    <xf numFmtId="0" fontId="3" fillId="0" borderId="12" xfId="55" applyFont="1" applyFill="1" applyBorder="1" applyAlignment="1">
      <alignment horizontal="center" vertical="center" wrapText="1"/>
      <protection/>
    </xf>
    <xf numFmtId="0" fontId="3" fillId="0" borderId="14" xfId="55" applyFont="1" applyFill="1" applyBorder="1" applyAlignment="1">
      <alignment horizontal="center" vertical="center" wrapText="1"/>
      <protection/>
    </xf>
    <xf numFmtId="0" fontId="3" fillId="0" borderId="1" xfId="55" applyFont="1" applyFill="1" applyBorder="1" applyAlignment="1">
      <alignment horizontal="center" vertical="center" wrapText="1"/>
      <protection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top" wrapText="1"/>
    </xf>
    <xf numFmtId="2" fontId="3" fillId="0" borderId="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18" fillId="0" borderId="12" xfId="0" applyFont="1" applyBorder="1" applyAlignment="1">
      <alignment horizontal="justify" vertical="top" wrapText="1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7" fillId="0" borderId="1" xfId="0" applyNumberFormat="1" applyFont="1" applyBorder="1" applyAlignment="1">
      <alignment horizontal="center" vertical="center" wrapText="1"/>
    </xf>
    <xf numFmtId="0" fontId="19" fillId="0" borderId="1" xfId="0" applyFont="1" applyBorder="1" applyAlignment="1" applyProtection="1">
      <alignment horizontal="left" vertical="center" wrapText="1"/>
      <protection locked="0"/>
    </xf>
    <xf numFmtId="0" fontId="2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>
      <alignment/>
    </xf>
    <xf numFmtId="2" fontId="7" fillId="0" borderId="1" xfId="0" applyNumberFormat="1" applyFont="1" applyBorder="1" applyAlignment="1">
      <alignment horizontal="center" vertical="center" wrapText="1"/>
    </xf>
    <xf numFmtId="0" fontId="20" fillId="0" borderId="1" xfId="0" applyFont="1" applyBorder="1" applyAlignment="1" applyProtection="1">
      <alignment horizontal="left" vertical="center" wrapText="1"/>
      <protection locked="0"/>
    </xf>
    <xf numFmtId="0" fontId="21" fillId="0" borderId="1" xfId="0" applyFont="1" applyBorder="1" applyAlignment="1" applyProtection="1">
      <alignment horizontal="left" vertical="center" wrapText="1"/>
      <protection locked="0"/>
    </xf>
    <xf numFmtId="0" fontId="21" fillId="0" borderId="0" xfId="0" applyFont="1" applyBorder="1" applyAlignment="1" applyProtection="1">
      <alignment horizontal="left" vertical="center" wrapText="1"/>
      <protection locked="0"/>
    </xf>
    <xf numFmtId="0" fontId="16" fillId="0" borderId="0" xfId="0" applyFont="1" applyAlignment="1">
      <alignment horizontal="justify" vertical="center"/>
    </xf>
    <xf numFmtId="0" fontId="3" fillId="0" borderId="12" xfId="0" applyFont="1" applyBorder="1" applyAlignment="1" applyProtection="1">
      <alignment horizontal="left" vertical="center" wrapText="1"/>
      <protection locked="0"/>
    </xf>
    <xf numFmtId="0" fontId="20" fillId="0" borderId="12" xfId="0" applyFont="1" applyBorder="1" applyAlignment="1" applyProtection="1">
      <alignment horizontal="left" vertical="center" wrapText="1"/>
      <protection locked="0"/>
    </xf>
    <xf numFmtId="2" fontId="18" fillId="0" borderId="1" xfId="0" applyNumberFormat="1" applyFont="1" applyBorder="1" applyAlignment="1">
      <alignment horizontal="center" vertical="center" wrapText="1"/>
    </xf>
    <xf numFmtId="2" fontId="7" fillId="0" borderId="12" xfId="0" applyNumberFormat="1" applyFont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 applyProtection="1">
      <alignment horizontal="left" vertical="center" wrapText="1"/>
      <protection locked="0"/>
    </xf>
    <xf numFmtId="49" fontId="3" fillId="0" borderId="0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4" fillId="0" borderId="13" xfId="0" applyFont="1" applyBorder="1" applyAlignment="1">
      <alignment horizontal="right" vertical="top" wrapText="1"/>
    </xf>
    <xf numFmtId="0" fontId="4" fillId="0" borderId="1" xfId="0" applyFont="1" applyBorder="1" applyAlignment="1">
      <alignment horizontal="right" vertical="top" wrapText="1"/>
    </xf>
    <xf numFmtId="0" fontId="4" fillId="0" borderId="13" xfId="0" applyFont="1" applyBorder="1" applyAlignment="1">
      <alignment vertical="top" wrapText="1"/>
    </xf>
    <xf numFmtId="0" fontId="4" fillId="0" borderId="12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3" fillId="0" borderId="1" xfId="0" applyFont="1" applyBorder="1" applyAlignment="1">
      <alignment/>
    </xf>
    <xf numFmtId="49" fontId="11" fillId="0" borderId="1" xfId="55" applyNumberFormat="1" applyFont="1" applyBorder="1" applyAlignment="1">
      <alignment horizontal="center" vertical="center" wrapText="1"/>
      <protection/>
    </xf>
    <xf numFmtId="0" fontId="0" fillId="0" borderId="1" xfId="0" applyFont="1" applyBorder="1" applyAlignment="1">
      <alignment vertical="center" wrapText="1"/>
    </xf>
    <xf numFmtId="49" fontId="11" fillId="0" borderId="12" xfId="55" applyNumberFormat="1" applyFont="1" applyBorder="1" applyAlignment="1">
      <alignment horizontal="center" vertical="center" wrapText="1"/>
      <protection/>
    </xf>
    <xf numFmtId="4" fontId="22" fillId="0" borderId="1" xfId="33" applyFont="1" applyAlignment="1">
      <alignment horizontal="right" shrinkToFit="1"/>
      <protection/>
    </xf>
    <xf numFmtId="4" fontId="22" fillId="0" borderId="1" xfId="34" applyFont="1" applyAlignment="1">
      <alignment horizontal="right" shrinkToFit="1"/>
      <protection/>
    </xf>
    <xf numFmtId="0" fontId="3" fillId="0" borderId="1" xfId="0" applyFont="1" applyBorder="1" applyAlignment="1">
      <alignment vertical="top" wrapText="1"/>
    </xf>
    <xf numFmtId="3" fontId="4" fillId="33" borderId="1" xfId="0" applyNumberFormat="1" applyFont="1" applyFill="1" applyBorder="1" applyAlignment="1">
      <alignment horizontal="right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4" fillId="33" borderId="1" xfId="0" applyNumberFormat="1" applyFont="1" applyFill="1" applyBorder="1" applyAlignment="1">
      <alignment horizontal="right" wrapText="1"/>
    </xf>
    <xf numFmtId="0" fontId="3" fillId="0" borderId="0" xfId="0" applyFont="1" applyBorder="1" applyAlignment="1">
      <alignment horizontal="justify" vertical="top" wrapText="1"/>
    </xf>
    <xf numFmtId="0" fontId="7" fillId="0" borderId="0" xfId="0" applyFont="1" applyAlignment="1">
      <alignment/>
    </xf>
    <xf numFmtId="0" fontId="23" fillId="0" borderId="0" xfId="0" applyFont="1" applyAlignment="1">
      <alignment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3" fillId="0" borderId="1" xfId="0" applyFont="1" applyBorder="1" applyAlignment="1">
      <alignment vertical="center"/>
    </xf>
    <xf numFmtId="0" fontId="24" fillId="0" borderId="0" xfId="0" applyFont="1" applyAlignment="1">
      <alignment wrapText="1"/>
    </xf>
    <xf numFmtId="0" fontId="3" fillId="0" borderId="1" xfId="0" applyFont="1" applyBorder="1" applyAlignment="1">
      <alignment vertical="top"/>
    </xf>
    <xf numFmtId="0" fontId="3" fillId="0" borderId="0" xfId="0" applyFont="1" applyFill="1" applyAlignment="1">
      <alignment horizontal="justify" vertical="center"/>
    </xf>
    <xf numFmtId="0" fontId="3" fillId="0" borderId="1" xfId="0" applyFont="1" applyBorder="1" applyAlignment="1">
      <alignment horizontal="center" wrapText="1"/>
    </xf>
    <xf numFmtId="0" fontId="26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top" wrapText="1"/>
    </xf>
    <xf numFmtId="3" fontId="3" fillId="0" borderId="1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1" fontId="3" fillId="0" borderId="1" xfId="0" applyNumberFormat="1" applyFont="1" applyBorder="1" applyAlignment="1">
      <alignment horizontal="center" vertical="top" wrapText="1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vertical="center" wrapText="1"/>
    </xf>
    <xf numFmtId="1" fontId="3" fillId="33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left" vertical="top" wrapText="1"/>
      <protection/>
    </xf>
    <xf numFmtId="49" fontId="3" fillId="0" borderId="13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 vertical="center" wrapText="1"/>
    </xf>
    <xf numFmtId="0" fontId="3" fillId="0" borderId="14" xfId="0" applyFont="1" applyBorder="1" applyAlignment="1" applyProtection="1">
      <alignment horizontal="left" vertical="top" wrapText="1"/>
      <protection/>
    </xf>
    <xf numFmtId="2" fontId="3" fillId="0" borderId="1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Alignment="1">
      <alignment/>
    </xf>
    <xf numFmtId="49" fontId="3" fillId="33" borderId="13" xfId="0" applyNumberFormat="1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6" fillId="0" borderId="1" xfId="0" applyFont="1" applyBorder="1" applyAlignment="1">
      <alignment horizontal="justify" vertical="center" wrapText="1"/>
    </xf>
    <xf numFmtId="9" fontId="26" fillId="0" borderId="1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9" fontId="26" fillId="0" borderId="1" xfId="59" applyFont="1" applyFill="1" applyBorder="1" applyAlignment="1" applyProtection="1">
      <alignment horizontal="center" vertical="center" wrapText="1"/>
      <protection/>
    </xf>
    <xf numFmtId="0" fontId="26" fillId="0" borderId="12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justify" vertical="center" wrapText="1"/>
    </xf>
    <xf numFmtId="0" fontId="26" fillId="0" borderId="17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justify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justify" vertical="center" wrapText="1"/>
    </xf>
    <xf numFmtId="10" fontId="26" fillId="0" borderId="1" xfId="0" applyNumberFormat="1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justify" vertical="center" wrapText="1"/>
    </xf>
    <xf numFmtId="0" fontId="29" fillId="0" borderId="0" xfId="0" applyFont="1" applyAlignment="1">
      <alignment/>
    </xf>
    <xf numFmtId="0" fontId="3" fillId="0" borderId="18" xfId="0" applyFont="1" applyBorder="1" applyAlignment="1">
      <alignment/>
    </xf>
    <xf numFmtId="0" fontId="6" fillId="0" borderId="0" xfId="0" applyFont="1" applyAlignment="1">
      <alignment horizontal="center" vertical="top"/>
    </xf>
    <xf numFmtId="0" fontId="4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top" wrapText="1"/>
    </xf>
    <xf numFmtId="49" fontId="3" fillId="0" borderId="0" xfId="0" applyNumberFormat="1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Fill="1" applyBorder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11" fillId="33" borderId="1" xfId="55" applyFont="1" applyFill="1" applyBorder="1" applyAlignment="1">
      <alignment horizontal="left" vertical="center" wrapText="1"/>
      <protection/>
    </xf>
    <xf numFmtId="0" fontId="11" fillId="0" borderId="1" xfId="55" applyFont="1" applyFill="1" applyBorder="1" applyAlignment="1">
      <alignment horizontal="left" vertical="center" wrapText="1"/>
      <protection/>
    </xf>
    <xf numFmtId="4" fontId="3" fillId="33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justify"/>
    </xf>
    <xf numFmtId="0" fontId="7" fillId="0" borderId="1" xfId="0" applyFont="1" applyFill="1" applyBorder="1" applyAlignment="1">
      <alignment horizontal="center" vertical="top" wrapText="1"/>
    </xf>
    <xf numFmtId="0" fontId="3" fillId="33" borderId="1" xfId="0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justify"/>
    </xf>
    <xf numFmtId="0" fontId="3" fillId="0" borderId="1" xfId="55" applyFont="1" applyBorder="1" applyAlignment="1">
      <alignment horizontal="center" vertical="center" wrapText="1"/>
      <protection/>
    </xf>
    <xf numFmtId="0" fontId="16" fillId="3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top" wrapText="1"/>
    </xf>
    <xf numFmtId="0" fontId="11" fillId="0" borderId="19" xfId="55" applyFont="1" applyBorder="1" applyAlignment="1">
      <alignment horizontal="center" vertical="center" wrapText="1"/>
      <protection/>
    </xf>
    <xf numFmtId="0" fontId="4" fillId="33" borderId="1" xfId="55" applyFont="1" applyFill="1" applyBorder="1" applyAlignment="1">
      <alignment horizontal="center" vertical="center" wrapText="1"/>
      <protection/>
    </xf>
    <xf numFmtId="0" fontId="3" fillId="0" borderId="12" xfId="0" applyFont="1" applyBorder="1" applyAlignment="1">
      <alignment horizontal="left" vertical="center" wrapText="1"/>
    </xf>
    <xf numFmtId="0" fontId="14" fillId="0" borderId="1" xfId="55" applyFont="1" applyBorder="1" applyAlignment="1">
      <alignment horizontal="left" vertical="top" wrapText="1"/>
      <protection/>
    </xf>
    <xf numFmtId="0" fontId="3" fillId="0" borderId="0" xfId="0" applyFont="1" applyBorder="1" applyAlignment="1">
      <alignment horizontal="left" wrapText="1"/>
    </xf>
    <xf numFmtId="0" fontId="10" fillId="0" borderId="1" xfId="0" applyFont="1" applyBorder="1" applyAlignment="1">
      <alignment horizontal="justify" vertical="top" wrapText="1"/>
    </xf>
    <xf numFmtId="0" fontId="10" fillId="0" borderId="1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0" fontId="10" fillId="0" borderId="15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/>
    </xf>
    <xf numFmtId="0" fontId="11" fillId="0" borderId="1" xfId="55" applyFont="1" applyBorder="1" applyAlignment="1">
      <alignment horizontal="justify" vertical="top" wrapText="1"/>
      <protection/>
    </xf>
    <xf numFmtId="0" fontId="9" fillId="0" borderId="1" xfId="44" applyNumberFormat="1" applyFont="1" applyFill="1" applyBorder="1" applyAlignment="1" applyProtection="1">
      <alignment horizontal="left" vertical="center" wrapText="1"/>
      <protection/>
    </xf>
    <xf numFmtId="14" fontId="3" fillId="0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14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center" vertical="center" wrapText="1"/>
    </xf>
    <xf numFmtId="0" fontId="5" fillId="34" borderId="18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  <xf numFmtId="0" fontId="23" fillId="0" borderId="1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justify" vertical="center"/>
    </xf>
    <xf numFmtId="0" fontId="3" fillId="33" borderId="1" xfId="0" applyFont="1" applyFill="1" applyBorder="1" applyAlignment="1">
      <alignment vertical="center" wrapText="1"/>
    </xf>
    <xf numFmtId="0" fontId="11" fillId="0" borderId="1" xfId="0" applyFont="1" applyBorder="1" applyAlignment="1">
      <alignment horizontal="center" vertical="top" wrapText="1"/>
    </xf>
    <xf numFmtId="0" fontId="26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6" xfId="33"/>
    <cellStyle name="xl37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3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onisport@rambler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AR244"/>
  <sheetViews>
    <sheetView view="pageBreakPreview" zoomScale="90" zoomScaleNormal="120" zoomScaleSheetLayoutView="90" zoomScalePageLayoutView="0" workbookViewId="0" topLeftCell="A236">
      <selection activeCell="B5" sqref="B5"/>
    </sheetView>
  </sheetViews>
  <sheetFormatPr defaultColWidth="9.00390625" defaultRowHeight="12.75"/>
  <cols>
    <col min="1" max="1" width="7.375" style="1" customWidth="1"/>
    <col min="2" max="2" width="38.875" style="1" customWidth="1"/>
    <col min="3" max="3" width="15.625" style="1" customWidth="1"/>
    <col min="4" max="4" width="16.375" style="1" customWidth="1"/>
    <col min="5" max="5" width="16.125" style="1" customWidth="1"/>
    <col min="6" max="6" width="15.00390625" style="1" customWidth="1"/>
    <col min="7" max="7" width="9.375" style="1" customWidth="1"/>
    <col min="8" max="8" width="83.875" style="1" customWidth="1"/>
    <col min="9" max="12" width="9.00390625" style="1" customWidth="1"/>
    <col min="13" max="13" width="118.625" style="1" customWidth="1"/>
    <col min="14" max="16384" width="9.00390625" style="1" customWidth="1"/>
  </cols>
  <sheetData>
    <row r="1" spans="1:6" ht="21.75" customHeight="1">
      <c r="A1" s="207" t="s">
        <v>0</v>
      </c>
      <c r="B1" s="207"/>
      <c r="C1" s="2"/>
      <c r="D1" s="207" t="s">
        <v>1</v>
      </c>
      <c r="E1" s="207"/>
      <c r="F1" s="207"/>
    </row>
    <row r="2" spans="1:6" ht="40.5" customHeight="1">
      <c r="A2" s="208" t="s">
        <v>2</v>
      </c>
      <c r="B2" s="208"/>
      <c r="D2" s="209" t="s">
        <v>3</v>
      </c>
      <c r="E2" s="209"/>
      <c r="F2" s="209"/>
    </row>
    <row r="3" spans="1:6" ht="16.5" customHeight="1">
      <c r="A3" s="4"/>
      <c r="B3" s="4" t="s">
        <v>4</v>
      </c>
      <c r="D3" s="179" t="s">
        <v>5</v>
      </c>
      <c r="E3" s="179"/>
      <c r="F3" s="179"/>
    </row>
    <row r="4" spans="1:6" ht="24.75" customHeight="1" hidden="1">
      <c r="A4" s="4"/>
      <c r="B4" s="4" t="s">
        <v>6</v>
      </c>
      <c r="D4" s="204"/>
      <c r="E4" s="204"/>
      <c r="F4" s="204"/>
    </row>
    <row r="5" spans="1:6" s="6" customFormat="1" ht="24" customHeight="1">
      <c r="A5" s="5"/>
      <c r="B5" s="5" t="s">
        <v>7</v>
      </c>
      <c r="D5" s="201">
        <v>44266</v>
      </c>
      <c r="E5" s="201"/>
      <c r="F5" s="201"/>
    </row>
    <row r="6" spans="1:6" s="8" customFormat="1" ht="23.25" customHeight="1" hidden="1">
      <c r="A6" s="7"/>
      <c r="B6" s="4" t="s">
        <v>8</v>
      </c>
      <c r="D6" s="202" t="s">
        <v>8</v>
      </c>
      <c r="E6" s="202"/>
      <c r="F6" s="202"/>
    </row>
    <row r="7" spans="1:6" ht="14.25" customHeight="1">
      <c r="A7" s="9"/>
      <c r="B7" s="9"/>
      <c r="D7" s="203"/>
      <c r="E7" s="203"/>
      <c r="F7" s="203"/>
    </row>
    <row r="8" spans="1:6" ht="12" customHeight="1">
      <c r="A8" s="4"/>
      <c r="B8" s="4"/>
      <c r="D8" s="204"/>
      <c r="E8" s="204"/>
      <c r="F8" s="204"/>
    </row>
    <row r="9" spans="1:6" ht="15.75">
      <c r="A9" s="9"/>
      <c r="B9" s="9"/>
      <c r="D9" s="10"/>
      <c r="E9" s="10"/>
      <c r="F9" s="10"/>
    </row>
    <row r="10" spans="1:6" ht="21" customHeight="1">
      <c r="A10" s="205" t="s">
        <v>9</v>
      </c>
      <c r="B10" s="205"/>
      <c r="C10" s="205"/>
      <c r="D10" s="205"/>
      <c r="E10" s="205"/>
      <c r="F10" s="205"/>
    </row>
    <row r="11" spans="1:6" ht="23.25" customHeight="1">
      <c r="A11" s="206" t="s">
        <v>10</v>
      </c>
      <c r="B11" s="206"/>
      <c r="C11" s="206"/>
      <c r="D11" s="206"/>
      <c r="E11" s="206"/>
      <c r="F11" s="206"/>
    </row>
    <row r="12" spans="1:6" s="11" customFormat="1" ht="13.5" customHeight="1">
      <c r="A12" s="198" t="s">
        <v>11</v>
      </c>
      <c r="B12" s="198"/>
      <c r="C12" s="198"/>
      <c r="D12" s="198"/>
      <c r="E12" s="198"/>
      <c r="F12" s="198"/>
    </row>
    <row r="13" spans="1:6" ht="48" customHeight="1">
      <c r="A13" s="199" t="s">
        <v>12</v>
      </c>
      <c r="B13" s="199"/>
      <c r="C13" s="199"/>
      <c r="D13" s="199"/>
      <c r="E13" s="199"/>
      <c r="F13" s="199"/>
    </row>
    <row r="14" spans="1:5" ht="15.75">
      <c r="A14" s="12"/>
      <c r="B14" s="200" t="s">
        <v>13</v>
      </c>
      <c r="C14" s="200"/>
      <c r="D14" s="200"/>
      <c r="E14" s="200"/>
    </row>
    <row r="15" ht="9.75" customHeight="1">
      <c r="A15" s="12" t="s">
        <v>14</v>
      </c>
    </row>
    <row r="16" spans="1:8" ht="20.25" customHeight="1">
      <c r="A16" s="168" t="s">
        <v>15</v>
      </c>
      <c r="B16" s="168"/>
      <c r="C16" s="168"/>
      <c r="D16" s="168"/>
      <c r="E16" s="168"/>
      <c r="F16" s="168"/>
      <c r="H16" s="13" t="s">
        <v>16</v>
      </c>
    </row>
    <row r="17" spans="1:6" ht="16.5" customHeight="1">
      <c r="A17" s="179" t="s">
        <v>17</v>
      </c>
      <c r="B17" s="179"/>
      <c r="C17" s="179"/>
      <c r="D17" s="179"/>
      <c r="E17" s="179"/>
      <c r="F17" s="179"/>
    </row>
    <row r="18" ht="9" customHeight="1"/>
    <row r="19" spans="1:6" ht="77.25" customHeight="1">
      <c r="A19" s="14" t="s">
        <v>18</v>
      </c>
      <c r="B19" s="162" t="s">
        <v>19</v>
      </c>
      <c r="C19" s="162"/>
      <c r="D19" s="182" t="s">
        <v>20</v>
      </c>
      <c r="E19" s="182"/>
      <c r="F19" s="182"/>
    </row>
    <row r="20" spans="1:6" ht="33" customHeight="1">
      <c r="A20" s="14" t="s">
        <v>21</v>
      </c>
      <c r="B20" s="162" t="s">
        <v>22</v>
      </c>
      <c r="C20" s="162"/>
      <c r="D20" s="182" t="s">
        <v>23</v>
      </c>
      <c r="E20" s="182"/>
      <c r="F20" s="182"/>
    </row>
    <row r="21" spans="1:8" ht="47.25" customHeight="1">
      <c r="A21" s="14" t="s">
        <v>24</v>
      </c>
      <c r="B21" s="162" t="s">
        <v>25</v>
      </c>
      <c r="C21" s="162"/>
      <c r="D21" s="196">
        <v>38716</v>
      </c>
      <c r="E21" s="196"/>
      <c r="F21" s="196"/>
      <c r="H21" s="13"/>
    </row>
    <row r="22" spans="1:6" ht="37.5" customHeight="1">
      <c r="A22" s="14" t="s">
        <v>26</v>
      </c>
      <c r="B22" s="162" t="s">
        <v>27</v>
      </c>
      <c r="C22" s="162"/>
      <c r="D22" s="197" t="s">
        <v>28</v>
      </c>
      <c r="E22" s="197"/>
      <c r="F22" s="197"/>
    </row>
    <row r="23" spans="1:8" ht="29.25" customHeight="1">
      <c r="A23" s="14" t="s">
        <v>29</v>
      </c>
      <c r="B23" s="162" t="s">
        <v>30</v>
      </c>
      <c r="C23" s="162"/>
      <c r="D23" s="182" t="s">
        <v>31</v>
      </c>
      <c r="E23" s="182"/>
      <c r="F23" s="182"/>
      <c r="H23" s="13"/>
    </row>
    <row r="24" spans="1:8" ht="27.75" customHeight="1">
      <c r="A24" s="14" t="s">
        <v>32</v>
      </c>
      <c r="B24" s="162" t="s">
        <v>33</v>
      </c>
      <c r="C24" s="162"/>
      <c r="D24" s="182">
        <v>75717419</v>
      </c>
      <c r="E24" s="182"/>
      <c r="F24" s="182"/>
      <c r="H24" s="13"/>
    </row>
    <row r="25" spans="1:6" ht="29.25" customHeight="1">
      <c r="A25" s="14" t="s">
        <v>34</v>
      </c>
      <c r="B25" s="162" t="s">
        <v>35</v>
      </c>
      <c r="C25" s="162"/>
      <c r="D25" s="182" t="s">
        <v>36</v>
      </c>
      <c r="E25" s="182"/>
      <c r="F25" s="182"/>
    </row>
    <row r="26" spans="1:8" ht="33.75" customHeight="1">
      <c r="A26" s="14" t="s">
        <v>37</v>
      </c>
      <c r="B26" s="162" t="s">
        <v>38</v>
      </c>
      <c r="C26" s="162"/>
      <c r="D26" s="182" t="s">
        <v>39</v>
      </c>
      <c r="E26" s="182"/>
      <c r="F26" s="182"/>
      <c r="H26" s="13"/>
    </row>
    <row r="27" spans="1:8" ht="31.5" customHeight="1">
      <c r="A27" s="14" t="s">
        <v>40</v>
      </c>
      <c r="B27" s="162" t="s">
        <v>41</v>
      </c>
      <c r="C27" s="162"/>
      <c r="D27" s="182" t="s">
        <v>39</v>
      </c>
      <c r="E27" s="182"/>
      <c r="F27" s="182"/>
      <c r="H27" s="13"/>
    </row>
    <row r="28" spans="1:8" ht="30" customHeight="1">
      <c r="A28" s="14" t="s">
        <v>42</v>
      </c>
      <c r="B28" s="162" t="s">
        <v>43</v>
      </c>
      <c r="C28" s="162"/>
      <c r="D28" s="182" t="s">
        <v>44</v>
      </c>
      <c r="E28" s="182"/>
      <c r="F28" s="182"/>
      <c r="H28" s="13"/>
    </row>
    <row r="29" spans="1:6" ht="38.25" customHeight="1">
      <c r="A29" s="14" t="s">
        <v>45</v>
      </c>
      <c r="B29" s="162" t="s">
        <v>46</v>
      </c>
      <c r="C29" s="162"/>
      <c r="D29" s="195" t="s">
        <v>47</v>
      </c>
      <c r="E29" s="195"/>
      <c r="F29" s="195"/>
    </row>
    <row r="30" spans="1:8" ht="46.5" customHeight="1">
      <c r="A30" s="14" t="s">
        <v>48</v>
      </c>
      <c r="B30" s="162" t="s">
        <v>49</v>
      </c>
      <c r="C30" s="162"/>
      <c r="D30" s="182" t="s">
        <v>50</v>
      </c>
      <c r="E30" s="182"/>
      <c r="F30" s="182"/>
      <c r="H30" s="13"/>
    </row>
    <row r="31" spans="1:6" ht="21" customHeight="1">
      <c r="A31" s="14" t="s">
        <v>51</v>
      </c>
      <c r="B31" s="162" t="s">
        <v>52</v>
      </c>
      <c r="C31" s="162"/>
      <c r="D31" s="182" t="s">
        <v>53</v>
      </c>
      <c r="E31" s="182"/>
      <c r="F31" s="182"/>
    </row>
    <row r="32" ht="11.25" customHeight="1"/>
    <row r="33" spans="1:6" ht="33" customHeight="1">
      <c r="A33" s="188" t="s">
        <v>54</v>
      </c>
      <c r="B33" s="188"/>
      <c r="C33" s="188"/>
      <c r="D33" s="188"/>
      <c r="E33" s="188"/>
      <c r="F33" s="188"/>
    </row>
    <row r="34" ht="10.5" customHeight="1">
      <c r="A34" s="16"/>
    </row>
    <row r="35" spans="1:6" ht="18.75" customHeight="1">
      <c r="A35" s="17" t="s">
        <v>55</v>
      </c>
      <c r="B35" s="165" t="s">
        <v>56</v>
      </c>
      <c r="C35" s="165"/>
      <c r="D35" s="165"/>
      <c r="E35" s="165"/>
      <c r="F35" s="165"/>
    </row>
    <row r="36" spans="1:8" ht="25.5" customHeight="1">
      <c r="A36" s="165" t="s">
        <v>57</v>
      </c>
      <c r="B36" s="165"/>
      <c r="C36" s="165"/>
      <c r="D36" s="165"/>
      <c r="E36" s="165"/>
      <c r="F36" s="165"/>
      <c r="H36" s="13" t="s">
        <v>58</v>
      </c>
    </row>
    <row r="37" spans="1:6" ht="17.25" customHeight="1">
      <c r="A37" s="18" t="s">
        <v>59</v>
      </c>
      <c r="B37" s="189" t="s">
        <v>60</v>
      </c>
      <c r="C37" s="189"/>
      <c r="D37" s="189"/>
      <c r="E37" s="189"/>
      <c r="F37" s="189"/>
    </row>
    <row r="38" spans="1:6" ht="15.75" customHeight="1" hidden="1">
      <c r="A38" s="18" t="s">
        <v>61</v>
      </c>
      <c r="B38" s="189" t="s">
        <v>62</v>
      </c>
      <c r="C38" s="189"/>
      <c r="D38" s="189"/>
      <c r="E38" s="189"/>
      <c r="F38" s="189"/>
    </row>
    <row r="39" spans="1:6" ht="15.75" customHeight="1" hidden="1">
      <c r="A39" s="18" t="s">
        <v>63</v>
      </c>
      <c r="B39" s="189" t="s">
        <v>64</v>
      </c>
      <c r="C39" s="189"/>
      <c r="D39" s="189"/>
      <c r="E39" s="189"/>
      <c r="F39" s="189"/>
    </row>
    <row r="40" spans="1:6" ht="15.75" customHeight="1" hidden="1">
      <c r="A40" s="18" t="s">
        <v>65</v>
      </c>
      <c r="B40" s="189" t="s">
        <v>66</v>
      </c>
      <c r="C40" s="189"/>
      <c r="D40" s="189"/>
      <c r="E40" s="189"/>
      <c r="F40" s="189"/>
    </row>
    <row r="41" spans="1:6" ht="15.75" customHeight="1" hidden="1">
      <c r="A41" s="19" t="s">
        <v>67</v>
      </c>
      <c r="B41" s="194" t="s">
        <v>68</v>
      </c>
      <c r="C41" s="194"/>
      <c r="D41" s="194"/>
      <c r="E41" s="194"/>
      <c r="F41" s="194"/>
    </row>
    <row r="42" spans="1:6" ht="15.75" customHeight="1" hidden="1">
      <c r="A42" s="19" t="s">
        <v>69</v>
      </c>
      <c r="B42" s="189" t="s">
        <v>70</v>
      </c>
      <c r="C42" s="189"/>
      <c r="D42" s="189"/>
      <c r="E42" s="189"/>
      <c r="F42" s="189"/>
    </row>
    <row r="43" spans="1:6" ht="15.75" customHeight="1" hidden="1">
      <c r="A43" s="19" t="s">
        <v>71</v>
      </c>
      <c r="B43" s="189" t="s">
        <v>72</v>
      </c>
      <c r="C43" s="189"/>
      <c r="D43" s="189"/>
      <c r="E43" s="189"/>
      <c r="F43" s="189"/>
    </row>
    <row r="44" spans="1:6" ht="15.75" customHeight="1" hidden="1">
      <c r="A44" s="19" t="s">
        <v>73</v>
      </c>
      <c r="B44" s="189" t="s">
        <v>74</v>
      </c>
      <c r="C44" s="189"/>
      <c r="D44" s="189"/>
      <c r="E44" s="189"/>
      <c r="F44" s="189"/>
    </row>
    <row r="45" spans="1:6" ht="15.75" customHeight="1" hidden="1">
      <c r="A45" s="19" t="s">
        <v>75</v>
      </c>
      <c r="B45" s="190" t="s">
        <v>76</v>
      </c>
      <c r="C45" s="190"/>
      <c r="D45" s="190"/>
      <c r="E45" s="190"/>
      <c r="F45" s="190"/>
    </row>
    <row r="46" spans="1:6" ht="31.5" customHeight="1" hidden="1">
      <c r="A46" s="20" t="s">
        <v>77</v>
      </c>
      <c r="B46" s="189"/>
      <c r="C46" s="189"/>
      <c r="D46" s="189"/>
      <c r="E46" s="189"/>
      <c r="F46" s="189"/>
    </row>
    <row r="47" spans="1:6" ht="30.75" customHeight="1" hidden="1">
      <c r="A47" s="20" t="s">
        <v>78</v>
      </c>
      <c r="B47" s="189"/>
      <c r="C47" s="189"/>
      <c r="D47" s="189"/>
      <c r="E47" s="189"/>
      <c r="F47" s="189"/>
    </row>
    <row r="48" spans="1:6" ht="45.75" customHeight="1" hidden="1">
      <c r="A48" s="20" t="s">
        <v>79</v>
      </c>
      <c r="B48" s="189"/>
      <c r="C48" s="189"/>
      <c r="D48" s="189"/>
      <c r="E48" s="189"/>
      <c r="F48" s="189"/>
    </row>
    <row r="49" spans="1:6" ht="23.25" customHeight="1" hidden="1">
      <c r="A49" s="20" t="s">
        <v>80</v>
      </c>
      <c r="B49" s="189"/>
      <c r="C49" s="189"/>
      <c r="D49" s="189"/>
      <c r="E49" s="189"/>
      <c r="F49" s="189"/>
    </row>
    <row r="50" spans="1:6" ht="33" customHeight="1" hidden="1">
      <c r="A50" s="20" t="s">
        <v>81</v>
      </c>
      <c r="B50" s="189"/>
      <c r="C50" s="189"/>
      <c r="D50" s="189"/>
      <c r="E50" s="189"/>
      <c r="F50" s="189"/>
    </row>
    <row r="51" spans="1:6" ht="42" customHeight="1" hidden="1">
      <c r="A51" s="20" t="s">
        <v>82</v>
      </c>
      <c r="B51" s="189"/>
      <c r="C51" s="189"/>
      <c r="D51" s="189"/>
      <c r="E51" s="189"/>
      <c r="F51" s="189"/>
    </row>
    <row r="52" spans="1:6" ht="17.25" customHeight="1" hidden="1">
      <c r="A52" s="20" t="s">
        <v>83</v>
      </c>
      <c r="B52" s="190"/>
      <c r="C52" s="190"/>
      <c r="D52" s="190"/>
      <c r="E52" s="190"/>
      <c r="F52" s="190"/>
    </row>
    <row r="53" spans="1:6" ht="20.25" customHeight="1">
      <c r="A53" s="165" t="s">
        <v>84</v>
      </c>
      <c r="B53" s="165"/>
      <c r="C53" s="165"/>
      <c r="D53" s="165"/>
      <c r="E53" s="165"/>
      <c r="F53" s="165"/>
    </row>
    <row r="54" spans="1:6" ht="20.25" customHeight="1">
      <c r="A54" s="18" t="s">
        <v>85</v>
      </c>
      <c r="B54" s="192" t="s">
        <v>86</v>
      </c>
      <c r="C54" s="192"/>
      <c r="D54" s="192"/>
      <c r="E54" s="192"/>
      <c r="F54" s="192"/>
    </row>
    <row r="55" spans="1:6" ht="20.25" customHeight="1">
      <c r="A55" s="21" t="s">
        <v>87</v>
      </c>
      <c r="B55" s="193" t="s">
        <v>88</v>
      </c>
      <c r="C55" s="193"/>
      <c r="D55" s="193"/>
      <c r="E55" s="193"/>
      <c r="F55" s="193"/>
    </row>
    <row r="56" spans="1:6" ht="20.25" customHeight="1">
      <c r="A56" s="21" t="s">
        <v>89</v>
      </c>
      <c r="B56" s="191" t="s">
        <v>90</v>
      </c>
      <c r="C56" s="191"/>
      <c r="D56" s="191"/>
      <c r="E56" s="191"/>
      <c r="F56" s="191"/>
    </row>
    <row r="57" spans="1:6" ht="20.25" customHeight="1" hidden="1">
      <c r="A57" s="21" t="s">
        <v>91</v>
      </c>
      <c r="B57" s="191" t="s">
        <v>92</v>
      </c>
      <c r="C57" s="191"/>
      <c r="D57" s="191"/>
      <c r="E57" s="191"/>
      <c r="F57" s="191"/>
    </row>
    <row r="58" spans="1:6" ht="20.25" customHeight="1">
      <c r="A58" s="21" t="s">
        <v>93</v>
      </c>
      <c r="B58" s="191" t="s">
        <v>94</v>
      </c>
      <c r="C58" s="191"/>
      <c r="D58" s="191"/>
      <c r="E58" s="191"/>
      <c r="F58" s="191"/>
    </row>
    <row r="59" spans="1:6" ht="30" customHeight="1" hidden="1">
      <c r="A59" s="21" t="s">
        <v>95</v>
      </c>
      <c r="B59" s="191" t="s">
        <v>96</v>
      </c>
      <c r="C59" s="191"/>
      <c r="D59" s="191"/>
      <c r="E59" s="191"/>
      <c r="F59" s="191"/>
    </row>
    <row r="60" spans="1:6" ht="20.25" customHeight="1">
      <c r="A60" s="21" t="s">
        <v>97</v>
      </c>
      <c r="B60" s="191" t="s">
        <v>98</v>
      </c>
      <c r="C60" s="191"/>
      <c r="D60" s="191"/>
      <c r="E60" s="191"/>
      <c r="F60" s="191"/>
    </row>
    <row r="61" spans="1:6" ht="30.75" customHeight="1" hidden="1">
      <c r="A61" s="21" t="s">
        <v>99</v>
      </c>
      <c r="B61" s="191" t="s">
        <v>100</v>
      </c>
      <c r="C61" s="191"/>
      <c r="D61" s="191"/>
      <c r="E61" s="191"/>
      <c r="F61" s="191"/>
    </row>
    <row r="62" spans="1:6" ht="20.25" customHeight="1">
      <c r="A62" s="21" t="s">
        <v>101</v>
      </c>
      <c r="B62" s="191" t="s">
        <v>102</v>
      </c>
      <c r="C62" s="191"/>
      <c r="D62" s="191"/>
      <c r="E62" s="191"/>
      <c r="F62" s="191"/>
    </row>
    <row r="63" spans="1:6" ht="20.25" customHeight="1" hidden="1">
      <c r="A63" s="21" t="s">
        <v>103</v>
      </c>
      <c r="B63" s="22" t="s">
        <v>104</v>
      </c>
      <c r="C63" s="23"/>
      <c r="D63" s="23"/>
      <c r="E63" s="23"/>
      <c r="F63" s="23"/>
    </row>
    <row r="64" spans="1:6" ht="20.25" customHeight="1">
      <c r="A64" s="18" t="s">
        <v>105</v>
      </c>
      <c r="B64" s="189" t="s">
        <v>106</v>
      </c>
      <c r="C64" s="189"/>
      <c r="D64" s="189"/>
      <c r="E64" s="189"/>
      <c r="F64" s="189"/>
    </row>
    <row r="65" spans="1:6" ht="42.75" customHeight="1" hidden="1">
      <c r="A65" s="18" t="s">
        <v>107</v>
      </c>
      <c r="B65" s="189" t="s">
        <v>108</v>
      </c>
      <c r="C65" s="189"/>
      <c r="D65" s="189"/>
      <c r="E65" s="189"/>
      <c r="F65" s="189"/>
    </row>
    <row r="66" spans="1:6" ht="30.75" customHeight="1" hidden="1">
      <c r="A66" s="18" t="s">
        <v>109</v>
      </c>
      <c r="B66" s="190" t="s">
        <v>110</v>
      </c>
      <c r="C66" s="190"/>
      <c r="D66" s="190"/>
      <c r="E66" s="190"/>
      <c r="F66" s="190"/>
    </row>
    <row r="67" spans="1:6" ht="29.25" customHeight="1" hidden="1">
      <c r="A67" s="18" t="s">
        <v>111</v>
      </c>
      <c r="B67" s="190" t="s">
        <v>112</v>
      </c>
      <c r="C67" s="190"/>
      <c r="D67" s="190"/>
      <c r="E67" s="190"/>
      <c r="F67" s="190"/>
    </row>
    <row r="68" spans="1:6" ht="42.75" customHeight="1" hidden="1">
      <c r="A68" s="18" t="s">
        <v>113</v>
      </c>
      <c r="B68" s="190" t="s">
        <v>114</v>
      </c>
      <c r="C68" s="190"/>
      <c r="D68" s="190"/>
      <c r="E68" s="190"/>
      <c r="F68" s="190"/>
    </row>
    <row r="69" spans="1:6" ht="31.5" customHeight="1" hidden="1">
      <c r="A69" s="18" t="s">
        <v>115</v>
      </c>
      <c r="B69" s="189" t="s">
        <v>116</v>
      </c>
      <c r="C69" s="189"/>
      <c r="D69" s="189"/>
      <c r="E69" s="189"/>
      <c r="F69" s="189"/>
    </row>
    <row r="70" spans="1:6" ht="18" customHeight="1" hidden="1">
      <c r="A70" s="18"/>
      <c r="B70" s="189"/>
      <c r="C70" s="189"/>
      <c r="D70" s="189"/>
      <c r="E70" s="189"/>
      <c r="F70" s="189"/>
    </row>
    <row r="71" spans="1:6" ht="15.75" customHeight="1">
      <c r="A71" s="24" t="s">
        <v>117</v>
      </c>
      <c r="B71" s="187" t="s">
        <v>118</v>
      </c>
      <c r="C71" s="187"/>
      <c r="D71" s="187"/>
      <c r="E71" s="187"/>
      <c r="F71" s="187"/>
    </row>
    <row r="72" spans="1:6" ht="15.75" customHeight="1" hidden="1">
      <c r="A72" s="24" t="s">
        <v>119</v>
      </c>
      <c r="B72" s="187" t="s">
        <v>120</v>
      </c>
      <c r="C72" s="187"/>
      <c r="D72" s="187"/>
      <c r="E72" s="187"/>
      <c r="F72" s="187"/>
    </row>
    <row r="73" spans="1:6" ht="15.75" customHeight="1" hidden="1">
      <c r="A73" s="24" t="s">
        <v>121</v>
      </c>
      <c r="B73" s="187" t="s">
        <v>122</v>
      </c>
      <c r="C73" s="187"/>
      <c r="D73" s="187"/>
      <c r="E73" s="187"/>
      <c r="F73" s="187"/>
    </row>
    <row r="74" spans="1:6" ht="15.75" customHeight="1">
      <c r="A74" s="24" t="s">
        <v>123</v>
      </c>
      <c r="B74" s="187" t="s">
        <v>124</v>
      </c>
      <c r="C74" s="187"/>
      <c r="D74" s="187"/>
      <c r="E74" s="187"/>
      <c r="F74" s="187"/>
    </row>
    <row r="75" ht="8.25" customHeight="1"/>
    <row r="76" spans="1:8" ht="51.75" customHeight="1">
      <c r="A76" s="188" t="s">
        <v>125</v>
      </c>
      <c r="B76" s="188"/>
      <c r="C76" s="188"/>
      <c r="D76" s="188"/>
      <c r="E76" s="188"/>
      <c r="F76" s="188"/>
      <c r="H76" s="13" t="s">
        <v>126</v>
      </c>
    </row>
    <row r="77" ht="30" customHeight="1">
      <c r="A77" s="16"/>
    </row>
    <row r="78" spans="1:6" ht="33" customHeight="1">
      <c r="A78" s="17" t="s">
        <v>55</v>
      </c>
      <c r="B78" s="165" t="s">
        <v>127</v>
      </c>
      <c r="C78" s="165"/>
      <c r="D78" s="17" t="s">
        <v>128</v>
      </c>
      <c r="E78" s="165" t="s">
        <v>129</v>
      </c>
      <c r="F78" s="165"/>
    </row>
    <row r="79" spans="1:6" ht="18" customHeight="1">
      <c r="A79" s="25" t="s">
        <v>18</v>
      </c>
      <c r="B79" s="183" t="s">
        <v>130</v>
      </c>
      <c r="C79" s="183"/>
      <c r="D79" s="184" t="s">
        <v>131</v>
      </c>
      <c r="E79" s="185" t="s">
        <v>132</v>
      </c>
      <c r="F79" s="185"/>
    </row>
    <row r="80" spans="1:6" ht="49.5" customHeight="1">
      <c r="A80" s="25" t="s">
        <v>21</v>
      </c>
      <c r="B80" s="183" t="s">
        <v>133</v>
      </c>
      <c r="C80" s="183"/>
      <c r="D80" s="184"/>
      <c r="E80" s="185"/>
      <c r="F80" s="185"/>
    </row>
    <row r="81" spans="1:6" ht="47.25" customHeight="1">
      <c r="A81" s="27" t="s">
        <v>24</v>
      </c>
      <c r="B81" s="186" t="s">
        <v>134</v>
      </c>
      <c r="C81" s="186"/>
      <c r="D81" s="184"/>
      <c r="E81" s="185"/>
      <c r="F81" s="185"/>
    </row>
    <row r="82" spans="1:6" ht="65.25" customHeight="1">
      <c r="A82" s="28" t="s">
        <v>26</v>
      </c>
      <c r="B82" s="182" t="s">
        <v>135</v>
      </c>
      <c r="C82" s="182"/>
      <c r="D82" s="184"/>
      <c r="E82" s="185"/>
      <c r="F82" s="185"/>
    </row>
    <row r="83" spans="1:6" ht="15.75" customHeight="1">
      <c r="A83" s="28"/>
      <c r="B83" s="182" t="s">
        <v>136</v>
      </c>
      <c r="C83" s="182"/>
      <c r="D83" s="184"/>
      <c r="E83" s="185"/>
      <c r="F83" s="185"/>
    </row>
    <row r="84" spans="1:6" ht="36" customHeight="1">
      <c r="A84" s="28"/>
      <c r="B84" s="182" t="s">
        <v>137</v>
      </c>
      <c r="C84" s="182"/>
      <c r="D84" s="184"/>
      <c r="E84" s="185"/>
      <c r="F84" s="185"/>
    </row>
    <row r="85" spans="1:6" ht="31.5" customHeight="1">
      <c r="A85" s="28"/>
      <c r="B85" s="182" t="s">
        <v>138</v>
      </c>
      <c r="C85" s="182"/>
      <c r="D85" s="184"/>
      <c r="E85" s="185"/>
      <c r="F85" s="185"/>
    </row>
    <row r="86" spans="1:6" ht="30.75" customHeight="1">
      <c r="A86" s="28"/>
      <c r="B86" s="182" t="s">
        <v>139</v>
      </c>
      <c r="C86" s="182"/>
      <c r="D86" s="184"/>
      <c r="E86" s="185"/>
      <c r="F86" s="185"/>
    </row>
    <row r="87" spans="1:6" ht="20.25" customHeight="1">
      <c r="A87" s="28"/>
      <c r="B87" s="182" t="s">
        <v>140</v>
      </c>
      <c r="C87" s="182"/>
      <c r="D87" s="184"/>
      <c r="E87" s="185"/>
      <c r="F87" s="185"/>
    </row>
    <row r="88" spans="1:6" ht="45.75" customHeight="1">
      <c r="A88" s="28"/>
      <c r="B88" s="182" t="s">
        <v>141</v>
      </c>
      <c r="C88" s="182"/>
      <c r="D88" s="184"/>
      <c r="E88" s="185"/>
      <c r="F88" s="185"/>
    </row>
    <row r="89" spans="1:6" ht="64.5" customHeight="1">
      <c r="A89" s="28"/>
      <c r="B89" s="182" t="s">
        <v>142</v>
      </c>
      <c r="C89" s="182"/>
      <c r="D89" s="184"/>
      <c r="E89" s="185"/>
      <c r="F89" s="185"/>
    </row>
    <row r="90" spans="1:6" ht="30.75" customHeight="1">
      <c r="A90" s="28"/>
      <c r="B90" s="182" t="s">
        <v>143</v>
      </c>
      <c r="C90" s="182"/>
      <c r="D90" s="184"/>
      <c r="E90" s="185"/>
      <c r="F90" s="185"/>
    </row>
    <row r="91" spans="1:6" ht="31.5" customHeight="1">
      <c r="A91" s="28"/>
      <c r="B91" s="182" t="s">
        <v>144</v>
      </c>
      <c r="C91" s="182"/>
      <c r="D91" s="184"/>
      <c r="E91" s="185"/>
      <c r="F91" s="185"/>
    </row>
    <row r="92" spans="1:6" ht="59.25" customHeight="1">
      <c r="A92" s="28"/>
      <c r="B92" s="182" t="s">
        <v>145</v>
      </c>
      <c r="C92" s="182"/>
      <c r="D92" s="184"/>
      <c r="E92" s="185"/>
      <c r="F92" s="185"/>
    </row>
    <row r="93" spans="1:6" ht="15" customHeight="1">
      <c r="A93" s="29"/>
      <c r="B93" s="169"/>
      <c r="C93" s="169"/>
      <c r="D93" s="30"/>
      <c r="E93" s="31"/>
      <c r="F93" s="32"/>
    </row>
    <row r="94" spans="1:8" ht="69" customHeight="1">
      <c r="A94" s="179" t="s">
        <v>146</v>
      </c>
      <c r="B94" s="179"/>
      <c r="C94" s="179"/>
      <c r="D94" s="179"/>
      <c r="E94" s="179"/>
      <c r="F94" s="179"/>
      <c r="H94" s="13" t="s">
        <v>147</v>
      </c>
    </row>
    <row r="95" ht="9.75" customHeight="1">
      <c r="A95" s="16"/>
    </row>
    <row r="96" spans="1:6" ht="24.75" customHeight="1">
      <c r="A96" s="17" t="s">
        <v>55</v>
      </c>
      <c r="B96" s="17" t="s">
        <v>148</v>
      </c>
      <c r="C96" s="17" t="s">
        <v>149</v>
      </c>
      <c r="D96" s="17" t="s">
        <v>150</v>
      </c>
      <c r="E96" s="165" t="s">
        <v>151</v>
      </c>
      <c r="F96" s="165"/>
    </row>
    <row r="97" spans="1:6" ht="108" customHeight="1">
      <c r="A97" s="28" t="s">
        <v>18</v>
      </c>
      <c r="B97" s="33" t="s">
        <v>152</v>
      </c>
      <c r="C97" s="34" t="s">
        <v>153</v>
      </c>
      <c r="D97" s="35" t="s">
        <v>154</v>
      </c>
      <c r="E97" s="180" t="s">
        <v>155</v>
      </c>
      <c r="F97" s="180"/>
    </row>
    <row r="98" spans="1:6" ht="49.5" customHeight="1">
      <c r="A98" s="28" t="s">
        <v>21</v>
      </c>
      <c r="B98" s="36" t="s">
        <v>156</v>
      </c>
      <c r="C98" s="37"/>
      <c r="D98" s="38"/>
      <c r="E98" s="181"/>
      <c r="F98" s="181"/>
    </row>
    <row r="99" spans="1:6" ht="50.25" customHeight="1">
      <c r="A99" s="28" t="s">
        <v>24</v>
      </c>
      <c r="B99" s="36" t="s">
        <v>157</v>
      </c>
      <c r="C99" s="37" t="s">
        <v>28</v>
      </c>
      <c r="D99" s="38">
        <v>38716</v>
      </c>
      <c r="E99" s="181" t="s">
        <v>155</v>
      </c>
      <c r="F99" s="181"/>
    </row>
    <row r="100" spans="1:6" s="39" customFormat="1" ht="21" customHeight="1">
      <c r="A100" s="173" t="s">
        <v>158</v>
      </c>
      <c r="B100" s="173"/>
      <c r="C100" s="173"/>
      <c r="D100" s="173"/>
      <c r="E100" s="173"/>
      <c r="F100" s="173"/>
    </row>
    <row r="101" ht="10.5" customHeight="1">
      <c r="A101" s="16"/>
    </row>
    <row r="102" spans="1:6" ht="30.75" customHeight="1">
      <c r="A102" s="17" t="s">
        <v>55</v>
      </c>
      <c r="B102" s="17" t="s">
        <v>159</v>
      </c>
      <c r="C102" s="165" t="s">
        <v>160</v>
      </c>
      <c r="D102" s="165"/>
      <c r="E102" s="165" t="s">
        <v>161</v>
      </c>
      <c r="F102" s="165"/>
    </row>
    <row r="103" spans="1:8" ht="63" customHeight="1">
      <c r="A103" s="40" t="s">
        <v>18</v>
      </c>
      <c r="B103" s="41" t="s">
        <v>162</v>
      </c>
      <c r="C103" s="175" t="s">
        <v>163</v>
      </c>
      <c r="D103" s="175"/>
      <c r="E103" s="175" t="s">
        <v>163</v>
      </c>
      <c r="F103" s="175"/>
      <c r="H103" s="42" t="s">
        <v>164</v>
      </c>
    </row>
    <row r="104" spans="1:8" ht="66.75" customHeight="1">
      <c r="A104" s="40" t="s">
        <v>21</v>
      </c>
      <c r="B104" s="15" t="s">
        <v>165</v>
      </c>
      <c r="C104" s="176">
        <f>25.75+7.5</f>
        <v>33.25</v>
      </c>
      <c r="D104" s="176"/>
      <c r="E104" s="176">
        <v>34.25</v>
      </c>
      <c r="F104" s="176"/>
      <c r="H104" s="13" t="s">
        <v>166</v>
      </c>
    </row>
    <row r="105" spans="1:8" ht="44.25" customHeight="1">
      <c r="A105" s="40" t="s">
        <v>85</v>
      </c>
      <c r="B105" s="41" t="s">
        <v>167</v>
      </c>
      <c r="C105" s="176">
        <f>C104-C106-C107</f>
        <v>28.75</v>
      </c>
      <c r="D105" s="176"/>
      <c r="E105" s="176">
        <f>E104-E106-E107</f>
        <v>29.75</v>
      </c>
      <c r="F105" s="176"/>
      <c r="H105" s="42" t="s">
        <v>168</v>
      </c>
    </row>
    <row r="106" spans="1:8" ht="67.5" customHeight="1">
      <c r="A106" s="40" t="s">
        <v>169</v>
      </c>
      <c r="B106" s="41" t="s">
        <v>170</v>
      </c>
      <c r="C106" s="175">
        <v>4</v>
      </c>
      <c r="D106" s="175"/>
      <c r="E106" s="175">
        <v>4</v>
      </c>
      <c r="F106" s="175"/>
      <c r="H106" s="42" t="s">
        <v>171</v>
      </c>
    </row>
    <row r="107" spans="1:6" ht="36.75" customHeight="1">
      <c r="A107" s="40" t="s">
        <v>172</v>
      </c>
      <c r="B107" s="41" t="s">
        <v>173</v>
      </c>
      <c r="C107" s="175">
        <v>0.5</v>
      </c>
      <c r="D107" s="175"/>
      <c r="E107" s="175">
        <v>0.5</v>
      </c>
      <c r="F107" s="175"/>
    </row>
    <row r="108" spans="1:8" ht="54.75" customHeight="1">
      <c r="A108" s="14" t="s">
        <v>24</v>
      </c>
      <c r="B108" s="15" t="s">
        <v>174</v>
      </c>
      <c r="C108" s="178">
        <v>23</v>
      </c>
      <c r="D108" s="178"/>
      <c r="E108" s="176">
        <v>24</v>
      </c>
      <c r="F108" s="176"/>
      <c r="H108" s="13" t="s">
        <v>175</v>
      </c>
    </row>
    <row r="109" spans="1:6" ht="53.25" customHeight="1">
      <c r="A109" s="14" t="s">
        <v>26</v>
      </c>
      <c r="B109" s="15" t="s">
        <v>176</v>
      </c>
      <c r="C109" s="176"/>
      <c r="D109" s="176"/>
      <c r="E109" s="176"/>
      <c r="F109" s="176"/>
    </row>
    <row r="110" spans="1:6" ht="48" customHeight="1">
      <c r="A110" s="44" t="s">
        <v>89</v>
      </c>
      <c r="B110" s="15" t="s">
        <v>177</v>
      </c>
      <c r="C110" s="176" t="s">
        <v>163</v>
      </c>
      <c r="D110" s="176"/>
      <c r="E110" s="176" t="s">
        <v>163</v>
      </c>
      <c r="F110" s="176"/>
    </row>
    <row r="111" spans="1:6" ht="47.25" customHeight="1">
      <c r="A111" s="44" t="s">
        <v>178</v>
      </c>
      <c r="B111" s="15" t="s">
        <v>179</v>
      </c>
      <c r="C111" s="176">
        <v>8</v>
      </c>
      <c r="D111" s="176"/>
      <c r="E111" s="176">
        <v>8</v>
      </c>
      <c r="F111" s="176"/>
    </row>
    <row r="112" spans="1:6" ht="47.25" customHeight="1">
      <c r="A112" s="44" t="s">
        <v>180</v>
      </c>
      <c r="B112" s="15" t="s">
        <v>181</v>
      </c>
      <c r="C112" s="176">
        <f>C108-C111-C113</f>
        <v>13</v>
      </c>
      <c r="D112" s="176"/>
      <c r="E112" s="176">
        <f>E108-E111-E113</f>
        <v>15</v>
      </c>
      <c r="F112" s="176"/>
    </row>
    <row r="113" spans="1:6" ht="31.5" customHeight="1">
      <c r="A113" s="44" t="s">
        <v>182</v>
      </c>
      <c r="B113" s="15" t="s">
        <v>183</v>
      </c>
      <c r="C113" s="177">
        <v>2</v>
      </c>
      <c r="D113" s="177"/>
      <c r="E113" s="177">
        <v>1</v>
      </c>
      <c r="F113" s="177"/>
    </row>
    <row r="114" spans="1:8" ht="43.5" customHeight="1">
      <c r="A114" s="46" t="s">
        <v>29</v>
      </c>
      <c r="B114" s="47" t="s">
        <v>184</v>
      </c>
      <c r="C114" s="175" t="s">
        <v>163</v>
      </c>
      <c r="D114" s="175"/>
      <c r="E114" s="175" t="s">
        <v>163</v>
      </c>
      <c r="F114" s="175"/>
      <c r="H114" s="42" t="s">
        <v>185</v>
      </c>
    </row>
    <row r="115" spans="1:8" ht="51.75" customHeight="1">
      <c r="A115" s="40">
        <v>6</v>
      </c>
      <c r="B115" s="41" t="s">
        <v>186</v>
      </c>
      <c r="C115" s="172">
        <v>17890.44</v>
      </c>
      <c r="D115" s="172"/>
      <c r="E115" s="172">
        <v>19038.63</v>
      </c>
      <c r="F115" s="172"/>
      <c r="H115" s="13" t="s">
        <v>187</v>
      </c>
    </row>
    <row r="116" spans="1:6" ht="15.75" customHeight="1">
      <c r="A116" s="40" t="s">
        <v>97</v>
      </c>
      <c r="B116" s="41" t="s">
        <v>188</v>
      </c>
      <c r="C116" s="172">
        <v>34156.55</v>
      </c>
      <c r="D116" s="172"/>
      <c r="E116" s="172">
        <v>41985.1</v>
      </c>
      <c r="F116" s="172"/>
    </row>
    <row r="117" spans="1:10860" ht="31.5" customHeight="1">
      <c r="A117" s="40" t="s">
        <v>189</v>
      </c>
      <c r="B117" s="41" t="s">
        <v>190</v>
      </c>
      <c r="C117" s="172">
        <v>27441.75</v>
      </c>
      <c r="D117" s="172"/>
      <c r="E117" s="172">
        <v>32037.69</v>
      </c>
      <c r="F117" s="172"/>
    </row>
    <row r="118" spans="1:6" ht="31.5" customHeight="1">
      <c r="A118" s="40" t="s">
        <v>191</v>
      </c>
      <c r="B118" s="41" t="s">
        <v>192</v>
      </c>
      <c r="C118" s="172"/>
      <c r="D118" s="172"/>
      <c r="E118" s="172">
        <v>32627.68</v>
      </c>
      <c r="F118" s="172"/>
    </row>
    <row r="119" spans="1:6" ht="47.25" customHeight="1">
      <c r="A119" s="49" t="s">
        <v>193</v>
      </c>
      <c r="B119" s="41" t="s">
        <v>194</v>
      </c>
      <c r="C119" s="172">
        <v>28188.05</v>
      </c>
      <c r="D119" s="172"/>
      <c r="E119" s="172">
        <v>26841.47</v>
      </c>
      <c r="F119" s="172"/>
    </row>
    <row r="120" spans="1:6" ht="31.5" customHeight="1">
      <c r="A120" s="49" t="s">
        <v>195</v>
      </c>
      <c r="B120" s="41" t="s">
        <v>196</v>
      </c>
      <c r="C120" s="172"/>
      <c r="D120" s="172"/>
      <c r="E120" s="172"/>
      <c r="F120" s="172"/>
    </row>
    <row r="121" spans="1:6" ht="15.75" customHeight="1">
      <c r="A121" s="40" t="s">
        <v>197</v>
      </c>
      <c r="B121" s="41" t="s">
        <v>198</v>
      </c>
      <c r="C121" s="172">
        <v>16106.25</v>
      </c>
      <c r="D121" s="172"/>
      <c r="E121" s="172">
        <v>16687.06</v>
      </c>
      <c r="F121" s="172"/>
    </row>
    <row r="122" spans="1:6" ht="10.5" customHeight="1">
      <c r="A122" s="3"/>
      <c r="B122" s="50"/>
      <c r="C122" s="51"/>
      <c r="D122" s="51"/>
      <c r="E122" s="51"/>
      <c r="F122" s="51"/>
    </row>
    <row r="123" spans="1:6" s="39" customFormat="1" ht="18" customHeight="1">
      <c r="A123" s="173" t="s">
        <v>199</v>
      </c>
      <c r="B123" s="173"/>
      <c r="C123" s="173"/>
      <c r="D123" s="173"/>
      <c r="E123" s="173"/>
      <c r="F123" s="173"/>
    </row>
    <row r="124" spans="1:6" s="39" customFormat="1" ht="9" customHeight="1">
      <c r="A124" s="52"/>
      <c r="B124" s="53"/>
      <c r="C124" s="54"/>
      <c r="D124" s="54"/>
      <c r="E124" s="54"/>
      <c r="F124" s="54"/>
    </row>
    <row r="125" spans="1:6" s="39" customFormat="1" ht="18.75" customHeight="1">
      <c r="A125" s="55" t="s">
        <v>55</v>
      </c>
      <c r="B125" s="56" t="s">
        <v>200</v>
      </c>
      <c r="C125" s="174" t="s">
        <v>201</v>
      </c>
      <c r="D125" s="174"/>
      <c r="E125" s="174"/>
      <c r="F125" s="174"/>
    </row>
    <row r="126" spans="1:6" s="39" customFormat="1" ht="49.5" customHeight="1">
      <c r="A126" s="57" t="s">
        <v>18</v>
      </c>
      <c r="B126" s="171"/>
      <c r="C126" s="171"/>
      <c r="D126" s="171"/>
      <c r="E126" s="171"/>
      <c r="F126" s="171"/>
    </row>
    <row r="127" spans="1:6" s="39" customFormat="1" ht="43.5" customHeight="1">
      <c r="A127" s="58" t="s">
        <v>21</v>
      </c>
      <c r="B127" s="171"/>
      <c r="C127" s="171"/>
      <c r="D127" s="171"/>
      <c r="E127" s="171"/>
      <c r="F127" s="171"/>
    </row>
    <row r="128" spans="1:6" s="39" customFormat="1" ht="45" customHeight="1">
      <c r="A128" s="59" t="s">
        <v>24</v>
      </c>
      <c r="B128" s="171"/>
      <c r="C128" s="171"/>
      <c r="D128" s="171"/>
      <c r="E128" s="171"/>
      <c r="F128" s="171"/>
    </row>
    <row r="129" spans="1:6" s="39" customFormat="1" ht="56.25" customHeight="1">
      <c r="A129" s="59" t="s">
        <v>26</v>
      </c>
      <c r="B129" s="170"/>
      <c r="C129" s="170"/>
      <c r="D129" s="171"/>
      <c r="E129" s="171"/>
      <c r="F129" s="171"/>
    </row>
    <row r="130" spans="1:6" s="39" customFormat="1" ht="44.25" customHeight="1">
      <c r="A130" s="59" t="s">
        <v>29</v>
      </c>
      <c r="B130" s="171"/>
      <c r="C130" s="171"/>
      <c r="D130" s="171"/>
      <c r="E130" s="171"/>
      <c r="F130" s="171"/>
    </row>
    <row r="131" spans="1:6" s="39" customFormat="1" ht="47.25" customHeight="1">
      <c r="A131" s="59" t="s">
        <v>32</v>
      </c>
      <c r="B131" s="171"/>
      <c r="C131" s="171"/>
      <c r="D131" s="171"/>
      <c r="E131" s="171"/>
      <c r="F131" s="171"/>
    </row>
    <row r="132" spans="1:6" s="39" customFormat="1" ht="33.75" customHeight="1">
      <c r="A132" s="60"/>
      <c r="B132" s="61"/>
      <c r="C132" s="61"/>
      <c r="D132" s="61"/>
      <c r="E132" s="61"/>
      <c r="F132" s="61"/>
    </row>
    <row r="133" spans="1:8" ht="18" customHeight="1">
      <c r="A133" s="168" t="s">
        <v>202</v>
      </c>
      <c r="B133" s="168"/>
      <c r="C133" s="168"/>
      <c r="D133" s="168"/>
      <c r="E133" s="168"/>
      <c r="F133" s="168"/>
      <c r="H133" s="13" t="s">
        <v>203</v>
      </c>
    </row>
    <row r="134" ht="11.25" customHeight="1"/>
    <row r="135" spans="1:6" ht="28.5" customHeight="1">
      <c r="A135" s="169" t="s">
        <v>204</v>
      </c>
      <c r="B135" s="169"/>
      <c r="C135" s="169"/>
      <c r="D135" s="169"/>
      <c r="E135" s="169"/>
      <c r="F135" s="169"/>
    </row>
    <row r="136" ht="15.75">
      <c r="A136" s="16"/>
    </row>
    <row r="137" spans="1:6" ht="31.5">
      <c r="A137" s="17" t="s">
        <v>55</v>
      </c>
      <c r="B137" s="17" t="s">
        <v>205</v>
      </c>
      <c r="C137" s="17" t="s">
        <v>206</v>
      </c>
      <c r="D137" s="17" t="s">
        <v>207</v>
      </c>
      <c r="E137" s="17" t="s">
        <v>208</v>
      </c>
      <c r="F137" s="17" t="s">
        <v>209</v>
      </c>
    </row>
    <row r="138" spans="1:6" ht="15.75">
      <c r="A138" s="62">
        <v>1</v>
      </c>
      <c r="B138" s="62">
        <v>2</v>
      </c>
      <c r="C138" s="62">
        <v>3</v>
      </c>
      <c r="D138" s="62">
        <v>4</v>
      </c>
      <c r="E138" s="62">
        <v>5</v>
      </c>
      <c r="F138" s="62">
        <v>6</v>
      </c>
    </row>
    <row r="139" spans="1:8" ht="54" customHeight="1">
      <c r="A139" s="63" t="s">
        <v>18</v>
      </c>
      <c r="B139" s="15" t="s">
        <v>210</v>
      </c>
      <c r="C139" s="14" t="s">
        <v>211</v>
      </c>
      <c r="D139" s="14" t="s">
        <v>212</v>
      </c>
      <c r="E139" s="63" t="s">
        <v>213</v>
      </c>
      <c r="F139" s="64"/>
      <c r="H139" s="13" t="s">
        <v>214</v>
      </c>
    </row>
    <row r="140" spans="1:13" ht="96.75" customHeight="1">
      <c r="A140" s="63" t="s">
        <v>21</v>
      </c>
      <c r="B140" s="15" t="s">
        <v>215</v>
      </c>
      <c r="C140" s="65"/>
      <c r="D140" s="65"/>
      <c r="E140" s="65"/>
      <c r="F140" s="64"/>
      <c r="H140" s="13" t="s">
        <v>216</v>
      </c>
      <c r="M140" s="13"/>
    </row>
    <row r="141" spans="1:13" ht="99" customHeight="1">
      <c r="A141" s="66" t="s">
        <v>24</v>
      </c>
      <c r="B141" s="67" t="s">
        <v>217</v>
      </c>
      <c r="C141" s="65">
        <f>C142+C143+C155+58.5</f>
        <v>49731.39</v>
      </c>
      <c r="D141" s="65">
        <f>D142+D143+D155+99</f>
        <v>49604.48</v>
      </c>
      <c r="E141" s="65">
        <f>D141/C141*100-100</f>
        <v>-0.2551909367504095</v>
      </c>
      <c r="F141" s="68"/>
      <c r="H141" s="13" t="s">
        <v>218</v>
      </c>
      <c r="M141" s="13"/>
    </row>
    <row r="142" spans="1:8" ht="47.25" customHeight="1">
      <c r="A142" s="63" t="s">
        <v>87</v>
      </c>
      <c r="B142" s="69" t="s">
        <v>219</v>
      </c>
      <c r="C142" s="70">
        <f>47792.7+1328.4</f>
        <v>49121.1</v>
      </c>
      <c r="D142" s="70">
        <f>49465.94</f>
        <v>49465.94</v>
      </c>
      <c r="E142" s="65">
        <f>D142/C142*100-100</f>
        <v>0.702020109484522</v>
      </c>
      <c r="F142" s="71"/>
      <c r="G142" s="72"/>
      <c r="H142" s="73"/>
    </row>
    <row r="143" spans="1:13" ht="61.5" customHeight="1">
      <c r="A143" s="63" t="s">
        <v>220</v>
      </c>
      <c r="B143" s="69" t="s">
        <v>221</v>
      </c>
      <c r="C143" s="74">
        <f>213.31+225.4</f>
        <v>438.71000000000004</v>
      </c>
      <c r="D143" s="74">
        <v>6.12</v>
      </c>
      <c r="E143" s="65">
        <f>D143/C143*100-100</f>
        <v>-98.60500102573454</v>
      </c>
      <c r="F143" s="75"/>
      <c r="G143" s="72"/>
      <c r="H143" s="73"/>
      <c r="M143" s="13"/>
    </row>
    <row r="144" spans="1:13" ht="25.5" customHeight="1">
      <c r="A144" s="63"/>
      <c r="B144" s="69" t="s">
        <v>222</v>
      </c>
      <c r="C144" s="65"/>
      <c r="D144" s="65"/>
      <c r="E144" s="65"/>
      <c r="F144" s="76"/>
      <c r="G144" s="77"/>
      <c r="H144" s="73"/>
      <c r="M144" s="13"/>
    </row>
    <row r="145" spans="1:13" ht="43.5" customHeight="1">
      <c r="A145" s="63" t="s">
        <v>223</v>
      </c>
      <c r="B145" s="69" t="s">
        <v>224</v>
      </c>
      <c r="C145" s="65">
        <f>4.46</f>
        <v>4.46</v>
      </c>
      <c r="D145" s="65">
        <v>0</v>
      </c>
      <c r="E145" s="65">
        <f>D145/C145*100-100</f>
        <v>-100</v>
      </c>
      <c r="F145" s="75"/>
      <c r="G145" s="72"/>
      <c r="H145" s="73"/>
      <c r="M145" s="13"/>
    </row>
    <row r="146" spans="1:13" ht="34.5" customHeight="1">
      <c r="A146" s="63" t="s">
        <v>225</v>
      </c>
      <c r="B146" s="69" t="s">
        <v>226</v>
      </c>
      <c r="C146" s="65"/>
      <c r="D146" s="65"/>
      <c r="E146" s="65"/>
      <c r="F146" s="75"/>
      <c r="G146" s="72"/>
      <c r="H146" s="73"/>
      <c r="M146" s="78"/>
    </row>
    <row r="147" spans="1:13" ht="30" customHeight="1">
      <c r="A147" s="63" t="s">
        <v>227</v>
      </c>
      <c r="B147" s="69" t="s">
        <v>228</v>
      </c>
      <c r="C147" s="65">
        <f>67.72</f>
        <v>67.72</v>
      </c>
      <c r="D147" s="65">
        <v>0</v>
      </c>
      <c r="E147" s="65">
        <f>D147/C147*100-100</f>
        <v>-100</v>
      </c>
      <c r="F147" s="75"/>
      <c r="G147" s="72"/>
      <c r="H147" s="73"/>
      <c r="M147" s="13"/>
    </row>
    <row r="148" spans="1:13" ht="30" customHeight="1">
      <c r="A148" s="63" t="s">
        <v>229</v>
      </c>
      <c r="B148" s="69" t="s">
        <v>230</v>
      </c>
      <c r="C148" s="65">
        <f>2.98</f>
        <v>2.98</v>
      </c>
      <c r="D148" s="65">
        <v>4.33</v>
      </c>
      <c r="E148" s="65">
        <f>D148/C148*100-100</f>
        <v>45.30201342281879</v>
      </c>
      <c r="F148" s="75"/>
      <c r="G148" s="72"/>
      <c r="H148" s="73"/>
      <c r="M148" s="78"/>
    </row>
    <row r="149" spans="1:13" ht="30" customHeight="1">
      <c r="A149" s="63" t="s">
        <v>231</v>
      </c>
      <c r="B149" s="69" t="s">
        <v>232</v>
      </c>
      <c r="C149" s="65">
        <f>30.02</f>
        <v>30.02</v>
      </c>
      <c r="D149" s="65">
        <v>0</v>
      </c>
      <c r="E149" s="65">
        <f>D149/C149*100-100</f>
        <v>-100</v>
      </c>
      <c r="F149" s="75"/>
      <c r="G149" s="72"/>
      <c r="H149" s="73"/>
      <c r="M149" s="42"/>
    </row>
    <row r="150" spans="1:13" ht="30" customHeight="1">
      <c r="A150" s="63" t="s">
        <v>233</v>
      </c>
      <c r="B150" s="69" t="s">
        <v>234</v>
      </c>
      <c r="C150" s="65">
        <f>225.4</f>
        <v>225.4</v>
      </c>
      <c r="D150" s="65">
        <v>0</v>
      </c>
      <c r="E150" s="65">
        <f>D150/C150*100-100</f>
        <v>-100</v>
      </c>
      <c r="F150" s="75"/>
      <c r="G150" s="72"/>
      <c r="H150" s="73"/>
      <c r="M150" s="13"/>
    </row>
    <row r="151" spans="1:13" ht="47.25" customHeight="1">
      <c r="A151" s="63" t="s">
        <v>235</v>
      </c>
      <c r="B151" s="69" t="s">
        <v>236</v>
      </c>
      <c r="C151" s="65"/>
      <c r="D151" s="65"/>
      <c r="E151" s="65"/>
      <c r="F151" s="75"/>
      <c r="G151" s="72"/>
      <c r="H151" s="73"/>
      <c r="M151" s="13"/>
    </row>
    <row r="152" spans="1:13" ht="46.5" customHeight="1">
      <c r="A152" s="63" t="s">
        <v>237</v>
      </c>
      <c r="B152" s="69" t="s">
        <v>238</v>
      </c>
      <c r="C152" s="65"/>
      <c r="D152" s="65"/>
      <c r="E152" s="65"/>
      <c r="F152" s="75"/>
      <c r="G152" s="72"/>
      <c r="H152" s="73"/>
      <c r="M152" s="13"/>
    </row>
    <row r="153" spans="1:13" ht="30" customHeight="1">
      <c r="A153" s="63" t="s">
        <v>239</v>
      </c>
      <c r="B153" s="69" t="s">
        <v>240</v>
      </c>
      <c r="C153" s="65">
        <f>0.35</f>
        <v>0.35000000000000003</v>
      </c>
      <c r="D153" s="65">
        <v>1.27</v>
      </c>
      <c r="E153" s="65">
        <f>D153/C153*100-100</f>
        <v>262.85714285714283</v>
      </c>
      <c r="F153" s="75"/>
      <c r="G153" s="72"/>
      <c r="H153" s="73"/>
      <c r="M153" s="13"/>
    </row>
    <row r="154" spans="1:13" ht="30" customHeight="1">
      <c r="A154" s="63" t="s">
        <v>241</v>
      </c>
      <c r="B154" s="69" t="s">
        <v>242</v>
      </c>
      <c r="C154" s="65">
        <f>107.78</f>
        <v>107.78</v>
      </c>
      <c r="D154" s="65">
        <v>0.52</v>
      </c>
      <c r="E154" s="65">
        <f>D154/C154*100-100</f>
        <v>-99.51753572091297</v>
      </c>
      <c r="F154" s="75"/>
      <c r="G154" s="72"/>
      <c r="H154" s="73"/>
      <c r="M154" s="13"/>
    </row>
    <row r="155" spans="1:13" ht="61.5" customHeight="1">
      <c r="A155" s="63" t="s">
        <v>243</v>
      </c>
      <c r="B155" s="69" t="s">
        <v>244</v>
      </c>
      <c r="C155" s="74">
        <v>113.08</v>
      </c>
      <c r="D155" s="74">
        <f>SUM(D157:D166)</f>
        <v>33.42</v>
      </c>
      <c r="E155" s="65">
        <f>D155/C155*100-100</f>
        <v>-70.44570215776442</v>
      </c>
      <c r="F155" s="75"/>
      <c r="G155" s="72"/>
      <c r="H155" s="73"/>
      <c r="M155" s="13"/>
    </row>
    <row r="156" spans="1:8" ht="17.25" customHeight="1">
      <c r="A156" s="63"/>
      <c r="B156" s="69" t="s">
        <v>222</v>
      </c>
      <c r="C156" s="65"/>
      <c r="D156" s="65"/>
      <c r="E156" s="65"/>
      <c r="F156" s="76"/>
      <c r="G156" s="77"/>
      <c r="H156" s="73"/>
    </row>
    <row r="157" spans="1:8" ht="25.5" customHeight="1">
      <c r="A157" s="63" t="s">
        <v>245</v>
      </c>
      <c r="B157" s="69" t="s">
        <v>224</v>
      </c>
      <c r="C157" s="65"/>
      <c r="D157" s="65"/>
      <c r="E157" s="65"/>
      <c r="F157" s="75"/>
      <c r="G157" s="72"/>
      <c r="H157" s="73"/>
    </row>
    <row r="158" spans="1:8" ht="28.5" customHeight="1">
      <c r="A158" s="63" t="s">
        <v>246</v>
      </c>
      <c r="B158" s="69" t="s">
        <v>226</v>
      </c>
      <c r="C158" s="65"/>
      <c r="D158" s="65"/>
      <c r="E158" s="65"/>
      <c r="F158" s="75"/>
      <c r="G158" s="72"/>
      <c r="H158" s="73"/>
    </row>
    <row r="159" spans="1:8" ht="30" customHeight="1">
      <c r="A159" s="63" t="s">
        <v>247</v>
      </c>
      <c r="B159" s="69" t="s">
        <v>228</v>
      </c>
      <c r="C159" s="65"/>
      <c r="D159" s="65"/>
      <c r="E159" s="65"/>
      <c r="F159" s="75"/>
      <c r="G159" s="72"/>
      <c r="H159" s="73"/>
    </row>
    <row r="160" spans="1:8" ht="30" customHeight="1">
      <c r="A160" s="63" t="s">
        <v>248</v>
      </c>
      <c r="B160" s="69" t="s">
        <v>230</v>
      </c>
      <c r="C160" s="65"/>
      <c r="D160" s="65"/>
      <c r="E160" s="65"/>
      <c r="F160" s="75"/>
      <c r="G160" s="72"/>
      <c r="H160" s="73"/>
    </row>
    <row r="161" spans="1:8" ht="30" customHeight="1">
      <c r="A161" s="63" t="s">
        <v>249</v>
      </c>
      <c r="B161" s="69" t="s">
        <v>232</v>
      </c>
      <c r="C161" s="65">
        <f>62.32</f>
        <v>62.32</v>
      </c>
      <c r="D161" s="65">
        <v>2.82</v>
      </c>
      <c r="E161" s="65">
        <f>D161/C161*100-100</f>
        <v>-95.47496790757381</v>
      </c>
      <c r="F161" s="75"/>
      <c r="G161" s="72"/>
      <c r="H161" s="73"/>
    </row>
    <row r="162" spans="1:8" ht="30" customHeight="1">
      <c r="A162" s="63" t="s">
        <v>250</v>
      </c>
      <c r="B162" s="69" t="s">
        <v>234</v>
      </c>
      <c r="C162" s="65"/>
      <c r="D162" s="65"/>
      <c r="E162" s="65"/>
      <c r="F162" s="75"/>
      <c r="G162" s="72"/>
      <c r="H162" s="73"/>
    </row>
    <row r="163" spans="1:8" ht="45.75" customHeight="1">
      <c r="A163" s="63" t="s">
        <v>251</v>
      </c>
      <c r="B163" s="69" t="s">
        <v>236</v>
      </c>
      <c r="C163" s="65"/>
      <c r="D163" s="65"/>
      <c r="E163" s="65"/>
      <c r="F163" s="75"/>
      <c r="G163" s="72"/>
      <c r="H163" s="73"/>
    </row>
    <row r="164" spans="1:8" ht="45.75" customHeight="1">
      <c r="A164" s="63" t="s">
        <v>252</v>
      </c>
      <c r="B164" s="69" t="s">
        <v>238</v>
      </c>
      <c r="C164" s="65"/>
      <c r="D164" s="65"/>
      <c r="E164" s="65"/>
      <c r="F164" s="75"/>
      <c r="G164" s="72"/>
      <c r="H164" s="73"/>
    </row>
    <row r="165" spans="1:8" ht="30" customHeight="1">
      <c r="A165" s="63" t="s">
        <v>253</v>
      </c>
      <c r="B165" s="69" t="s">
        <v>240</v>
      </c>
      <c r="C165" s="65">
        <f>19.09</f>
        <v>19.09</v>
      </c>
      <c r="D165" s="65">
        <v>5.23</v>
      </c>
      <c r="E165" s="65">
        <f>D165/C165*100-100</f>
        <v>-72.60345730749083</v>
      </c>
      <c r="F165" s="75"/>
      <c r="G165" s="72"/>
      <c r="H165" s="73"/>
    </row>
    <row r="166" spans="1:8" ht="30" customHeight="1">
      <c r="A166" s="66" t="s">
        <v>254</v>
      </c>
      <c r="B166" s="79" t="s">
        <v>242</v>
      </c>
      <c r="C166" s="65">
        <v>31.67</v>
      </c>
      <c r="D166" s="65">
        <v>25.37</v>
      </c>
      <c r="E166" s="65">
        <f>D166/C166*100-100</f>
        <v>-19.89264287969688</v>
      </c>
      <c r="F166" s="80"/>
      <c r="G166" s="72"/>
      <c r="H166" s="73"/>
    </row>
    <row r="167" spans="1:8" ht="30" customHeight="1">
      <c r="A167" s="66" t="s">
        <v>255</v>
      </c>
      <c r="B167" s="79" t="s">
        <v>256</v>
      </c>
      <c r="C167" s="65"/>
      <c r="D167" s="65"/>
      <c r="E167" s="65"/>
      <c r="F167" s="80"/>
      <c r="G167" s="72"/>
      <c r="H167" s="73"/>
    </row>
    <row r="168" spans="1:8" ht="104.25" customHeight="1">
      <c r="A168" s="63" t="s">
        <v>257</v>
      </c>
      <c r="B168" s="69" t="s">
        <v>258</v>
      </c>
      <c r="C168" s="74">
        <f>26.91+1157.4</f>
        <v>1184.3100000000002</v>
      </c>
      <c r="D168" s="74">
        <f>2959.84+341.84</f>
        <v>3301.6800000000003</v>
      </c>
      <c r="E168" s="65">
        <f>D168/C168*100-100</f>
        <v>178.78511538364108</v>
      </c>
      <c r="F168" s="75"/>
      <c r="G168" s="72"/>
      <c r="H168" s="13" t="s">
        <v>218</v>
      </c>
    </row>
    <row r="169" spans="1:8" ht="15" customHeight="1">
      <c r="A169" s="63"/>
      <c r="B169" s="69" t="s">
        <v>259</v>
      </c>
      <c r="C169" s="65"/>
      <c r="D169" s="65"/>
      <c r="E169" s="65"/>
      <c r="F169" s="76"/>
      <c r="G169" s="77"/>
      <c r="H169" s="73"/>
    </row>
    <row r="170" spans="1:8" ht="30" customHeight="1">
      <c r="A170" s="63" t="s">
        <v>260</v>
      </c>
      <c r="B170" s="69" t="s">
        <v>261</v>
      </c>
      <c r="C170" s="65"/>
      <c r="D170" s="65"/>
      <c r="E170" s="65"/>
      <c r="F170" s="75"/>
      <c r="G170" s="72"/>
      <c r="H170" s="73"/>
    </row>
    <row r="171" spans="1:8" ht="21.75" customHeight="1">
      <c r="A171" s="63" t="s">
        <v>262</v>
      </c>
      <c r="B171" s="69" t="s">
        <v>263</v>
      </c>
      <c r="C171" s="65"/>
      <c r="D171" s="65"/>
      <c r="E171" s="65"/>
      <c r="F171" s="75"/>
      <c r="G171" s="72"/>
      <c r="H171" s="73"/>
    </row>
    <row r="172" spans="1:8" ht="21.75" customHeight="1">
      <c r="A172" s="63" t="s">
        <v>264</v>
      </c>
      <c r="B172" s="69" t="s">
        <v>265</v>
      </c>
      <c r="C172" s="65"/>
      <c r="D172" s="65"/>
      <c r="E172" s="65"/>
      <c r="F172" s="75"/>
      <c r="G172" s="72"/>
      <c r="H172" s="73"/>
    </row>
    <row r="173" spans="1:8" ht="24" customHeight="1">
      <c r="A173" s="63" t="s">
        <v>266</v>
      </c>
      <c r="B173" s="69" t="s">
        <v>267</v>
      </c>
      <c r="C173" s="65">
        <f>101.66</f>
        <v>101.66</v>
      </c>
      <c r="D173" s="65">
        <v>43.98</v>
      </c>
      <c r="E173" s="65">
        <f>D173/C173*100-100</f>
        <v>-56.73814676372221</v>
      </c>
      <c r="F173" s="75"/>
      <c r="G173" s="72"/>
      <c r="H173" s="73"/>
    </row>
    <row r="174" spans="1:8" ht="30" customHeight="1">
      <c r="A174" s="63" t="s">
        <v>268</v>
      </c>
      <c r="B174" s="69" t="s">
        <v>269</v>
      </c>
      <c r="C174" s="65"/>
      <c r="D174" s="65"/>
      <c r="E174" s="65"/>
      <c r="F174" s="75"/>
      <c r="G174" s="72"/>
      <c r="H174" s="73"/>
    </row>
    <row r="175" spans="1:8" ht="22.5" customHeight="1">
      <c r="A175" s="63" t="s">
        <v>270</v>
      </c>
      <c r="B175" s="69" t="s">
        <v>271</v>
      </c>
      <c r="C175" s="65"/>
      <c r="D175" s="65"/>
      <c r="E175" s="65"/>
      <c r="F175" s="75"/>
      <c r="G175" s="72"/>
      <c r="H175" s="73"/>
    </row>
    <row r="176" spans="1:8" ht="24" customHeight="1">
      <c r="A176" s="63" t="s">
        <v>272</v>
      </c>
      <c r="B176" s="69" t="s">
        <v>273</v>
      </c>
      <c r="C176" s="65"/>
      <c r="D176" s="65"/>
      <c r="E176" s="65"/>
      <c r="F176" s="75"/>
      <c r="G176" s="72"/>
      <c r="H176" s="73"/>
    </row>
    <row r="177" spans="1:8" ht="27" customHeight="1">
      <c r="A177" s="63" t="s">
        <v>274</v>
      </c>
      <c r="B177" s="69" t="s">
        <v>275</v>
      </c>
      <c r="C177" s="65"/>
      <c r="D177" s="65"/>
      <c r="E177" s="65"/>
      <c r="F177" s="75"/>
      <c r="G177" s="72"/>
      <c r="H177" s="73"/>
    </row>
    <row r="178" spans="1:8" ht="30" customHeight="1">
      <c r="A178" s="63" t="s">
        <v>276</v>
      </c>
      <c r="B178" s="69" t="s">
        <v>277</v>
      </c>
      <c r="C178" s="65"/>
      <c r="D178" s="65"/>
      <c r="E178" s="65"/>
      <c r="F178" s="75"/>
      <c r="G178" s="72"/>
      <c r="H178" s="73"/>
    </row>
    <row r="179" spans="1:8" ht="30" customHeight="1">
      <c r="A179" s="63" t="s">
        <v>278</v>
      </c>
      <c r="B179" s="69" t="s">
        <v>279</v>
      </c>
      <c r="C179" s="65">
        <v>2.34</v>
      </c>
      <c r="D179" s="65">
        <v>0</v>
      </c>
      <c r="E179" s="65">
        <f>D179/C179*100-100</f>
        <v>-100</v>
      </c>
      <c r="F179" s="75"/>
      <c r="G179" s="72"/>
      <c r="H179" s="73"/>
    </row>
    <row r="180" spans="1:8" ht="24.75" customHeight="1">
      <c r="A180" s="63" t="s">
        <v>280</v>
      </c>
      <c r="B180" s="69" t="s">
        <v>281</v>
      </c>
      <c r="C180" s="65"/>
      <c r="D180" s="65"/>
      <c r="E180" s="65"/>
      <c r="F180" s="81"/>
      <c r="G180" s="72"/>
      <c r="H180" s="73"/>
    </row>
    <row r="181" spans="1:8" ht="23.25" customHeight="1">
      <c r="A181" s="63" t="s">
        <v>282</v>
      </c>
      <c r="B181" s="69" t="s">
        <v>283</v>
      </c>
      <c r="C181" s="65">
        <f>1053.4</f>
        <v>1053.4</v>
      </c>
      <c r="D181" s="65">
        <f>2959.84+297.86</f>
        <v>3257.7000000000003</v>
      </c>
      <c r="E181" s="65">
        <f>D181/C181*100-100</f>
        <v>209.25574330738561</v>
      </c>
      <c r="F181" s="81"/>
      <c r="G181" s="72"/>
      <c r="H181" s="73"/>
    </row>
    <row r="182" spans="1:8" ht="24" customHeight="1">
      <c r="A182" s="63" t="s">
        <v>284</v>
      </c>
      <c r="B182" s="69" t="s">
        <v>285</v>
      </c>
      <c r="C182" s="65">
        <f>26.91</f>
        <v>26.91</v>
      </c>
      <c r="D182" s="65">
        <v>0</v>
      </c>
      <c r="E182" s="65">
        <f>D182/C182*100-100</f>
        <v>-100</v>
      </c>
      <c r="F182" s="75"/>
      <c r="G182" s="72"/>
      <c r="H182" s="73"/>
    </row>
    <row r="183" spans="1:8" ht="78.75" customHeight="1">
      <c r="A183" s="63" t="s">
        <v>286</v>
      </c>
      <c r="B183" s="69" t="s">
        <v>287</v>
      </c>
      <c r="C183" s="82">
        <v>18.2</v>
      </c>
      <c r="D183" s="82">
        <v>128.25</v>
      </c>
      <c r="E183" s="65">
        <f>D183/C183*100-100</f>
        <v>604.6703296703297</v>
      </c>
      <c r="F183" s="75"/>
      <c r="G183" s="72"/>
      <c r="H183" s="73"/>
    </row>
    <row r="184" spans="1:8" ht="16.5" customHeight="1">
      <c r="A184" s="63"/>
      <c r="B184" s="69" t="s">
        <v>222</v>
      </c>
      <c r="C184" s="65"/>
      <c r="D184" s="65"/>
      <c r="E184" s="65"/>
      <c r="F184" s="76"/>
      <c r="G184" s="77"/>
      <c r="H184" s="73"/>
    </row>
    <row r="185" spans="1:8" ht="30" customHeight="1">
      <c r="A185" s="63" t="s">
        <v>288</v>
      </c>
      <c r="B185" s="69" t="s">
        <v>261</v>
      </c>
      <c r="C185" s="65"/>
      <c r="D185" s="65"/>
      <c r="E185" s="65"/>
      <c r="F185" s="75"/>
      <c r="G185" s="72"/>
      <c r="H185" s="73"/>
    </row>
    <row r="186" spans="1:8" ht="21" customHeight="1">
      <c r="A186" s="63" t="s">
        <v>289</v>
      </c>
      <c r="B186" s="69" t="s">
        <v>263</v>
      </c>
      <c r="C186" s="65"/>
      <c r="D186" s="65"/>
      <c r="E186" s="65"/>
      <c r="F186" s="75"/>
      <c r="G186" s="72"/>
      <c r="H186" s="73"/>
    </row>
    <row r="187" spans="1:8" ht="20.25" customHeight="1">
      <c r="A187" s="63" t="s">
        <v>290</v>
      </c>
      <c r="B187" s="69" t="s">
        <v>265</v>
      </c>
      <c r="C187" s="65"/>
      <c r="D187" s="65"/>
      <c r="E187" s="65"/>
      <c r="F187" s="75"/>
      <c r="G187" s="72"/>
      <c r="H187" s="73"/>
    </row>
    <row r="188" spans="1:8" ht="21" customHeight="1">
      <c r="A188" s="63" t="s">
        <v>291</v>
      </c>
      <c r="B188" s="69" t="s">
        <v>267</v>
      </c>
      <c r="C188" s="65"/>
      <c r="D188" s="65"/>
      <c r="E188" s="65"/>
      <c r="F188" s="75"/>
      <c r="G188" s="72"/>
      <c r="H188" s="73"/>
    </row>
    <row r="189" spans="1:8" ht="30" customHeight="1">
      <c r="A189" s="63" t="s">
        <v>292</v>
      </c>
      <c r="B189" s="69" t="s">
        <v>269</v>
      </c>
      <c r="C189" s="65"/>
      <c r="D189" s="65"/>
      <c r="E189" s="65"/>
      <c r="F189" s="75"/>
      <c r="G189" s="72"/>
      <c r="H189" s="73"/>
    </row>
    <row r="190" spans="1:8" ht="21" customHeight="1">
      <c r="A190" s="63" t="s">
        <v>293</v>
      </c>
      <c r="B190" s="69" t="s">
        <v>271</v>
      </c>
      <c r="C190" s="14">
        <v>9.6</v>
      </c>
      <c r="D190" s="14">
        <v>6.74</v>
      </c>
      <c r="E190" s="65">
        <f>D190/C190*100-100</f>
        <v>-29.791666666666657</v>
      </c>
      <c r="F190" s="75"/>
      <c r="G190" s="72"/>
      <c r="H190" s="73"/>
    </row>
    <row r="191" spans="1:8" ht="24" customHeight="1">
      <c r="A191" s="63" t="s">
        <v>294</v>
      </c>
      <c r="B191" s="69" t="s">
        <v>273</v>
      </c>
      <c r="C191" s="65">
        <v>0</v>
      </c>
      <c r="D191" s="65">
        <v>9.5</v>
      </c>
      <c r="E191" s="65">
        <v>0</v>
      </c>
      <c r="F191" s="75"/>
      <c r="G191" s="72"/>
      <c r="H191" s="73"/>
    </row>
    <row r="192" spans="1:8" ht="30" customHeight="1">
      <c r="A192" s="63" t="s">
        <v>295</v>
      </c>
      <c r="B192" s="69" t="s">
        <v>275</v>
      </c>
      <c r="C192" s="65"/>
      <c r="D192" s="65"/>
      <c r="E192" s="65"/>
      <c r="F192" s="75"/>
      <c r="G192" s="72"/>
      <c r="H192" s="73"/>
    </row>
    <row r="193" spans="1:8" ht="30" customHeight="1">
      <c r="A193" s="63" t="s">
        <v>296</v>
      </c>
      <c r="B193" s="69" t="s">
        <v>277</v>
      </c>
      <c r="C193" s="65"/>
      <c r="D193" s="65"/>
      <c r="E193" s="65"/>
      <c r="F193" s="75"/>
      <c r="G193" s="72"/>
      <c r="H193" s="73"/>
    </row>
    <row r="194" spans="1:8" ht="30" customHeight="1">
      <c r="A194" s="63" t="s">
        <v>297</v>
      </c>
      <c r="B194" s="69" t="s">
        <v>279</v>
      </c>
      <c r="C194" s="65">
        <v>0.25</v>
      </c>
      <c r="D194" s="65">
        <v>10.09</v>
      </c>
      <c r="E194" s="65">
        <f>D194/C194*100-100</f>
        <v>3936</v>
      </c>
      <c r="F194" s="75"/>
      <c r="G194" s="72"/>
      <c r="H194" s="73"/>
    </row>
    <row r="195" spans="1:8" ht="21.75" customHeight="1">
      <c r="A195" s="63" t="s">
        <v>298</v>
      </c>
      <c r="B195" s="69" t="s">
        <v>281</v>
      </c>
      <c r="C195" s="65">
        <f>8.35</f>
        <v>8.35</v>
      </c>
      <c r="D195" s="65">
        <f>90.96</f>
        <v>90.96</v>
      </c>
      <c r="E195" s="65">
        <f>D195/C195*100-100</f>
        <v>989.3413173652696</v>
      </c>
      <c r="F195" s="75"/>
      <c r="G195" s="72"/>
      <c r="H195" s="73"/>
    </row>
    <row r="196" spans="1:8" ht="19.5" customHeight="1">
      <c r="A196" s="63" t="s">
        <v>299</v>
      </c>
      <c r="B196" s="69" t="s">
        <v>283</v>
      </c>
      <c r="C196" s="83">
        <v>0</v>
      </c>
      <c r="D196" s="84">
        <v>10.96</v>
      </c>
      <c r="E196" s="65">
        <v>0</v>
      </c>
      <c r="F196" s="75"/>
      <c r="G196" s="72"/>
      <c r="H196" s="73"/>
    </row>
    <row r="197" spans="1:8" ht="21.75" customHeight="1">
      <c r="A197" s="63" t="s">
        <v>300</v>
      </c>
      <c r="B197" s="69" t="s">
        <v>285</v>
      </c>
      <c r="C197" s="65"/>
      <c r="D197" s="65"/>
      <c r="E197" s="65"/>
      <c r="F197" s="75"/>
      <c r="G197" s="72"/>
      <c r="H197" s="73"/>
    </row>
    <row r="198" spans="1:8" ht="30" customHeight="1">
      <c r="A198" s="63" t="s">
        <v>301</v>
      </c>
      <c r="B198" s="69" t="s">
        <v>302</v>
      </c>
      <c r="C198" s="65"/>
      <c r="D198" s="65"/>
      <c r="E198" s="65"/>
      <c r="F198" s="75"/>
      <c r="G198" s="72"/>
      <c r="H198" s="73"/>
    </row>
    <row r="199" spans="1:8" ht="16.5" customHeight="1">
      <c r="A199" s="85"/>
      <c r="B199" s="86"/>
      <c r="C199" s="3"/>
      <c r="D199" s="3"/>
      <c r="E199" s="72"/>
      <c r="F199" s="72"/>
      <c r="G199" s="72"/>
      <c r="H199" s="73"/>
    </row>
    <row r="200" spans="1:8" ht="61.5" customHeight="1">
      <c r="A200" s="164" t="s">
        <v>303</v>
      </c>
      <c r="B200" s="164"/>
      <c r="C200" s="164"/>
      <c r="D200" s="164"/>
      <c r="E200" s="164"/>
      <c r="F200" s="164"/>
      <c r="G200" s="72"/>
      <c r="H200" s="13" t="s">
        <v>304</v>
      </c>
    </row>
    <row r="201" spans="1:8" ht="11.25" customHeight="1">
      <c r="A201" s="87"/>
      <c r="B201" s="87"/>
      <c r="C201" s="87"/>
      <c r="D201" s="87"/>
      <c r="E201" s="87"/>
      <c r="F201" s="87"/>
      <c r="G201" s="72"/>
      <c r="H201" s="73"/>
    </row>
    <row r="202" spans="1:8" ht="21.75" customHeight="1">
      <c r="A202" s="165" t="s">
        <v>55</v>
      </c>
      <c r="B202" s="165" t="s">
        <v>127</v>
      </c>
      <c r="C202" s="165" t="s">
        <v>305</v>
      </c>
      <c r="D202" s="165"/>
      <c r="E202" s="165"/>
      <c r="F202" s="165"/>
      <c r="G202" s="72"/>
      <c r="H202" s="73"/>
    </row>
    <row r="203" spans="1:8" ht="21.75" customHeight="1">
      <c r="A203" s="165"/>
      <c r="B203" s="165"/>
      <c r="C203" s="17" t="s">
        <v>306</v>
      </c>
      <c r="D203" s="17" t="s">
        <v>307</v>
      </c>
      <c r="E203" s="17" t="s">
        <v>308</v>
      </c>
      <c r="F203" s="17" t="s">
        <v>309</v>
      </c>
      <c r="G203" s="72"/>
      <c r="H203" s="73"/>
    </row>
    <row r="204" spans="1:8" ht="14.25" customHeight="1">
      <c r="A204" s="88">
        <v>1</v>
      </c>
      <c r="B204" s="89" t="s">
        <v>130</v>
      </c>
      <c r="C204" s="90">
        <v>600</v>
      </c>
      <c r="D204" s="91">
        <v>800</v>
      </c>
      <c r="E204" s="91">
        <v>800</v>
      </c>
      <c r="F204" s="91">
        <v>800</v>
      </c>
      <c r="G204" s="72"/>
      <c r="H204" s="73"/>
    </row>
    <row r="205" spans="1:8" ht="40.5" customHeight="1">
      <c r="A205" s="88">
        <v>2</v>
      </c>
      <c r="B205" s="89" t="s">
        <v>133</v>
      </c>
      <c r="C205" s="92">
        <v>1000</v>
      </c>
      <c r="D205" s="92">
        <v>1000</v>
      </c>
      <c r="E205" s="92">
        <v>1000</v>
      </c>
      <c r="F205" s="92">
        <v>1000</v>
      </c>
      <c r="G205" s="72"/>
      <c r="H205" s="73"/>
    </row>
    <row r="206" spans="1:8" ht="66.75" customHeight="1">
      <c r="A206" s="88">
        <v>3</v>
      </c>
      <c r="B206" s="93" t="s">
        <v>134</v>
      </c>
      <c r="C206" s="94">
        <v>600</v>
      </c>
      <c r="D206" s="94">
        <v>600</v>
      </c>
      <c r="E206" s="94">
        <v>600</v>
      </c>
      <c r="F206" s="94">
        <v>600</v>
      </c>
      <c r="G206" s="72"/>
      <c r="H206" s="73"/>
    </row>
    <row r="207" spans="1:8" ht="57" customHeight="1">
      <c r="A207" s="88">
        <v>4</v>
      </c>
      <c r="B207" s="95" t="s">
        <v>135</v>
      </c>
      <c r="C207" s="96">
        <v>1000</v>
      </c>
      <c r="D207" s="96">
        <v>1000</v>
      </c>
      <c r="E207" s="96">
        <v>1000</v>
      </c>
      <c r="F207" s="96">
        <v>1400</v>
      </c>
      <c r="G207" s="72"/>
      <c r="H207" s="73"/>
    </row>
    <row r="208" spans="1:8" ht="21.75" customHeight="1">
      <c r="A208" s="88">
        <v>5</v>
      </c>
      <c r="B208" s="95" t="s">
        <v>136</v>
      </c>
      <c r="C208" s="96">
        <v>150</v>
      </c>
      <c r="D208" s="96">
        <v>150</v>
      </c>
      <c r="E208" s="96">
        <v>150</v>
      </c>
      <c r="F208" s="96">
        <v>150</v>
      </c>
      <c r="G208" s="72"/>
      <c r="H208" s="73"/>
    </row>
    <row r="209" spans="1:8" ht="33" customHeight="1">
      <c r="A209" s="88">
        <v>6</v>
      </c>
      <c r="B209" s="95" t="s">
        <v>137</v>
      </c>
      <c r="C209" s="96">
        <v>700</v>
      </c>
      <c r="D209" s="96">
        <v>700</v>
      </c>
      <c r="E209" s="96">
        <v>700</v>
      </c>
      <c r="F209" s="96">
        <v>700</v>
      </c>
      <c r="G209" s="72"/>
      <c r="H209" s="73"/>
    </row>
    <row r="210" spans="1:8" ht="31.5" customHeight="1">
      <c r="A210" s="88">
        <v>7</v>
      </c>
      <c r="B210" s="95" t="s">
        <v>138</v>
      </c>
      <c r="C210" s="97">
        <v>400</v>
      </c>
      <c r="D210" s="97">
        <v>400</v>
      </c>
      <c r="E210" s="97">
        <v>400</v>
      </c>
      <c r="F210" s="96">
        <v>400</v>
      </c>
      <c r="G210" s="72"/>
      <c r="H210" s="73"/>
    </row>
    <row r="211" spans="1:8" ht="36" customHeight="1">
      <c r="A211" s="88">
        <v>8</v>
      </c>
      <c r="B211" s="95" t="s">
        <v>139</v>
      </c>
      <c r="C211" s="96">
        <v>8500</v>
      </c>
      <c r="D211" s="96">
        <v>8500</v>
      </c>
      <c r="E211" s="96">
        <v>8500</v>
      </c>
      <c r="F211" s="96">
        <v>8500</v>
      </c>
      <c r="G211" s="72"/>
      <c r="H211" s="73"/>
    </row>
    <row r="212" spans="1:8" ht="21.75" customHeight="1">
      <c r="A212" s="88">
        <v>9</v>
      </c>
      <c r="B212" s="95" t="s">
        <v>140</v>
      </c>
      <c r="C212" s="96">
        <v>1000</v>
      </c>
      <c r="D212" s="96">
        <v>1000</v>
      </c>
      <c r="E212" s="96">
        <v>1000</v>
      </c>
      <c r="F212" s="96">
        <v>1000</v>
      </c>
      <c r="G212" s="72"/>
      <c r="H212" s="73"/>
    </row>
    <row r="213" spans="1:8" ht="59.25" customHeight="1">
      <c r="A213" s="88">
        <v>10</v>
      </c>
      <c r="B213" s="95" t="s">
        <v>310</v>
      </c>
      <c r="C213" s="96">
        <v>9000</v>
      </c>
      <c r="D213" s="96">
        <v>9000</v>
      </c>
      <c r="E213" s="96">
        <v>9000</v>
      </c>
      <c r="F213" s="96">
        <v>9000</v>
      </c>
      <c r="G213" s="72"/>
      <c r="H213" s="73"/>
    </row>
    <row r="214" spans="1:8" ht="71.25" customHeight="1">
      <c r="A214" s="88">
        <v>11</v>
      </c>
      <c r="B214" s="95" t="s">
        <v>142</v>
      </c>
      <c r="C214" s="96">
        <v>7500</v>
      </c>
      <c r="D214" s="96">
        <v>7500</v>
      </c>
      <c r="E214" s="96">
        <v>7500</v>
      </c>
      <c r="F214" s="96">
        <v>7500</v>
      </c>
      <c r="G214" s="72"/>
      <c r="H214" s="73"/>
    </row>
    <row r="215" spans="1:7" ht="37.5" customHeight="1">
      <c r="A215" s="98" t="s">
        <v>311</v>
      </c>
      <c r="B215" s="95" t="s">
        <v>143</v>
      </c>
      <c r="C215" s="99">
        <v>1500</v>
      </c>
      <c r="D215" s="99">
        <v>1500</v>
      </c>
      <c r="E215" s="99">
        <v>1500</v>
      </c>
      <c r="F215" s="99">
        <v>1500</v>
      </c>
      <c r="G215" s="72"/>
    </row>
    <row r="216" spans="1:8" ht="42.75" customHeight="1">
      <c r="A216" s="98" t="s">
        <v>312</v>
      </c>
      <c r="B216" s="95" t="s">
        <v>144</v>
      </c>
      <c r="C216" s="99">
        <v>700</v>
      </c>
      <c r="D216" s="99">
        <v>700</v>
      </c>
      <c r="E216" s="99">
        <v>700</v>
      </c>
      <c r="F216" s="99">
        <v>700</v>
      </c>
      <c r="G216" s="72"/>
      <c r="H216" s="73"/>
    </row>
    <row r="217" spans="1:8" ht="46.5" customHeight="1">
      <c r="A217" s="100" t="s">
        <v>313</v>
      </c>
      <c r="B217" s="95" t="s">
        <v>145</v>
      </c>
      <c r="C217" s="99">
        <v>100</v>
      </c>
      <c r="D217" s="99">
        <v>100</v>
      </c>
      <c r="E217" s="99">
        <v>100</v>
      </c>
      <c r="F217" s="99">
        <v>100</v>
      </c>
      <c r="G217" s="72"/>
      <c r="H217" s="73"/>
    </row>
    <row r="218" spans="1:8" ht="17.25" customHeight="1">
      <c r="A218" s="85"/>
      <c r="B218" s="50"/>
      <c r="C218" s="87"/>
      <c r="D218" s="87"/>
      <c r="E218" s="87"/>
      <c r="F218" s="87"/>
      <c r="G218" s="72"/>
      <c r="H218" s="73"/>
    </row>
    <row r="219" spans="1:8" ht="33" customHeight="1">
      <c r="A219" s="164" t="s">
        <v>314</v>
      </c>
      <c r="B219" s="164"/>
      <c r="C219" s="164"/>
      <c r="D219" s="164"/>
      <c r="E219" s="164"/>
      <c r="F219" s="164"/>
      <c r="G219" s="72"/>
      <c r="H219" s="13" t="s">
        <v>315</v>
      </c>
    </row>
    <row r="220" spans="1:8" ht="13.5" customHeight="1">
      <c r="A220" s="85"/>
      <c r="B220" s="50"/>
      <c r="C220" s="87"/>
      <c r="D220" s="87"/>
      <c r="E220" s="87"/>
      <c r="F220" s="87"/>
      <c r="G220" s="72"/>
      <c r="H220" s="73"/>
    </row>
    <row r="221" spans="1:8" ht="48" customHeight="1">
      <c r="A221" s="17" t="s">
        <v>55</v>
      </c>
      <c r="B221" s="165" t="s">
        <v>205</v>
      </c>
      <c r="C221" s="165"/>
      <c r="D221" s="17" t="s">
        <v>316</v>
      </c>
      <c r="E221" s="17" t="s">
        <v>206</v>
      </c>
      <c r="F221" s="17" t="s">
        <v>317</v>
      </c>
      <c r="H221" s="13"/>
    </row>
    <row r="222" spans="1:6" ht="36" customHeight="1">
      <c r="A222" s="63" t="s">
        <v>18</v>
      </c>
      <c r="B222" s="162" t="s">
        <v>318</v>
      </c>
      <c r="C222" s="162"/>
      <c r="D222" s="14" t="s">
        <v>319</v>
      </c>
      <c r="E222" s="101">
        <v>2109.94</v>
      </c>
      <c r="F222" s="102">
        <v>2144.16</v>
      </c>
    </row>
    <row r="223" spans="1:8" ht="50.25" customHeight="1">
      <c r="A223" s="63" t="s">
        <v>21</v>
      </c>
      <c r="B223" s="166" t="s">
        <v>320</v>
      </c>
      <c r="C223" s="166"/>
      <c r="D223" s="14" t="s">
        <v>321</v>
      </c>
      <c r="E223" s="104">
        <f>5239-1200</f>
        <v>4039</v>
      </c>
      <c r="F223" s="104">
        <f>5239-1200</f>
        <v>4039</v>
      </c>
      <c r="H223" s="13" t="s">
        <v>322</v>
      </c>
    </row>
    <row r="224" spans="1:6" s="39" customFormat="1" ht="46.5" customHeight="1">
      <c r="A224" s="105" t="s">
        <v>24</v>
      </c>
      <c r="B224" s="167" t="s">
        <v>323</v>
      </c>
      <c r="C224" s="167"/>
      <c r="D224" s="45" t="s">
        <v>324</v>
      </c>
      <c r="E224" s="106">
        <f>E222/E223*1000</f>
        <v>522.3916811091855</v>
      </c>
      <c r="F224" s="106">
        <f>F222/F223*1000</f>
        <v>530.8640752661549</v>
      </c>
    </row>
    <row r="225" spans="1:6" s="39" customFormat="1" ht="19.5" customHeight="1">
      <c r="A225" s="105"/>
      <c r="B225" s="163" t="s">
        <v>130</v>
      </c>
      <c r="C225" s="163"/>
      <c r="D225" s="45" t="s">
        <v>324</v>
      </c>
      <c r="E225" s="91">
        <v>800</v>
      </c>
      <c r="F225" s="91">
        <v>800</v>
      </c>
    </row>
    <row r="226" spans="1:6" s="39" customFormat="1" ht="42" customHeight="1">
      <c r="A226" s="105"/>
      <c r="B226" s="163" t="s">
        <v>133</v>
      </c>
      <c r="C226" s="163"/>
      <c r="D226" s="45" t="s">
        <v>324</v>
      </c>
      <c r="E226" s="92">
        <v>1000</v>
      </c>
      <c r="F226" s="92">
        <v>1000</v>
      </c>
    </row>
    <row r="227" spans="1:6" s="39" customFormat="1" ht="57" customHeight="1">
      <c r="A227" s="105"/>
      <c r="B227" s="161" t="s">
        <v>134</v>
      </c>
      <c r="C227" s="161"/>
      <c r="D227" s="45" t="s">
        <v>324</v>
      </c>
      <c r="E227" s="94">
        <v>600</v>
      </c>
      <c r="F227" s="94">
        <v>600</v>
      </c>
    </row>
    <row r="228" spans="1:6" s="39" customFormat="1" ht="57.75" customHeight="1">
      <c r="A228" s="105"/>
      <c r="B228" s="161" t="s">
        <v>135</v>
      </c>
      <c r="C228" s="161"/>
      <c r="D228" s="45" t="s">
        <v>324</v>
      </c>
      <c r="E228" s="96">
        <v>1000</v>
      </c>
      <c r="F228" s="96">
        <v>1400</v>
      </c>
    </row>
    <row r="229" spans="1:6" s="39" customFormat="1" ht="15.75" customHeight="1">
      <c r="A229" s="105"/>
      <c r="B229" s="161" t="s">
        <v>136</v>
      </c>
      <c r="C229" s="161"/>
      <c r="D229" s="45" t="s">
        <v>324</v>
      </c>
      <c r="E229" s="96">
        <v>150</v>
      </c>
      <c r="F229" s="96">
        <v>150</v>
      </c>
    </row>
    <row r="230" spans="1:6" s="39" customFormat="1" ht="25.5" customHeight="1">
      <c r="A230" s="105"/>
      <c r="B230" s="161" t="s">
        <v>137</v>
      </c>
      <c r="C230" s="161"/>
      <c r="D230" s="45" t="s">
        <v>324</v>
      </c>
      <c r="E230" s="96">
        <v>700</v>
      </c>
      <c r="F230" s="96">
        <v>700</v>
      </c>
    </row>
    <row r="231" spans="1:6" s="39" customFormat="1" ht="26.25" customHeight="1">
      <c r="A231" s="105"/>
      <c r="B231" s="161" t="s">
        <v>138</v>
      </c>
      <c r="C231" s="161"/>
      <c r="D231" s="45" t="s">
        <v>324</v>
      </c>
      <c r="E231" s="97">
        <v>400</v>
      </c>
      <c r="F231" s="96">
        <v>400</v>
      </c>
    </row>
    <row r="232" spans="1:6" s="39" customFormat="1" ht="31.5" customHeight="1">
      <c r="A232" s="105"/>
      <c r="B232" s="161" t="s">
        <v>139</v>
      </c>
      <c r="C232" s="161"/>
      <c r="D232" s="45" t="s">
        <v>324</v>
      </c>
      <c r="E232" s="96">
        <v>8500</v>
      </c>
      <c r="F232" s="96">
        <v>8500</v>
      </c>
    </row>
    <row r="233" spans="1:6" s="39" customFormat="1" ht="15.75" customHeight="1">
      <c r="A233" s="105"/>
      <c r="B233" s="161" t="s">
        <v>140</v>
      </c>
      <c r="C233" s="161"/>
      <c r="D233" s="45" t="s">
        <v>324</v>
      </c>
      <c r="E233" s="96">
        <v>1000</v>
      </c>
      <c r="F233" s="96">
        <v>1000</v>
      </c>
    </row>
    <row r="234" spans="1:6" s="39" customFormat="1" ht="46.5" customHeight="1">
      <c r="A234" s="105"/>
      <c r="B234" s="161" t="s">
        <v>310</v>
      </c>
      <c r="C234" s="161"/>
      <c r="D234" s="45" t="s">
        <v>324</v>
      </c>
      <c r="E234" s="96">
        <v>9000</v>
      </c>
      <c r="F234" s="96">
        <v>9000</v>
      </c>
    </row>
    <row r="235" spans="1:6" s="39" customFormat="1" ht="52.5" customHeight="1">
      <c r="A235" s="105"/>
      <c r="B235" s="161" t="s">
        <v>142</v>
      </c>
      <c r="C235" s="161"/>
      <c r="D235" s="45" t="s">
        <v>324</v>
      </c>
      <c r="E235" s="96">
        <v>7500</v>
      </c>
      <c r="F235" s="96">
        <v>7500</v>
      </c>
    </row>
    <row r="236" spans="1:6" s="39" customFormat="1" ht="30.75" customHeight="1">
      <c r="A236" s="105"/>
      <c r="B236" s="161" t="s">
        <v>143</v>
      </c>
      <c r="C236" s="161"/>
      <c r="D236" s="45" t="s">
        <v>324</v>
      </c>
      <c r="E236" s="99">
        <v>1500</v>
      </c>
      <c r="F236" s="99">
        <v>1500</v>
      </c>
    </row>
    <row r="237" spans="1:6" s="39" customFormat="1" ht="27.75" customHeight="1">
      <c r="A237" s="105"/>
      <c r="B237" s="161" t="s">
        <v>144</v>
      </c>
      <c r="C237" s="161"/>
      <c r="D237" s="45" t="s">
        <v>324</v>
      </c>
      <c r="E237" s="99">
        <v>700</v>
      </c>
      <c r="F237" s="99">
        <v>700</v>
      </c>
    </row>
    <row r="238" spans="1:6" s="39" customFormat="1" ht="46.5" customHeight="1">
      <c r="A238" s="105"/>
      <c r="B238" s="161" t="s">
        <v>145</v>
      </c>
      <c r="C238" s="161"/>
      <c r="D238" s="45" t="s">
        <v>324</v>
      </c>
      <c r="E238" s="99">
        <v>100</v>
      </c>
      <c r="F238" s="99">
        <v>100</v>
      </c>
    </row>
    <row r="239" spans="1:8" ht="32.25" customHeight="1">
      <c r="A239" s="63" t="s">
        <v>26</v>
      </c>
      <c r="B239" s="162" t="s">
        <v>325</v>
      </c>
      <c r="C239" s="162"/>
      <c r="D239" s="14" t="s">
        <v>326</v>
      </c>
      <c r="E239" s="45" t="s">
        <v>163</v>
      </c>
      <c r="F239" s="40" t="s">
        <v>163</v>
      </c>
      <c r="H239" s="13" t="s">
        <v>327</v>
      </c>
    </row>
    <row r="240" spans="1:6" ht="15.75" customHeight="1">
      <c r="A240" s="63" t="s">
        <v>89</v>
      </c>
      <c r="B240" s="162" t="s">
        <v>328</v>
      </c>
      <c r="C240" s="162"/>
      <c r="D240" s="14" t="s">
        <v>326</v>
      </c>
      <c r="E240" s="45" t="s">
        <v>163</v>
      </c>
      <c r="F240" s="40" t="s">
        <v>163</v>
      </c>
    </row>
    <row r="241" spans="1:6" ht="17.25" customHeight="1">
      <c r="A241" s="63" t="s">
        <v>178</v>
      </c>
      <c r="B241" s="162" t="s">
        <v>329</v>
      </c>
      <c r="C241" s="162"/>
      <c r="D241" s="14" t="s">
        <v>326</v>
      </c>
      <c r="E241" s="45" t="s">
        <v>163</v>
      </c>
      <c r="F241" s="40" t="s">
        <v>163</v>
      </c>
    </row>
    <row r="242" spans="1:6" ht="15.75" customHeight="1">
      <c r="A242" s="63" t="s">
        <v>180</v>
      </c>
      <c r="B242" s="162" t="s">
        <v>330</v>
      </c>
      <c r="C242" s="162"/>
      <c r="D242" s="14" t="s">
        <v>326</v>
      </c>
      <c r="E242" s="45" t="s">
        <v>163</v>
      </c>
      <c r="F242" s="40" t="s">
        <v>163</v>
      </c>
    </row>
    <row r="243" spans="1:6" ht="15.75" customHeight="1">
      <c r="A243" s="63" t="s">
        <v>182</v>
      </c>
      <c r="B243" s="162" t="s">
        <v>331</v>
      </c>
      <c r="C243" s="162"/>
      <c r="D243" s="14" t="s">
        <v>326</v>
      </c>
      <c r="E243" s="45" t="s">
        <v>163</v>
      </c>
      <c r="F243" s="40" t="s">
        <v>163</v>
      </c>
    </row>
    <row r="244" spans="1:6" ht="15.75">
      <c r="A244" s="85"/>
      <c r="B244" s="50"/>
      <c r="C244" s="50"/>
      <c r="D244" s="3"/>
      <c r="E244" s="3"/>
      <c r="F244" s="107"/>
    </row>
  </sheetData>
  <sheetProtection selectLockedCells="1" selectUnlockedCells="1"/>
  <mergeCells count="193">
    <mergeCell ref="A1:B1"/>
    <mergeCell ref="D1:F1"/>
    <mergeCell ref="A2:B2"/>
    <mergeCell ref="D2:F2"/>
    <mergeCell ref="D3:F3"/>
    <mergeCell ref="D4:F4"/>
    <mergeCell ref="D5:F5"/>
    <mergeCell ref="D6:F6"/>
    <mergeCell ref="D7:F7"/>
    <mergeCell ref="D8:F8"/>
    <mergeCell ref="A10:F10"/>
    <mergeCell ref="A11:F11"/>
    <mergeCell ref="A12:F12"/>
    <mergeCell ref="A13:F13"/>
    <mergeCell ref="B14:E14"/>
    <mergeCell ref="A16:F16"/>
    <mergeCell ref="A17:F17"/>
    <mergeCell ref="B19:C19"/>
    <mergeCell ref="D19:F19"/>
    <mergeCell ref="B20:C20"/>
    <mergeCell ref="D20:F20"/>
    <mergeCell ref="B21:C21"/>
    <mergeCell ref="D21:F21"/>
    <mergeCell ref="B22:C22"/>
    <mergeCell ref="D22:F22"/>
    <mergeCell ref="B23:C23"/>
    <mergeCell ref="D23:F23"/>
    <mergeCell ref="B24:C24"/>
    <mergeCell ref="D24:F24"/>
    <mergeCell ref="B25:C25"/>
    <mergeCell ref="D25:F25"/>
    <mergeCell ref="B26:C26"/>
    <mergeCell ref="D26:F26"/>
    <mergeCell ref="B27:C27"/>
    <mergeCell ref="D27:F27"/>
    <mergeCell ref="B28:C28"/>
    <mergeCell ref="D28:F28"/>
    <mergeCell ref="B29:C29"/>
    <mergeCell ref="D29:F29"/>
    <mergeCell ref="B30:C30"/>
    <mergeCell ref="D30:F30"/>
    <mergeCell ref="B31:C31"/>
    <mergeCell ref="D31:F31"/>
    <mergeCell ref="A33:F33"/>
    <mergeCell ref="B35:F35"/>
    <mergeCell ref="A36:F36"/>
    <mergeCell ref="B37:F37"/>
    <mergeCell ref="B38:F38"/>
    <mergeCell ref="B39:F39"/>
    <mergeCell ref="B40:F40"/>
    <mergeCell ref="B41:F41"/>
    <mergeCell ref="B42:F42"/>
    <mergeCell ref="B43:F43"/>
    <mergeCell ref="B44:F44"/>
    <mergeCell ref="B45:F45"/>
    <mergeCell ref="B46:F46"/>
    <mergeCell ref="B47:F47"/>
    <mergeCell ref="B48:F48"/>
    <mergeCell ref="B49:F49"/>
    <mergeCell ref="B50:F50"/>
    <mergeCell ref="B51:F51"/>
    <mergeCell ref="B52:F52"/>
    <mergeCell ref="A53:F53"/>
    <mergeCell ref="B54:F54"/>
    <mergeCell ref="B55:F55"/>
    <mergeCell ref="B56:F56"/>
    <mergeCell ref="B57:F57"/>
    <mergeCell ref="B58:F58"/>
    <mergeCell ref="B59:F59"/>
    <mergeCell ref="B60:F60"/>
    <mergeCell ref="B61:F61"/>
    <mergeCell ref="B62:F62"/>
    <mergeCell ref="B64:F64"/>
    <mergeCell ref="B65:F65"/>
    <mergeCell ref="B66:F66"/>
    <mergeCell ref="B67:F67"/>
    <mergeCell ref="B68:F68"/>
    <mergeCell ref="B69:F69"/>
    <mergeCell ref="B70:F70"/>
    <mergeCell ref="B71:F71"/>
    <mergeCell ref="B72:F72"/>
    <mergeCell ref="B73:F73"/>
    <mergeCell ref="B74:F74"/>
    <mergeCell ref="A76:F76"/>
    <mergeCell ref="B78:C78"/>
    <mergeCell ref="E78:F78"/>
    <mergeCell ref="B79:C79"/>
    <mergeCell ref="D79:D92"/>
    <mergeCell ref="E79:F92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A94:F94"/>
    <mergeCell ref="E96:F96"/>
    <mergeCell ref="E97:F97"/>
    <mergeCell ref="E98:F98"/>
    <mergeCell ref="E99:F99"/>
    <mergeCell ref="A100:F100"/>
    <mergeCell ref="C102:D102"/>
    <mergeCell ref="E102:F102"/>
    <mergeCell ref="C103:D103"/>
    <mergeCell ref="E103:F103"/>
    <mergeCell ref="C104:D104"/>
    <mergeCell ref="E104:F104"/>
    <mergeCell ref="C105:D105"/>
    <mergeCell ref="E105:F105"/>
    <mergeCell ref="C106:D106"/>
    <mergeCell ref="E106:F106"/>
    <mergeCell ref="C107:D107"/>
    <mergeCell ref="E107:F107"/>
    <mergeCell ref="C108:D108"/>
    <mergeCell ref="E108:F108"/>
    <mergeCell ref="C109:D109"/>
    <mergeCell ref="E109:F109"/>
    <mergeCell ref="C110:D110"/>
    <mergeCell ref="E110:F110"/>
    <mergeCell ref="C111:D111"/>
    <mergeCell ref="E111:F111"/>
    <mergeCell ref="C112:D112"/>
    <mergeCell ref="E112:F112"/>
    <mergeCell ref="C113:D113"/>
    <mergeCell ref="E113:F113"/>
    <mergeCell ref="C114:D114"/>
    <mergeCell ref="E114:F114"/>
    <mergeCell ref="C115:D115"/>
    <mergeCell ref="E115:F115"/>
    <mergeCell ref="C116:D116"/>
    <mergeCell ref="E116:F116"/>
    <mergeCell ref="C117:D117"/>
    <mergeCell ref="E117:F117"/>
    <mergeCell ref="C118:D118"/>
    <mergeCell ref="E118:F118"/>
    <mergeCell ref="C119:D119"/>
    <mergeCell ref="E119:F119"/>
    <mergeCell ref="C120:D120"/>
    <mergeCell ref="E120:F120"/>
    <mergeCell ref="C121:D121"/>
    <mergeCell ref="E121:F121"/>
    <mergeCell ref="A123:F123"/>
    <mergeCell ref="C125:F125"/>
    <mergeCell ref="B126:C126"/>
    <mergeCell ref="D126:F126"/>
    <mergeCell ref="B127:C127"/>
    <mergeCell ref="D127:F127"/>
    <mergeCell ref="B128:C128"/>
    <mergeCell ref="D128:F128"/>
    <mergeCell ref="B129:C129"/>
    <mergeCell ref="D129:F129"/>
    <mergeCell ref="B130:C130"/>
    <mergeCell ref="D130:F130"/>
    <mergeCell ref="B131:C131"/>
    <mergeCell ref="D131:F131"/>
    <mergeCell ref="A133:F133"/>
    <mergeCell ref="A135:F135"/>
    <mergeCell ref="A200:F200"/>
    <mergeCell ref="A202:A203"/>
    <mergeCell ref="B202:B203"/>
    <mergeCell ref="C202:F202"/>
    <mergeCell ref="A219:F219"/>
    <mergeCell ref="B221:C221"/>
    <mergeCell ref="B222:C222"/>
    <mergeCell ref="B223:C223"/>
    <mergeCell ref="B224:C224"/>
    <mergeCell ref="B225:C225"/>
    <mergeCell ref="B226:C226"/>
    <mergeCell ref="B227:C227"/>
    <mergeCell ref="B228:C228"/>
    <mergeCell ref="B229:C229"/>
    <mergeCell ref="B230:C230"/>
    <mergeCell ref="B231:C231"/>
    <mergeCell ref="B232:C232"/>
    <mergeCell ref="B233:C233"/>
    <mergeCell ref="B234:C234"/>
    <mergeCell ref="B235:C235"/>
    <mergeCell ref="B236:C236"/>
    <mergeCell ref="B237:C237"/>
    <mergeCell ref="B238:C238"/>
    <mergeCell ref="B239:C239"/>
    <mergeCell ref="B240:C240"/>
    <mergeCell ref="B241:C241"/>
    <mergeCell ref="B242:C242"/>
    <mergeCell ref="B243:C243"/>
  </mergeCells>
  <hyperlinks>
    <hyperlink ref="D29" r:id="rId1" display="konisport@rambler.ru"/>
    <hyperlink ref="H103" location="Par117" display="4. количество структурных подразделений (за исключением обособленных структурных подразделений (филиалов) ;"/>
    <hyperlink ref="H105" location="Par117" display="6. количество штатных единиц учреждения, задействованных в осуществлении основных видов деятельности;"/>
    <hyperlink ref="H106" location="Par117" display="7.количество штатных единиц учреждения, осуществляющих правовое и кадровое обеспечение, бухгалтерский учет, административно-хозяйственное обеспечение, информационно-техническое обеспечение, делопроизводство;"/>
    <hyperlink ref="H114" location="Par117" display="9. количество вакантных должностей (на начало и конец отчетного года) &lt;*&gt;;"/>
  </hyperlinks>
  <printOptions/>
  <pageMargins left="0.7875" right="0.39375" top="0.5118055555555555" bottom="0.7479166666666667" header="0.5118055555555555" footer="0.5118055555555555"/>
  <pageSetup fitToHeight="0" fitToWidth="1" horizontalDpi="300" verticalDpi="300" orientation="portrait" paperSize="9" scale="84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36"/>
  <sheetViews>
    <sheetView view="pageBreakPreview" zoomScale="90" zoomScaleNormal="68" zoomScaleSheetLayoutView="90" zoomScalePageLayoutView="0" workbookViewId="0" topLeftCell="A10">
      <selection activeCell="L19" sqref="L19"/>
    </sheetView>
  </sheetViews>
  <sheetFormatPr defaultColWidth="9.00390625" defaultRowHeight="12.75"/>
  <cols>
    <col min="1" max="1" width="21.75390625" style="1" customWidth="1"/>
    <col min="2" max="2" width="14.375" style="1" customWidth="1"/>
    <col min="3" max="3" width="10.375" style="1" customWidth="1"/>
    <col min="4" max="4" width="15.25390625" style="1" customWidth="1"/>
    <col min="5" max="5" width="18.875" style="1" customWidth="1"/>
    <col min="6" max="6" width="13.125" style="1" customWidth="1"/>
    <col min="7" max="7" width="25.625" style="1" customWidth="1"/>
    <col min="8" max="8" width="18.625" style="1" customWidth="1"/>
    <col min="9" max="9" width="16.75390625" style="1" customWidth="1"/>
    <col min="10" max="10" width="12.875" style="1" customWidth="1"/>
    <col min="11" max="11" width="13.875" style="1" customWidth="1"/>
    <col min="12" max="12" width="13.25390625" style="1" customWidth="1"/>
    <col min="13" max="13" width="9.25390625" style="1" customWidth="1"/>
    <col min="14" max="14" width="16.00390625" style="1" customWidth="1"/>
    <col min="15" max="15" width="14.875" style="1" customWidth="1"/>
    <col min="16" max="16" width="9.00390625" style="1" customWidth="1"/>
    <col min="17" max="17" width="104.25390625" style="1" customWidth="1"/>
    <col min="18" max="16384" width="9.00390625" style="1" customWidth="1"/>
  </cols>
  <sheetData>
    <row r="2" spans="1:17" ht="91.5" customHeight="1">
      <c r="A2" s="108" t="s">
        <v>332</v>
      </c>
      <c r="B2" s="108"/>
      <c r="C2" s="108"/>
      <c r="D2" s="108"/>
      <c r="E2" s="108"/>
      <c r="F2" s="108"/>
      <c r="G2" s="108"/>
      <c r="H2" s="108"/>
      <c r="Q2" s="13" t="s">
        <v>333</v>
      </c>
    </row>
    <row r="3" spans="1:8" ht="15.75">
      <c r="A3" s="109" t="s">
        <v>334</v>
      </c>
      <c r="B3" s="108"/>
      <c r="C3" s="108"/>
      <c r="D3" s="108"/>
      <c r="E3" s="108"/>
      <c r="F3" s="108"/>
      <c r="G3" s="108"/>
      <c r="H3" s="108"/>
    </row>
    <row r="4" spans="1:17" ht="87.75" customHeight="1">
      <c r="A4" s="162" t="s">
        <v>335</v>
      </c>
      <c r="B4" s="210" t="s">
        <v>336</v>
      </c>
      <c r="C4" s="210"/>
      <c r="D4" s="210"/>
      <c r="E4" s="210" t="s">
        <v>337</v>
      </c>
      <c r="F4" s="210"/>
      <c r="G4" s="178" t="s">
        <v>338</v>
      </c>
      <c r="H4" s="178"/>
      <c r="I4" s="178"/>
      <c r="J4" s="178"/>
      <c r="K4" s="178"/>
      <c r="L4" s="178"/>
      <c r="M4" s="178"/>
      <c r="N4" s="178"/>
      <c r="O4" s="178"/>
      <c r="Q4" s="42" t="s">
        <v>339</v>
      </c>
    </row>
    <row r="5" spans="1:15" ht="38.25" customHeight="1">
      <c r="A5" s="162"/>
      <c r="B5" s="210"/>
      <c r="C5" s="210"/>
      <c r="D5" s="210"/>
      <c r="E5" s="210"/>
      <c r="F5" s="210"/>
      <c r="G5" s="210" t="s">
        <v>340</v>
      </c>
      <c r="H5" s="212" t="s">
        <v>341</v>
      </c>
      <c r="I5" s="212"/>
      <c r="J5" s="211" t="s">
        <v>342</v>
      </c>
      <c r="K5" s="211"/>
      <c r="L5" s="211"/>
      <c r="M5" s="211" t="s">
        <v>343</v>
      </c>
      <c r="N5" s="211" t="s">
        <v>344</v>
      </c>
      <c r="O5" s="211" t="s">
        <v>345</v>
      </c>
    </row>
    <row r="6" spans="1:15" ht="99.75" customHeight="1">
      <c r="A6" s="162"/>
      <c r="B6" s="103" t="s">
        <v>346</v>
      </c>
      <c r="C6" s="103" t="s">
        <v>346</v>
      </c>
      <c r="D6" s="103" t="s">
        <v>346</v>
      </c>
      <c r="E6" s="103" t="s">
        <v>346</v>
      </c>
      <c r="F6" s="103" t="s">
        <v>346</v>
      </c>
      <c r="G6" s="210"/>
      <c r="H6" s="110" t="s">
        <v>347</v>
      </c>
      <c r="I6" s="110" t="s">
        <v>348</v>
      </c>
      <c r="J6" s="88" t="s">
        <v>349</v>
      </c>
      <c r="K6" s="88" t="s">
        <v>350</v>
      </c>
      <c r="L6" s="88" t="s">
        <v>351</v>
      </c>
      <c r="M6" s="211"/>
      <c r="N6" s="211"/>
      <c r="O6" s="211"/>
    </row>
    <row r="7" spans="1:15" ht="15.75">
      <c r="A7" s="111">
        <v>1</v>
      </c>
      <c r="B7" s="112">
        <v>2</v>
      </c>
      <c r="C7" s="112">
        <v>3</v>
      </c>
      <c r="D7" s="112">
        <v>4</v>
      </c>
      <c r="E7" s="112">
        <v>5</v>
      </c>
      <c r="F7" s="112">
        <v>6</v>
      </c>
      <c r="G7" s="111">
        <v>7</v>
      </c>
      <c r="H7" s="111">
        <v>8</v>
      </c>
      <c r="I7" s="111">
        <v>9</v>
      </c>
      <c r="J7" s="111">
        <v>10</v>
      </c>
      <c r="K7" s="111">
        <v>11</v>
      </c>
      <c r="L7" s="111">
        <v>12</v>
      </c>
      <c r="M7" s="111">
        <v>13</v>
      </c>
      <c r="N7" s="111">
        <v>14</v>
      </c>
      <c r="O7" s="111">
        <v>15</v>
      </c>
    </row>
    <row r="8" spans="1:15" ht="129" customHeight="1">
      <c r="A8" s="15" t="s">
        <v>352</v>
      </c>
      <c r="B8" s="15" t="s">
        <v>353</v>
      </c>
      <c r="C8" s="113"/>
      <c r="D8" s="113"/>
      <c r="E8" s="114" t="s">
        <v>354</v>
      </c>
      <c r="F8" s="113"/>
      <c r="G8" s="14" t="s">
        <v>355</v>
      </c>
      <c r="H8" s="43" t="s">
        <v>356</v>
      </c>
      <c r="I8" s="43">
        <v>744</v>
      </c>
      <c r="J8" s="43">
        <v>0</v>
      </c>
      <c r="K8" s="43">
        <v>0</v>
      </c>
      <c r="L8" s="43">
        <v>0</v>
      </c>
      <c r="M8" s="43"/>
      <c r="N8" s="43"/>
      <c r="O8" s="113"/>
    </row>
    <row r="9" spans="1:15" ht="129" customHeight="1">
      <c r="A9" s="15" t="s">
        <v>357</v>
      </c>
      <c r="B9" s="15" t="s">
        <v>353</v>
      </c>
      <c r="C9" s="113"/>
      <c r="D9" s="113"/>
      <c r="E9" s="114" t="s">
        <v>358</v>
      </c>
      <c r="F9" s="113"/>
      <c r="G9" s="14" t="s">
        <v>359</v>
      </c>
      <c r="H9" s="43" t="s">
        <v>356</v>
      </c>
      <c r="I9" s="43">
        <v>744</v>
      </c>
      <c r="J9" s="43">
        <v>0</v>
      </c>
      <c r="K9" s="43">
        <v>0</v>
      </c>
      <c r="L9" s="43">
        <v>0</v>
      </c>
      <c r="M9" s="43"/>
      <c r="N9" s="43"/>
      <c r="O9" s="113"/>
    </row>
    <row r="10" spans="1:15" ht="177" customHeight="1">
      <c r="A10" s="15" t="s">
        <v>360</v>
      </c>
      <c r="B10" s="15" t="s">
        <v>353</v>
      </c>
      <c r="C10" s="113"/>
      <c r="D10" s="113"/>
      <c r="E10" s="114" t="s">
        <v>361</v>
      </c>
      <c r="F10" s="113"/>
      <c r="G10" s="14" t="s">
        <v>359</v>
      </c>
      <c r="H10" s="43" t="s">
        <v>356</v>
      </c>
      <c r="I10" s="43">
        <v>744</v>
      </c>
      <c r="J10" s="43">
        <v>0</v>
      </c>
      <c r="K10" s="43">
        <v>0</v>
      </c>
      <c r="L10" s="43">
        <v>0</v>
      </c>
      <c r="M10" s="43"/>
      <c r="N10" s="43"/>
      <c r="O10" s="113"/>
    </row>
    <row r="11" ht="15.75">
      <c r="A11" s="109" t="s">
        <v>362</v>
      </c>
    </row>
    <row r="12" spans="1:15" ht="34.5" customHeight="1">
      <c r="A12" s="162" t="s">
        <v>335</v>
      </c>
      <c r="B12" s="210" t="s">
        <v>336</v>
      </c>
      <c r="C12" s="210"/>
      <c r="D12" s="210"/>
      <c r="E12" s="210" t="s">
        <v>337</v>
      </c>
      <c r="F12" s="210"/>
      <c r="G12" s="178" t="s">
        <v>363</v>
      </c>
      <c r="H12" s="178"/>
      <c r="I12" s="178"/>
      <c r="J12" s="178"/>
      <c r="K12" s="178"/>
      <c r="L12" s="178"/>
      <c r="M12" s="178"/>
      <c r="N12" s="178"/>
      <c r="O12" s="178"/>
    </row>
    <row r="13" spans="1:15" ht="39.75" customHeight="1">
      <c r="A13" s="162"/>
      <c r="B13" s="210"/>
      <c r="C13" s="210"/>
      <c r="D13" s="210"/>
      <c r="E13" s="210"/>
      <c r="F13" s="210"/>
      <c r="G13" s="210" t="s">
        <v>340</v>
      </c>
      <c r="H13" s="178" t="s">
        <v>341</v>
      </c>
      <c r="I13" s="178"/>
      <c r="J13" s="178" t="s">
        <v>342</v>
      </c>
      <c r="K13" s="178"/>
      <c r="L13" s="178"/>
      <c r="M13" s="211" t="s">
        <v>343</v>
      </c>
      <c r="N13" s="211" t="s">
        <v>344</v>
      </c>
      <c r="O13" s="211" t="s">
        <v>345</v>
      </c>
    </row>
    <row r="14" spans="1:15" ht="94.5">
      <c r="A14" s="162"/>
      <c r="B14" s="103" t="s">
        <v>364</v>
      </c>
      <c r="C14" s="103" t="s">
        <v>364</v>
      </c>
      <c r="D14" s="103" t="s">
        <v>364</v>
      </c>
      <c r="E14" s="103" t="s">
        <v>364</v>
      </c>
      <c r="F14" s="103" t="s">
        <v>364</v>
      </c>
      <c r="G14" s="210"/>
      <c r="H14" s="110" t="s">
        <v>347</v>
      </c>
      <c r="I14" s="110" t="s">
        <v>348</v>
      </c>
      <c r="J14" s="88" t="s">
        <v>349</v>
      </c>
      <c r="K14" s="88" t="s">
        <v>350</v>
      </c>
      <c r="L14" s="88" t="s">
        <v>351</v>
      </c>
      <c r="M14" s="211"/>
      <c r="N14" s="211"/>
      <c r="O14" s="211"/>
    </row>
    <row r="15" spans="1:15" ht="15.75">
      <c r="A15" s="111">
        <v>1</v>
      </c>
      <c r="B15" s="111">
        <v>2</v>
      </c>
      <c r="C15" s="111">
        <v>3</v>
      </c>
      <c r="D15" s="111">
        <v>4</v>
      </c>
      <c r="E15" s="111">
        <v>5</v>
      </c>
      <c r="F15" s="111">
        <v>6</v>
      </c>
      <c r="G15" s="111">
        <v>7</v>
      </c>
      <c r="H15" s="111">
        <v>8</v>
      </c>
      <c r="I15" s="111">
        <v>9</v>
      </c>
      <c r="J15" s="111">
        <v>10</v>
      </c>
      <c r="K15" s="111">
        <v>11</v>
      </c>
      <c r="L15" s="111">
        <v>12</v>
      </c>
      <c r="M15" s="111">
        <v>13</v>
      </c>
      <c r="N15" s="111">
        <v>14</v>
      </c>
      <c r="O15" s="111">
        <v>15</v>
      </c>
    </row>
    <row r="16" spans="1:15" ht="63">
      <c r="A16" s="15" t="s">
        <v>352</v>
      </c>
      <c r="B16" s="15" t="s">
        <v>353</v>
      </c>
      <c r="C16" s="97"/>
      <c r="D16" s="97"/>
      <c r="E16" s="114" t="s">
        <v>354</v>
      </c>
      <c r="F16" s="97"/>
      <c r="G16" s="14" t="s">
        <v>365</v>
      </c>
      <c r="H16" s="43" t="s">
        <v>366</v>
      </c>
      <c r="I16" s="43">
        <v>792</v>
      </c>
      <c r="J16" s="43">
        <v>3</v>
      </c>
      <c r="K16" s="43">
        <v>3</v>
      </c>
      <c r="L16" s="43">
        <v>3</v>
      </c>
      <c r="M16" s="43">
        <v>1</v>
      </c>
      <c r="N16" s="43"/>
      <c r="O16" s="43"/>
    </row>
    <row r="17" spans="1:15" ht="63">
      <c r="A17" s="15" t="s">
        <v>357</v>
      </c>
      <c r="B17" s="15" t="s">
        <v>353</v>
      </c>
      <c r="C17" s="97"/>
      <c r="D17" s="97"/>
      <c r="E17" s="114" t="s">
        <v>358</v>
      </c>
      <c r="F17" s="97"/>
      <c r="G17" s="14" t="s">
        <v>365</v>
      </c>
      <c r="H17" s="43" t="s">
        <v>366</v>
      </c>
      <c r="I17" s="43">
        <v>792</v>
      </c>
      <c r="J17" s="43">
        <v>31</v>
      </c>
      <c r="K17" s="43">
        <v>31</v>
      </c>
      <c r="L17" s="43">
        <v>37</v>
      </c>
      <c r="M17" s="43">
        <v>3</v>
      </c>
      <c r="N17" s="43"/>
      <c r="O17" s="43"/>
    </row>
    <row r="18" spans="1:15" ht="63">
      <c r="A18" s="15" t="s">
        <v>360</v>
      </c>
      <c r="B18" s="15" t="s">
        <v>353</v>
      </c>
      <c r="C18" s="97"/>
      <c r="D18" s="97"/>
      <c r="E18" s="114" t="s">
        <v>361</v>
      </c>
      <c r="F18" s="97"/>
      <c r="G18" s="14" t="s">
        <v>365</v>
      </c>
      <c r="H18" s="43" t="s">
        <v>366</v>
      </c>
      <c r="I18" s="43">
        <v>7952</v>
      </c>
      <c r="J18" s="43">
        <v>130</v>
      </c>
      <c r="K18" s="43">
        <v>130</v>
      </c>
      <c r="L18" s="43">
        <v>124</v>
      </c>
      <c r="M18" s="43">
        <v>13</v>
      </c>
      <c r="N18" s="43"/>
      <c r="O18" s="43"/>
    </row>
    <row r="20" ht="15.75">
      <c r="A20" s="109" t="s">
        <v>367</v>
      </c>
    </row>
    <row r="21" spans="1:15" ht="15.75" customHeight="1">
      <c r="A21" s="162" t="s">
        <v>335</v>
      </c>
      <c r="B21" s="210" t="s">
        <v>336</v>
      </c>
      <c r="C21" s="210"/>
      <c r="D21" s="210"/>
      <c r="E21" s="210" t="s">
        <v>337</v>
      </c>
      <c r="F21" s="210"/>
      <c r="G21" s="178" t="s">
        <v>338</v>
      </c>
      <c r="H21" s="178"/>
      <c r="I21" s="178"/>
      <c r="J21" s="178"/>
      <c r="K21" s="178"/>
      <c r="L21" s="178"/>
      <c r="M21" s="178"/>
      <c r="N21" s="178"/>
      <c r="O21" s="178"/>
    </row>
    <row r="22" spans="1:15" ht="15.75" customHeight="1">
      <c r="A22" s="162"/>
      <c r="B22" s="210"/>
      <c r="C22" s="210"/>
      <c r="D22" s="210"/>
      <c r="E22" s="210"/>
      <c r="F22" s="210"/>
      <c r="G22" s="210" t="s">
        <v>340</v>
      </c>
      <c r="H22" s="212" t="s">
        <v>341</v>
      </c>
      <c r="I22" s="212"/>
      <c r="J22" s="211" t="s">
        <v>342</v>
      </c>
      <c r="K22" s="211"/>
      <c r="L22" s="211"/>
      <c r="M22" s="211" t="s">
        <v>343</v>
      </c>
      <c r="N22" s="211" t="s">
        <v>344</v>
      </c>
      <c r="O22" s="211" t="s">
        <v>345</v>
      </c>
    </row>
    <row r="23" spans="1:15" ht="94.5">
      <c r="A23" s="162"/>
      <c r="B23" s="103" t="s">
        <v>346</v>
      </c>
      <c r="C23" s="103" t="s">
        <v>346</v>
      </c>
      <c r="D23" s="103" t="s">
        <v>346</v>
      </c>
      <c r="E23" s="103" t="s">
        <v>346</v>
      </c>
      <c r="F23" s="103" t="s">
        <v>346</v>
      </c>
      <c r="G23" s="210"/>
      <c r="H23" s="110" t="s">
        <v>347</v>
      </c>
      <c r="I23" s="110" t="s">
        <v>348</v>
      </c>
      <c r="J23" s="88" t="s">
        <v>349</v>
      </c>
      <c r="K23" s="88" t="s">
        <v>350</v>
      </c>
      <c r="L23" s="88" t="s">
        <v>351</v>
      </c>
      <c r="M23" s="211"/>
      <c r="N23" s="211"/>
      <c r="O23" s="211"/>
    </row>
    <row r="24" spans="1:15" ht="15.75">
      <c r="A24" s="111">
        <v>1</v>
      </c>
      <c r="B24" s="112">
        <v>2</v>
      </c>
      <c r="C24" s="112">
        <v>3</v>
      </c>
      <c r="D24" s="112">
        <v>4</v>
      </c>
      <c r="E24" s="112">
        <v>5</v>
      </c>
      <c r="F24" s="112">
        <v>6</v>
      </c>
      <c r="G24" s="111">
        <v>7</v>
      </c>
      <c r="H24" s="111">
        <v>8</v>
      </c>
      <c r="I24" s="111">
        <v>9</v>
      </c>
      <c r="J24" s="111">
        <v>10</v>
      </c>
      <c r="K24" s="111">
        <v>11</v>
      </c>
      <c r="L24" s="111">
        <v>12</v>
      </c>
      <c r="M24" s="111">
        <v>13</v>
      </c>
      <c r="N24" s="111">
        <v>14</v>
      </c>
      <c r="O24" s="111">
        <v>15</v>
      </c>
    </row>
    <row r="25" spans="1:15" ht="15.75">
      <c r="A25" s="15"/>
      <c r="B25" s="113"/>
      <c r="C25" s="113"/>
      <c r="D25" s="113"/>
      <c r="E25" s="14"/>
      <c r="F25" s="113"/>
      <c r="G25" s="14"/>
      <c r="H25" s="43"/>
      <c r="I25" s="43"/>
      <c r="J25" s="43"/>
      <c r="K25" s="43"/>
      <c r="L25" s="43"/>
      <c r="M25" s="43"/>
      <c r="N25" s="43"/>
      <c r="O25" s="113"/>
    </row>
    <row r="26" spans="1:15" ht="15.75">
      <c r="A26" s="15"/>
      <c r="B26" s="113"/>
      <c r="C26" s="113"/>
      <c r="D26" s="113"/>
      <c r="E26" s="14"/>
      <c r="F26" s="113"/>
      <c r="G26" s="14"/>
      <c r="H26" s="43"/>
      <c r="I26" s="43"/>
      <c r="J26" s="43"/>
      <c r="K26" s="43"/>
      <c r="L26" s="43"/>
      <c r="M26" s="43"/>
      <c r="N26" s="43"/>
      <c r="O26" s="113"/>
    </row>
    <row r="27" spans="1:15" ht="15.75">
      <c r="A27" s="15"/>
      <c r="B27" s="113"/>
      <c r="C27" s="113"/>
      <c r="D27" s="113"/>
      <c r="E27" s="14"/>
      <c r="F27" s="113"/>
      <c r="G27" s="14"/>
      <c r="H27" s="43"/>
      <c r="I27" s="43"/>
      <c r="J27" s="43"/>
      <c r="K27" s="43"/>
      <c r="L27" s="43"/>
      <c r="M27" s="43"/>
      <c r="N27" s="43"/>
      <c r="O27" s="113"/>
    </row>
    <row r="29" ht="15.75">
      <c r="A29" s="109" t="s">
        <v>368</v>
      </c>
    </row>
    <row r="30" spans="1:15" ht="15.75" customHeight="1">
      <c r="A30" s="162" t="s">
        <v>335</v>
      </c>
      <c r="B30" s="210" t="s">
        <v>336</v>
      </c>
      <c r="C30" s="210"/>
      <c r="D30" s="210"/>
      <c r="E30" s="210" t="s">
        <v>337</v>
      </c>
      <c r="F30" s="210"/>
      <c r="G30" s="178" t="s">
        <v>363</v>
      </c>
      <c r="H30" s="178"/>
      <c r="I30" s="178"/>
      <c r="J30" s="178"/>
      <c r="K30" s="178"/>
      <c r="L30" s="178"/>
      <c r="M30" s="178"/>
      <c r="N30" s="178"/>
      <c r="O30" s="178"/>
    </row>
    <row r="31" spans="1:15" ht="15.75" customHeight="1">
      <c r="A31" s="162"/>
      <c r="B31" s="210"/>
      <c r="C31" s="210"/>
      <c r="D31" s="210"/>
      <c r="E31" s="210"/>
      <c r="F31" s="210"/>
      <c r="G31" s="210" t="s">
        <v>340</v>
      </c>
      <c r="H31" s="178" t="s">
        <v>341</v>
      </c>
      <c r="I31" s="178"/>
      <c r="J31" s="178" t="s">
        <v>342</v>
      </c>
      <c r="K31" s="178"/>
      <c r="L31" s="178"/>
      <c r="M31" s="211" t="s">
        <v>343</v>
      </c>
      <c r="N31" s="211" t="s">
        <v>344</v>
      </c>
      <c r="O31" s="211" t="s">
        <v>345</v>
      </c>
    </row>
    <row r="32" spans="1:15" ht="94.5">
      <c r="A32" s="162"/>
      <c r="B32" s="103" t="s">
        <v>364</v>
      </c>
      <c r="C32" s="103" t="s">
        <v>364</v>
      </c>
      <c r="D32" s="103" t="s">
        <v>364</v>
      </c>
      <c r="E32" s="103" t="s">
        <v>364</v>
      </c>
      <c r="F32" s="103" t="s">
        <v>364</v>
      </c>
      <c r="G32" s="210"/>
      <c r="H32" s="110" t="s">
        <v>347</v>
      </c>
      <c r="I32" s="115" t="s">
        <v>348</v>
      </c>
      <c r="J32" s="88" t="s">
        <v>349</v>
      </c>
      <c r="K32" s="88" t="s">
        <v>350</v>
      </c>
      <c r="L32" s="88" t="s">
        <v>351</v>
      </c>
      <c r="M32" s="211"/>
      <c r="N32" s="211"/>
      <c r="O32" s="211"/>
    </row>
    <row r="33" spans="1:15" ht="15.75">
      <c r="A33" s="111">
        <v>1</v>
      </c>
      <c r="B33" s="111">
        <v>2</v>
      </c>
      <c r="C33" s="111">
        <v>3</v>
      </c>
      <c r="D33" s="111">
        <v>4</v>
      </c>
      <c r="E33" s="111">
        <v>5</v>
      </c>
      <c r="F33" s="111">
        <v>6</v>
      </c>
      <c r="G33" s="111">
        <v>7</v>
      </c>
      <c r="H33" s="111">
        <v>8</v>
      </c>
      <c r="I33" s="111">
        <v>9</v>
      </c>
      <c r="J33" s="111">
        <v>10</v>
      </c>
      <c r="K33" s="111">
        <v>11</v>
      </c>
      <c r="L33" s="111">
        <v>12</v>
      </c>
      <c r="M33" s="111">
        <v>13</v>
      </c>
      <c r="N33" s="111">
        <v>14</v>
      </c>
      <c r="O33" s="111">
        <v>15</v>
      </c>
    </row>
    <row r="34" spans="1:15" ht="15.75">
      <c r="A34" s="15"/>
      <c r="B34" s="113"/>
      <c r="C34" s="97"/>
      <c r="D34" s="97"/>
      <c r="E34" s="14"/>
      <c r="F34" s="97"/>
      <c r="G34" s="14"/>
      <c r="H34" s="43"/>
      <c r="I34" s="43"/>
      <c r="J34" s="43"/>
      <c r="K34" s="43"/>
      <c r="L34" s="43"/>
      <c r="M34" s="43"/>
      <c r="N34" s="43"/>
      <c r="O34" s="14"/>
    </row>
    <row r="35" spans="1:15" ht="15.75" hidden="1">
      <c r="A35" s="15"/>
      <c r="B35" s="113"/>
      <c r="C35" s="97"/>
      <c r="D35" s="97"/>
      <c r="E35" s="14"/>
      <c r="F35" s="97"/>
      <c r="G35" s="14"/>
      <c r="H35" s="43"/>
      <c r="I35" s="43"/>
      <c r="J35" s="43"/>
      <c r="K35" s="43"/>
      <c r="L35" s="43"/>
      <c r="M35" s="43"/>
      <c r="N35" s="43"/>
      <c r="O35" s="43"/>
    </row>
    <row r="36" spans="1:15" ht="15.75" hidden="1">
      <c r="A36" s="15"/>
      <c r="B36" s="113"/>
      <c r="C36" s="97"/>
      <c r="D36" s="97"/>
      <c r="E36" s="14"/>
      <c r="F36" s="97"/>
      <c r="G36" s="14"/>
      <c r="H36" s="43"/>
      <c r="I36" s="43"/>
      <c r="J36" s="43"/>
      <c r="K36" s="43"/>
      <c r="L36" s="43"/>
      <c r="M36" s="43"/>
      <c r="N36" s="43"/>
      <c r="O36" s="43"/>
    </row>
  </sheetData>
  <sheetProtection selectLockedCells="1" selectUnlockedCells="1"/>
  <mergeCells count="40">
    <mergeCell ref="A4:A6"/>
    <mergeCell ref="B4:D5"/>
    <mergeCell ref="E4:F5"/>
    <mergeCell ref="G4:O4"/>
    <mergeCell ref="G5:G6"/>
    <mergeCell ref="H5:I5"/>
    <mergeCell ref="J5:L5"/>
    <mergeCell ref="M5:M6"/>
    <mergeCell ref="N5:N6"/>
    <mergeCell ref="O5:O6"/>
    <mergeCell ref="A12:A14"/>
    <mergeCell ref="B12:D13"/>
    <mergeCell ref="E12:F13"/>
    <mergeCell ref="G12:O12"/>
    <mergeCell ref="G13:G14"/>
    <mergeCell ref="H13:I13"/>
    <mergeCell ref="J13:L13"/>
    <mergeCell ref="M13:M14"/>
    <mergeCell ref="N13:N14"/>
    <mergeCell ref="O13:O14"/>
    <mergeCell ref="A21:A23"/>
    <mergeCell ref="B21:D22"/>
    <mergeCell ref="E21:F22"/>
    <mergeCell ref="G21:O21"/>
    <mergeCell ref="G22:G23"/>
    <mergeCell ref="H22:I22"/>
    <mergeCell ref="J22:L22"/>
    <mergeCell ref="M22:M23"/>
    <mergeCell ref="N22:N23"/>
    <mergeCell ref="O22:O23"/>
    <mergeCell ref="A30:A32"/>
    <mergeCell ref="B30:D31"/>
    <mergeCell ref="E30:F31"/>
    <mergeCell ref="G30:O30"/>
    <mergeCell ref="G31:G32"/>
    <mergeCell ref="H31:I31"/>
    <mergeCell ref="J31:L31"/>
    <mergeCell ref="M31:M32"/>
    <mergeCell ref="N31:N32"/>
    <mergeCell ref="O31:O32"/>
  </mergeCells>
  <printOptions/>
  <pageMargins left="0.25" right="0.25" top="0.75" bottom="0.75" header="0.5118055555555555" footer="0.5118055555555555"/>
  <pageSetup fitToHeight="0" fitToWidth="1" horizontalDpi="300" verticalDpi="300" orientation="landscape" paperSize="9" scale="62" r:id="rId1"/>
  <rowBreaks count="1" manualBreakCount="1">
    <brk id="1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G21"/>
  <sheetViews>
    <sheetView view="pageBreakPreview" zoomScale="90" zoomScaleNormal="90" zoomScaleSheetLayoutView="90" zoomScalePageLayoutView="0" workbookViewId="0" topLeftCell="A1">
      <selection activeCell="G17" sqref="G17"/>
    </sheetView>
  </sheetViews>
  <sheetFormatPr defaultColWidth="9.00390625" defaultRowHeight="12.75"/>
  <cols>
    <col min="1" max="1" width="42.75390625" style="1" customWidth="1"/>
    <col min="2" max="2" width="26.00390625" style="1" customWidth="1"/>
    <col min="3" max="3" width="15.625" style="1" customWidth="1"/>
    <col min="4" max="5" width="21.25390625" style="1" customWidth="1"/>
    <col min="6" max="6" width="9.00390625" style="1" customWidth="1"/>
    <col min="7" max="7" width="70.00390625" style="1" customWidth="1"/>
    <col min="8" max="16384" width="9.00390625" style="1" customWidth="1"/>
  </cols>
  <sheetData>
    <row r="1" spans="1:5" ht="38.25" customHeight="1">
      <c r="A1" s="214" t="s">
        <v>369</v>
      </c>
      <c r="B1" s="214"/>
      <c r="C1" s="214"/>
      <c r="D1" s="214"/>
      <c r="E1" s="214"/>
    </row>
    <row r="2" spans="1:7" ht="114" customHeight="1">
      <c r="A2" s="213" t="s">
        <v>370</v>
      </c>
      <c r="B2" s="213"/>
      <c r="C2" s="213"/>
      <c r="D2" s="213"/>
      <c r="E2" s="213"/>
      <c r="G2" s="13" t="s">
        <v>371</v>
      </c>
    </row>
    <row r="3" spans="1:5" ht="15.75" customHeight="1">
      <c r="A3" s="210" t="s">
        <v>372</v>
      </c>
      <c r="B3" s="210" t="s">
        <v>363</v>
      </c>
      <c r="C3" s="210"/>
      <c r="D3" s="210"/>
      <c r="E3" s="210"/>
    </row>
    <row r="4" spans="1:5" ht="15.75" customHeight="1">
      <c r="A4" s="210"/>
      <c r="B4" s="210" t="s">
        <v>340</v>
      </c>
      <c r="C4" s="210" t="s">
        <v>373</v>
      </c>
      <c r="D4" s="176" t="s">
        <v>342</v>
      </c>
      <c r="E4" s="176"/>
    </row>
    <row r="5" spans="1:7" ht="47.25">
      <c r="A5" s="210"/>
      <c r="B5" s="210"/>
      <c r="C5" s="210"/>
      <c r="D5" s="14" t="s">
        <v>374</v>
      </c>
      <c r="E5" s="14" t="s">
        <v>375</v>
      </c>
      <c r="G5" s="116" t="s">
        <v>376</v>
      </c>
    </row>
    <row r="6" spans="1:5" ht="15.75">
      <c r="A6" s="117">
        <v>1</v>
      </c>
      <c r="B6" s="14">
        <v>2</v>
      </c>
      <c r="C6" s="117">
        <v>3</v>
      </c>
      <c r="D6" s="117">
        <v>4</v>
      </c>
      <c r="E6" s="117">
        <v>5</v>
      </c>
    </row>
    <row r="7" spans="1:5" ht="36" customHeight="1">
      <c r="A7" s="26"/>
      <c r="B7" s="26"/>
      <c r="C7" s="88"/>
      <c r="D7" s="118"/>
      <c r="E7" s="118"/>
    </row>
    <row r="8" spans="1:5" ht="22.5" customHeight="1" hidden="1">
      <c r="A8" s="26"/>
      <c r="B8" s="26"/>
      <c r="C8" s="88"/>
      <c r="D8" s="119"/>
      <c r="E8" s="120"/>
    </row>
    <row r="9" spans="1:5" ht="22.5" customHeight="1" hidden="1">
      <c r="A9" s="26"/>
      <c r="B9" s="26"/>
      <c r="C9" s="88"/>
      <c r="D9" s="119"/>
      <c r="E9" s="120"/>
    </row>
    <row r="10" spans="1:5" ht="22.5" customHeight="1" hidden="1">
      <c r="A10" s="26"/>
      <c r="B10" s="26"/>
      <c r="C10" s="88"/>
      <c r="D10" s="119"/>
      <c r="E10" s="120"/>
    </row>
    <row r="11" spans="1:5" ht="22.5" customHeight="1" hidden="1">
      <c r="A11" s="26"/>
      <c r="B11" s="26"/>
      <c r="C11" s="88"/>
      <c r="D11" s="119"/>
      <c r="E11" s="120"/>
    </row>
    <row r="12" spans="1:5" ht="23.25" customHeight="1">
      <c r="A12" s="213" t="s">
        <v>377</v>
      </c>
      <c r="B12" s="213"/>
      <c r="C12" s="213"/>
      <c r="D12" s="213"/>
      <c r="E12" s="213"/>
    </row>
    <row r="13" spans="1:6" ht="15.75" customHeight="1">
      <c r="A13" s="210" t="s">
        <v>378</v>
      </c>
      <c r="B13" s="210" t="s">
        <v>379</v>
      </c>
      <c r="C13" s="210"/>
      <c r="D13" s="210"/>
      <c r="E13" s="210"/>
      <c r="F13" s="121"/>
    </row>
    <row r="14" spans="1:6" ht="15.75" customHeight="1">
      <c r="A14" s="210"/>
      <c r="B14" s="210" t="s">
        <v>340</v>
      </c>
      <c r="C14" s="210" t="s">
        <v>373</v>
      </c>
      <c r="D14" s="176" t="s">
        <v>342</v>
      </c>
      <c r="E14" s="176"/>
      <c r="F14" s="122"/>
    </row>
    <row r="15" spans="1:6" ht="47.25">
      <c r="A15" s="210"/>
      <c r="B15" s="210"/>
      <c r="C15" s="210"/>
      <c r="D15" s="14" t="s">
        <v>380</v>
      </c>
      <c r="E15" s="14" t="s">
        <v>375</v>
      </c>
      <c r="F15" s="123"/>
    </row>
    <row r="16" spans="1:6" ht="15.75">
      <c r="A16" s="117">
        <v>1</v>
      </c>
      <c r="B16" s="14">
        <v>2</v>
      </c>
      <c r="C16" s="117">
        <v>3</v>
      </c>
      <c r="D16" s="117">
        <v>4</v>
      </c>
      <c r="E16" s="117">
        <v>5</v>
      </c>
      <c r="F16" s="123"/>
    </row>
    <row r="17" spans="1:6" ht="63.75" customHeight="1">
      <c r="A17" s="26"/>
      <c r="B17" s="26"/>
      <c r="C17" s="88"/>
      <c r="D17" s="124"/>
      <c r="E17" s="120"/>
      <c r="F17" s="123"/>
    </row>
    <row r="18" spans="1:6" ht="24.75" customHeight="1" hidden="1">
      <c r="A18" s="26"/>
      <c r="B18" s="26"/>
      <c r="C18" s="88"/>
      <c r="D18" s="119"/>
      <c r="E18" s="120"/>
      <c r="F18" s="123"/>
    </row>
    <row r="19" spans="1:5" ht="24.75" customHeight="1" hidden="1">
      <c r="A19" s="26"/>
      <c r="B19" s="26"/>
      <c r="C19" s="88"/>
      <c r="D19" s="119"/>
      <c r="E19" s="120"/>
    </row>
    <row r="20" spans="1:5" ht="24.75" customHeight="1" hidden="1">
      <c r="A20" s="26"/>
      <c r="B20" s="26"/>
      <c r="C20" s="88"/>
      <c r="D20" s="119"/>
      <c r="E20" s="120"/>
    </row>
    <row r="21" spans="1:5" ht="24.75" customHeight="1" hidden="1">
      <c r="A21" s="26"/>
      <c r="B21" s="26"/>
      <c r="C21" s="88"/>
      <c r="D21" s="119"/>
      <c r="E21" s="120"/>
    </row>
  </sheetData>
  <sheetProtection selectLockedCells="1" selectUnlockedCells="1"/>
  <mergeCells count="13">
    <mergeCell ref="A1:E1"/>
    <mergeCell ref="A2:E2"/>
    <mergeCell ref="A3:A5"/>
    <mergeCell ref="B3:E3"/>
    <mergeCell ref="B4:B5"/>
    <mergeCell ref="C4:C5"/>
    <mergeCell ref="D4:E4"/>
    <mergeCell ref="A12:E12"/>
    <mergeCell ref="A13:A15"/>
    <mergeCell ref="B13:E13"/>
    <mergeCell ref="B14:B15"/>
    <mergeCell ref="C14:C15"/>
    <mergeCell ref="D14:E14"/>
  </mergeCells>
  <printOptions/>
  <pageMargins left="0.7875" right="0.2361111111111111" top="0.7479166666666667" bottom="0.7479166666666667" header="0.5118055555555555" footer="0.5118055555555555"/>
  <pageSetup fitToHeight="1" fitToWidth="1" horizontalDpi="300" verticalDpi="300" orientation="portrait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3"/>
  <sheetViews>
    <sheetView view="pageBreakPreview" zoomScale="90" zoomScaleSheetLayoutView="90" zoomScalePageLayoutView="0" workbookViewId="0" topLeftCell="A1">
      <selection activeCell="F52" sqref="F52"/>
    </sheetView>
  </sheetViews>
  <sheetFormatPr defaultColWidth="9.00390625" defaultRowHeight="12.75"/>
  <cols>
    <col min="1" max="1" width="7.375" style="1" customWidth="1"/>
    <col min="2" max="2" width="45.375" style="1" customWidth="1"/>
    <col min="3" max="3" width="15.625" style="1" customWidth="1"/>
    <col min="4" max="4" width="16.375" style="1" customWidth="1"/>
    <col min="5" max="5" width="16.125" style="1" customWidth="1"/>
    <col min="6" max="6" width="15.00390625" style="1" customWidth="1"/>
    <col min="7" max="7" width="61.375" style="1" customWidth="1"/>
    <col min="8" max="16384" width="9.00390625" style="1" customWidth="1"/>
  </cols>
  <sheetData>
    <row r="1" spans="1:6" ht="18" customHeight="1">
      <c r="A1" s="164" t="s">
        <v>381</v>
      </c>
      <c r="B1" s="164"/>
      <c r="C1" s="164"/>
      <c r="D1" s="164"/>
      <c r="E1" s="164"/>
      <c r="F1" s="164"/>
    </row>
    <row r="2" spans="1:6" ht="1.5" customHeight="1">
      <c r="A2" s="85"/>
      <c r="B2" s="50"/>
      <c r="C2" s="3"/>
      <c r="D2" s="3"/>
      <c r="E2" s="3"/>
      <c r="F2" s="107"/>
    </row>
    <row r="3" spans="1:6" ht="32.25" customHeight="1">
      <c r="A3" s="17" t="s">
        <v>55</v>
      </c>
      <c r="B3" s="17" t="s">
        <v>205</v>
      </c>
      <c r="C3" s="17" t="s">
        <v>316</v>
      </c>
      <c r="D3" s="17" t="s">
        <v>382</v>
      </c>
      <c r="E3" s="17" t="s">
        <v>383</v>
      </c>
      <c r="F3" s="17" t="s">
        <v>384</v>
      </c>
    </row>
    <row r="4" spans="1:6" ht="15.75">
      <c r="A4" s="125" t="s">
        <v>18</v>
      </c>
      <c r="B4" s="126" t="s">
        <v>385</v>
      </c>
      <c r="C4" s="127" t="s">
        <v>319</v>
      </c>
      <c r="D4" s="128">
        <f>SUM(D5:D7)</f>
        <v>596.31178</v>
      </c>
      <c r="E4" s="128">
        <f>SUM(E5:E7)</f>
        <v>596.31178</v>
      </c>
      <c r="F4" s="45">
        <f>D4/E4*100</f>
        <v>100</v>
      </c>
    </row>
    <row r="5" spans="1:7" ht="33" customHeight="1">
      <c r="A5" s="125" t="s">
        <v>59</v>
      </c>
      <c r="B5" s="129" t="s">
        <v>386</v>
      </c>
      <c r="C5" s="127" t="s">
        <v>319</v>
      </c>
      <c r="D5" s="130">
        <v>351.69046</v>
      </c>
      <c r="E5" s="130">
        <v>351.69046</v>
      </c>
      <c r="F5" s="45">
        <f>D5/E5*100</f>
        <v>100</v>
      </c>
      <c r="G5" s="13" t="s">
        <v>387</v>
      </c>
    </row>
    <row r="6" spans="1:7" ht="33" customHeight="1">
      <c r="A6" s="125" t="s">
        <v>388</v>
      </c>
      <c r="B6" s="129" t="s">
        <v>389</v>
      </c>
      <c r="C6" s="127" t="s">
        <v>319</v>
      </c>
      <c r="D6" s="130">
        <v>244.62132</v>
      </c>
      <c r="E6" s="130">
        <v>244.62132</v>
      </c>
      <c r="F6" s="45">
        <f>D6/E6*100</f>
        <v>100</v>
      </c>
      <c r="G6" s="13" t="s">
        <v>390</v>
      </c>
    </row>
    <row r="7" spans="1:6" ht="15.75">
      <c r="A7" s="125" t="s">
        <v>391</v>
      </c>
      <c r="B7" s="129" t="s">
        <v>392</v>
      </c>
      <c r="C7" s="127" t="s">
        <v>319</v>
      </c>
      <c r="D7" s="130">
        <v>0</v>
      </c>
      <c r="E7" s="130">
        <v>0</v>
      </c>
      <c r="F7" s="131"/>
    </row>
    <row r="8" spans="1:6" ht="84" customHeight="1">
      <c r="A8" s="125" t="s">
        <v>21</v>
      </c>
      <c r="B8" s="129" t="s">
        <v>393</v>
      </c>
      <c r="C8" s="127" t="s">
        <v>319</v>
      </c>
      <c r="D8" s="128">
        <f>D9+D10+D11+D12+D15+D16+D17+D18</f>
        <v>26498.06754</v>
      </c>
      <c r="E8" s="128">
        <f>E9+E10+E11+E12+E15+E16+E17+E18</f>
        <v>26485.52754</v>
      </c>
      <c r="F8" s="131">
        <f>D8/E8*100</f>
        <v>100.04734661214907</v>
      </c>
    </row>
    <row r="9" spans="1:6" ht="33" customHeight="1">
      <c r="A9" s="63" t="s">
        <v>85</v>
      </c>
      <c r="B9" s="15" t="s">
        <v>394</v>
      </c>
      <c r="C9" s="14" t="s">
        <v>319</v>
      </c>
      <c r="D9" s="128">
        <v>16145.805</v>
      </c>
      <c r="E9" s="128">
        <v>16145.805</v>
      </c>
      <c r="F9" s="131">
        <f>D9/E9*100</f>
        <v>100</v>
      </c>
    </row>
    <row r="10" spans="1:6" ht="20.25" customHeight="1">
      <c r="A10" s="63" t="s">
        <v>169</v>
      </c>
      <c r="B10" s="15" t="s">
        <v>395</v>
      </c>
      <c r="C10" s="14" t="s">
        <v>319</v>
      </c>
      <c r="D10" s="128">
        <f>443.6+5006.919+2745.04354</f>
        <v>8195.56254</v>
      </c>
      <c r="E10" s="128">
        <f>443.6+5006.919+2745.04354</f>
        <v>8195.56254</v>
      </c>
      <c r="F10" s="131">
        <f>D10/E10*100</f>
        <v>100</v>
      </c>
    </row>
    <row r="11" spans="1:6" ht="15.75">
      <c r="A11" s="63" t="s">
        <v>172</v>
      </c>
      <c r="B11" s="15" t="s">
        <v>396</v>
      </c>
      <c r="C11" s="14" t="s">
        <v>319</v>
      </c>
      <c r="D11" s="128">
        <v>26.8</v>
      </c>
      <c r="E11" s="128">
        <v>0</v>
      </c>
      <c r="F11" s="131"/>
    </row>
    <row r="12" spans="1:6" ht="15.75">
      <c r="A12" s="63" t="s">
        <v>397</v>
      </c>
      <c r="B12" s="15" t="s">
        <v>398</v>
      </c>
      <c r="C12" s="14" t="s">
        <v>319</v>
      </c>
      <c r="D12" s="128">
        <f>D13+D14</f>
        <v>2129.9</v>
      </c>
      <c r="E12" s="128">
        <f>E13+E14</f>
        <v>2144.16</v>
      </c>
      <c r="F12" s="131">
        <f>D12/E12*100</f>
        <v>99.33493769121708</v>
      </c>
    </row>
    <row r="13" spans="1:6" ht="63">
      <c r="A13" s="49" t="s">
        <v>399</v>
      </c>
      <c r="B13" s="41" t="s">
        <v>400</v>
      </c>
      <c r="C13" s="40" t="s">
        <v>319</v>
      </c>
      <c r="D13" s="48">
        <v>2129.9</v>
      </c>
      <c r="E13" s="48">
        <v>2144.16</v>
      </c>
      <c r="F13" s="131">
        <f>D13/E13*100</f>
        <v>99.33493769121708</v>
      </c>
    </row>
    <row r="14" spans="1:6" ht="63">
      <c r="A14" s="49" t="s">
        <v>401</v>
      </c>
      <c r="B14" s="41" t="s">
        <v>402</v>
      </c>
      <c r="C14" s="40" t="s">
        <v>319</v>
      </c>
      <c r="D14" s="48">
        <v>0</v>
      </c>
      <c r="E14" s="48">
        <v>0</v>
      </c>
      <c r="F14" s="131"/>
    </row>
    <row r="15" spans="1:6" ht="47.25">
      <c r="A15" s="63" t="s">
        <v>403</v>
      </c>
      <c r="B15" s="15" t="s">
        <v>404</v>
      </c>
      <c r="C15" s="14" t="s">
        <v>319</v>
      </c>
      <c r="D15" s="48">
        <v>0</v>
      </c>
      <c r="E15" s="128">
        <v>0</v>
      </c>
      <c r="F15" s="131"/>
    </row>
    <row r="16" spans="1:6" ht="57.75" customHeight="1">
      <c r="A16" s="49" t="s">
        <v>405</v>
      </c>
      <c r="B16" s="41" t="s">
        <v>406</v>
      </c>
      <c r="C16" s="40" t="s">
        <v>407</v>
      </c>
      <c r="D16" s="48"/>
      <c r="E16" s="48"/>
      <c r="F16" s="131"/>
    </row>
    <row r="17" spans="1:6" ht="15.75">
      <c r="A17" s="49" t="s">
        <v>408</v>
      </c>
      <c r="B17" s="15" t="s">
        <v>409</v>
      </c>
      <c r="C17" s="14" t="s">
        <v>319</v>
      </c>
      <c r="D17" s="48">
        <v>0</v>
      </c>
      <c r="E17" s="128">
        <v>0</v>
      </c>
      <c r="F17" s="131"/>
    </row>
    <row r="18" spans="1:6" ht="15.75">
      <c r="A18" s="49" t="s">
        <v>410</v>
      </c>
      <c r="B18" s="15" t="s">
        <v>411</v>
      </c>
      <c r="C18" s="14" t="s">
        <v>319</v>
      </c>
      <c r="D18" s="48">
        <v>0</v>
      </c>
      <c r="E18" s="128">
        <v>0</v>
      </c>
      <c r="F18" s="131"/>
    </row>
    <row r="19" spans="1:6" ht="15.75" hidden="1">
      <c r="A19" s="49" t="s">
        <v>408</v>
      </c>
      <c r="B19" s="132" t="s">
        <v>412</v>
      </c>
      <c r="C19" s="40" t="s">
        <v>319</v>
      </c>
      <c r="D19" s="48"/>
      <c r="E19" s="48"/>
      <c r="F19" s="133"/>
    </row>
    <row r="20" spans="1:6" ht="66.75" customHeight="1">
      <c r="A20" s="63" t="s">
        <v>24</v>
      </c>
      <c r="B20" s="129" t="s">
        <v>413</v>
      </c>
      <c r="C20" s="14" t="s">
        <v>319</v>
      </c>
      <c r="D20" s="128">
        <f>SUM(D21:D35)</f>
        <v>27094.37932</v>
      </c>
      <c r="E20" s="128">
        <f>SUM(E21:E35)</f>
        <v>23110.18876</v>
      </c>
      <c r="F20" s="131">
        <f>D20/E20*100</f>
        <v>117.23997411434384</v>
      </c>
    </row>
    <row r="21" spans="1:6" ht="15.75">
      <c r="A21" s="63" t="s">
        <v>87</v>
      </c>
      <c r="B21" s="134" t="s">
        <v>414</v>
      </c>
      <c r="C21" s="14" t="s">
        <v>319</v>
      </c>
      <c r="D21" s="128">
        <v>5779.72767</v>
      </c>
      <c r="E21" s="128">
        <v>5521.48742</v>
      </c>
      <c r="F21" s="131">
        <f>D21/E21*100</f>
        <v>104.67700513207001</v>
      </c>
    </row>
    <row r="22" spans="1:6" ht="15.75">
      <c r="A22" s="135" t="s">
        <v>220</v>
      </c>
      <c r="B22" s="134" t="s">
        <v>415</v>
      </c>
      <c r="C22" s="14" t="s">
        <v>319</v>
      </c>
      <c r="D22" s="136">
        <v>137.2</v>
      </c>
      <c r="E22" s="136">
        <v>137.2</v>
      </c>
      <c r="F22" s="131">
        <f>D22/E22*100</f>
        <v>100</v>
      </c>
    </row>
    <row r="23" spans="1:6" ht="15.75">
      <c r="A23" s="135" t="s">
        <v>243</v>
      </c>
      <c r="B23" s="134" t="s">
        <v>416</v>
      </c>
      <c r="C23" s="14" t="s">
        <v>319</v>
      </c>
      <c r="D23" s="128">
        <v>1746.99753</v>
      </c>
      <c r="E23" s="128">
        <v>1670.00666</v>
      </c>
      <c r="F23" s="131">
        <f>D23/E23*100</f>
        <v>104.6102133508857</v>
      </c>
    </row>
    <row r="24" spans="1:6" ht="15.75" customHeight="1">
      <c r="A24" s="135" t="s">
        <v>255</v>
      </c>
      <c r="B24" s="134" t="s">
        <v>417</v>
      </c>
      <c r="C24" s="14" t="s">
        <v>319</v>
      </c>
      <c r="D24" s="128">
        <v>22.584</v>
      </c>
      <c r="E24" s="128">
        <v>22.584</v>
      </c>
      <c r="F24" s="131">
        <f>D24/E24*100</f>
        <v>100</v>
      </c>
    </row>
    <row r="25" spans="1:6" ht="15.75">
      <c r="A25" s="135" t="s">
        <v>257</v>
      </c>
      <c r="B25" s="134" t="s">
        <v>418</v>
      </c>
      <c r="C25" s="14" t="s">
        <v>319</v>
      </c>
      <c r="D25" s="128">
        <v>0</v>
      </c>
      <c r="E25" s="128">
        <v>0</v>
      </c>
      <c r="F25" s="131"/>
    </row>
    <row r="26" spans="1:6" ht="15.75">
      <c r="A26" s="135" t="s">
        <v>286</v>
      </c>
      <c r="B26" s="134" t="s">
        <v>419</v>
      </c>
      <c r="C26" s="14" t="s">
        <v>319</v>
      </c>
      <c r="D26" s="128">
        <v>2033.77026</v>
      </c>
      <c r="E26" s="128">
        <v>1480.526</v>
      </c>
      <c r="F26" s="131">
        <f>D26/E26*100</f>
        <v>137.36808809841907</v>
      </c>
    </row>
    <row r="27" spans="1:6" ht="15.75">
      <c r="A27" s="135" t="s">
        <v>301</v>
      </c>
      <c r="B27" s="134" t="s">
        <v>420</v>
      </c>
      <c r="C27" s="14" t="s">
        <v>319</v>
      </c>
      <c r="D27" s="128">
        <v>0</v>
      </c>
      <c r="E27" s="128">
        <v>0</v>
      </c>
      <c r="F27" s="131"/>
    </row>
    <row r="28" spans="1:6" ht="18.75" customHeight="1">
      <c r="A28" s="135" t="s">
        <v>421</v>
      </c>
      <c r="B28" s="134" t="s">
        <v>422</v>
      </c>
      <c r="C28" s="14" t="s">
        <v>319</v>
      </c>
      <c r="D28" s="128">
        <v>2526.48961</v>
      </c>
      <c r="E28" s="128">
        <v>2311.6911</v>
      </c>
      <c r="F28" s="131">
        <f>D28/E28*100</f>
        <v>109.29183444968058</v>
      </c>
    </row>
    <row r="29" spans="1:6" ht="15.75" customHeight="1">
      <c r="A29" s="135" t="s">
        <v>423</v>
      </c>
      <c r="B29" s="134" t="s">
        <v>424</v>
      </c>
      <c r="C29" s="14" t="s">
        <v>319</v>
      </c>
      <c r="D29" s="128">
        <v>27.89338</v>
      </c>
      <c r="E29" s="128">
        <v>27.89338</v>
      </c>
      <c r="F29" s="131">
        <f>D29/E29*100</f>
        <v>100</v>
      </c>
    </row>
    <row r="30" spans="1:6" ht="15.75" customHeight="1">
      <c r="A30" s="135" t="s">
        <v>425</v>
      </c>
      <c r="B30" s="134" t="s">
        <v>426</v>
      </c>
      <c r="C30" s="14" t="s">
        <v>319</v>
      </c>
      <c r="D30" s="128">
        <v>458.045</v>
      </c>
      <c r="E30" s="128">
        <v>454.35617</v>
      </c>
      <c r="F30" s="131">
        <f>D30/E30*100</f>
        <v>100.81188068822749</v>
      </c>
    </row>
    <row r="31" spans="1:6" ht="15.75">
      <c r="A31" s="135" t="s">
        <v>427</v>
      </c>
      <c r="B31" s="134" t="s">
        <v>428</v>
      </c>
      <c r="C31" s="14" t="s">
        <v>319</v>
      </c>
      <c r="D31" s="128">
        <v>0</v>
      </c>
      <c r="E31" s="128">
        <v>0</v>
      </c>
      <c r="F31" s="131"/>
    </row>
    <row r="32" spans="1:6" ht="15.75" customHeight="1">
      <c r="A32" s="135" t="s">
        <v>429</v>
      </c>
      <c r="B32" s="134" t="s">
        <v>430</v>
      </c>
      <c r="C32" s="14" t="s">
        <v>319</v>
      </c>
      <c r="D32" s="128">
        <v>5697.88837</v>
      </c>
      <c r="E32" s="128">
        <v>5693.90137</v>
      </c>
      <c r="F32" s="131">
        <f>D32/E32*100</f>
        <v>100.07002228772362</v>
      </c>
    </row>
    <row r="33" spans="1:6" ht="19.5" customHeight="1">
      <c r="A33" s="135" t="s">
        <v>431</v>
      </c>
      <c r="B33" s="134" t="s">
        <v>432</v>
      </c>
      <c r="C33" s="14" t="s">
        <v>319</v>
      </c>
      <c r="D33" s="128">
        <v>6069.07186</v>
      </c>
      <c r="E33" s="128">
        <v>3324.02832</v>
      </c>
      <c r="F33" s="131">
        <f>D33/E33*100</f>
        <v>182.58183371915436</v>
      </c>
    </row>
    <row r="34" spans="1:6" ht="18.75" customHeight="1">
      <c r="A34" s="135" t="s">
        <v>433</v>
      </c>
      <c r="B34" s="134" t="s">
        <v>434</v>
      </c>
      <c r="C34" s="14" t="s">
        <v>319</v>
      </c>
      <c r="D34" s="128">
        <v>2594.71164</v>
      </c>
      <c r="E34" s="128">
        <v>2466.51434</v>
      </c>
      <c r="F34" s="131">
        <f>D34/E34*100</f>
        <v>105.19750880507752</v>
      </c>
    </row>
    <row r="35" spans="1:6" ht="30.75" customHeight="1">
      <c r="A35" s="137" t="s">
        <v>435</v>
      </c>
      <c r="B35" s="138" t="s">
        <v>436</v>
      </c>
      <c r="C35" s="14" t="s">
        <v>319</v>
      </c>
      <c r="D35" s="128">
        <v>0</v>
      </c>
      <c r="E35" s="128">
        <v>0</v>
      </c>
      <c r="F35" s="139"/>
    </row>
    <row r="36" spans="1:6" ht="15.75">
      <c r="A36" s="125" t="s">
        <v>26</v>
      </c>
      <c r="B36" s="126" t="s">
        <v>437</v>
      </c>
      <c r="C36" s="127" t="s">
        <v>319</v>
      </c>
      <c r="D36" s="128" t="s">
        <v>438</v>
      </c>
      <c r="E36" s="128">
        <f>E37+E38+E39</f>
        <v>3971.65056</v>
      </c>
      <c r="F36" s="128" t="s">
        <v>438</v>
      </c>
    </row>
    <row r="37" spans="1:6" ht="31.5">
      <c r="A37" s="125" t="s">
        <v>89</v>
      </c>
      <c r="B37" s="129" t="s">
        <v>386</v>
      </c>
      <c r="C37" s="127" t="s">
        <v>319</v>
      </c>
      <c r="D37" s="128" t="s">
        <v>438</v>
      </c>
      <c r="E37" s="128">
        <f>1.16512+557.78106</f>
        <v>558.94618</v>
      </c>
      <c r="F37" s="128" t="s">
        <v>438</v>
      </c>
    </row>
    <row r="38" spans="1:7" ht="31.5">
      <c r="A38" s="125" t="s">
        <v>178</v>
      </c>
      <c r="B38" s="129" t="s">
        <v>389</v>
      </c>
      <c r="C38" s="127" t="s">
        <v>319</v>
      </c>
      <c r="D38" s="128" t="s">
        <v>438</v>
      </c>
      <c r="E38" s="128">
        <v>452.86081</v>
      </c>
      <c r="F38" s="128" t="s">
        <v>438</v>
      </c>
      <c r="G38" s="140"/>
    </row>
    <row r="39" spans="1:6" ht="30.75" customHeight="1">
      <c r="A39" s="135" t="s">
        <v>439</v>
      </c>
      <c r="B39" s="141" t="s">
        <v>440</v>
      </c>
      <c r="C39" s="127" t="s">
        <v>319</v>
      </c>
      <c r="D39" s="128" t="s">
        <v>438</v>
      </c>
      <c r="E39" s="128">
        <f>214.80003+2745.04354</f>
        <v>2959.84357</v>
      </c>
      <c r="F39" s="128" t="s">
        <v>438</v>
      </c>
    </row>
    <row r="40" ht="7.5" customHeight="1">
      <c r="A40" s="16"/>
    </row>
    <row r="41" spans="1:7" ht="71.25" customHeight="1">
      <c r="A41" s="205" t="s">
        <v>441</v>
      </c>
      <c r="B41" s="205"/>
      <c r="C41" s="205"/>
      <c r="D41" s="205"/>
      <c r="E41" s="205"/>
      <c r="F41" s="205"/>
      <c r="G41" s="13" t="s">
        <v>442</v>
      </c>
    </row>
    <row r="42" spans="1:6" ht="3" customHeight="1">
      <c r="A42" s="142"/>
      <c r="B42" s="142"/>
      <c r="C42" s="142"/>
      <c r="D42" s="142"/>
      <c r="E42" s="142"/>
      <c r="F42" s="142"/>
    </row>
    <row r="43" spans="1:7" ht="48" customHeight="1">
      <c r="A43" s="17" t="s">
        <v>55</v>
      </c>
      <c r="B43" s="165" t="s">
        <v>205</v>
      </c>
      <c r="C43" s="165"/>
      <c r="D43" s="17" t="s">
        <v>316</v>
      </c>
      <c r="E43" s="17" t="s">
        <v>443</v>
      </c>
      <c r="F43" s="17" t="s">
        <v>444</v>
      </c>
      <c r="G43" s="13"/>
    </row>
    <row r="44" spans="1:6" ht="15.75" customHeight="1">
      <c r="A44" s="62">
        <v>1</v>
      </c>
      <c r="B44" s="217">
        <v>2</v>
      </c>
      <c r="C44" s="217"/>
      <c r="D44" s="62">
        <v>3</v>
      </c>
      <c r="E44" s="62">
        <v>4</v>
      </c>
      <c r="F44" s="62">
        <v>5</v>
      </c>
    </row>
    <row r="45" spans="1:7" ht="60" customHeight="1">
      <c r="A45" s="63" t="s">
        <v>18</v>
      </c>
      <c r="B45" s="162" t="s">
        <v>445</v>
      </c>
      <c r="C45" s="162"/>
      <c r="D45" s="14" t="s">
        <v>319</v>
      </c>
      <c r="E45" s="14" t="s">
        <v>211</v>
      </c>
      <c r="F45" s="14" t="s">
        <v>212</v>
      </c>
      <c r="G45" s="13"/>
    </row>
    <row r="46" spans="1:7" ht="47.25" customHeight="1">
      <c r="A46" s="63" t="s">
        <v>59</v>
      </c>
      <c r="B46" s="162" t="s">
        <v>446</v>
      </c>
      <c r="C46" s="162"/>
      <c r="D46" s="14" t="s">
        <v>319</v>
      </c>
      <c r="E46" s="14">
        <v>170731.79</v>
      </c>
      <c r="F46" s="14">
        <v>170731.79</v>
      </c>
      <c r="G46" s="13" t="s">
        <v>447</v>
      </c>
    </row>
    <row r="47" spans="1:7" ht="57.75" customHeight="1">
      <c r="A47" s="63" t="s">
        <v>388</v>
      </c>
      <c r="B47" s="162" t="s">
        <v>448</v>
      </c>
      <c r="C47" s="162"/>
      <c r="D47" s="14" t="s">
        <v>319</v>
      </c>
      <c r="E47" s="14">
        <v>28009.12</v>
      </c>
      <c r="F47" s="128">
        <v>33844.29</v>
      </c>
      <c r="G47" s="13" t="s">
        <v>449</v>
      </c>
    </row>
    <row r="48" spans="1:6" ht="48.75" customHeight="1">
      <c r="A48" s="63" t="s">
        <v>21</v>
      </c>
      <c r="B48" s="162" t="s">
        <v>450</v>
      </c>
      <c r="C48" s="162"/>
      <c r="D48" s="14" t="s">
        <v>319</v>
      </c>
      <c r="E48" s="14">
        <v>198740.91</v>
      </c>
      <c r="F48" s="14">
        <v>204576.08</v>
      </c>
    </row>
    <row r="49" spans="1:7" ht="47.25" customHeight="1">
      <c r="A49" s="63" t="s">
        <v>85</v>
      </c>
      <c r="B49" s="162" t="s">
        <v>446</v>
      </c>
      <c r="C49" s="162"/>
      <c r="D49" s="14" t="s">
        <v>319</v>
      </c>
      <c r="E49" s="14">
        <v>170731.79</v>
      </c>
      <c r="F49" s="14">
        <v>170731.79</v>
      </c>
      <c r="G49" s="13" t="s">
        <v>451</v>
      </c>
    </row>
    <row r="50" spans="1:7" ht="47.25" customHeight="1">
      <c r="A50" s="63" t="s">
        <v>169</v>
      </c>
      <c r="B50" s="162" t="s">
        <v>448</v>
      </c>
      <c r="C50" s="162"/>
      <c r="D50" s="14" t="s">
        <v>319</v>
      </c>
      <c r="E50" s="14">
        <v>28009.12</v>
      </c>
      <c r="F50" s="128">
        <v>33844.29</v>
      </c>
      <c r="G50" s="13" t="s">
        <v>452</v>
      </c>
    </row>
    <row r="51" spans="1:7" ht="61.5" customHeight="1">
      <c r="A51" s="63" t="s">
        <v>24</v>
      </c>
      <c r="B51" s="162" t="s">
        <v>453</v>
      </c>
      <c r="C51" s="162"/>
      <c r="D51" s="14" t="s">
        <v>319</v>
      </c>
      <c r="E51" s="14">
        <v>198740.91</v>
      </c>
      <c r="F51" s="14">
        <v>204576.08</v>
      </c>
      <c r="G51" s="13"/>
    </row>
    <row r="52" spans="1:7" ht="63" customHeight="1">
      <c r="A52" s="63" t="s">
        <v>87</v>
      </c>
      <c r="B52" s="162" t="s">
        <v>446</v>
      </c>
      <c r="C52" s="162"/>
      <c r="D52" s="14" t="s">
        <v>319</v>
      </c>
      <c r="E52" s="14">
        <v>170731.79</v>
      </c>
      <c r="F52" s="14">
        <v>170731.79</v>
      </c>
      <c r="G52" s="13" t="s">
        <v>454</v>
      </c>
    </row>
    <row r="53" spans="1:7" ht="63" customHeight="1">
      <c r="A53" s="63" t="s">
        <v>220</v>
      </c>
      <c r="B53" s="162" t="s">
        <v>448</v>
      </c>
      <c r="C53" s="162"/>
      <c r="D53" s="14" t="s">
        <v>319</v>
      </c>
      <c r="E53" s="14">
        <v>28009.12</v>
      </c>
      <c r="F53" s="128">
        <v>33844.29</v>
      </c>
      <c r="G53" s="13" t="s">
        <v>455</v>
      </c>
    </row>
    <row r="54" spans="1:6" ht="59.25" customHeight="1">
      <c r="A54" s="63" t="s">
        <v>26</v>
      </c>
      <c r="B54" s="162" t="s">
        <v>456</v>
      </c>
      <c r="C54" s="162"/>
      <c r="D54" s="14" t="s">
        <v>457</v>
      </c>
      <c r="E54" s="14"/>
      <c r="F54" s="14"/>
    </row>
    <row r="55" spans="1:7" ht="51" customHeight="1">
      <c r="A55" s="63" t="s">
        <v>89</v>
      </c>
      <c r="B55" s="162" t="s">
        <v>458</v>
      </c>
      <c r="C55" s="162"/>
      <c r="D55" s="14" t="s">
        <v>457</v>
      </c>
      <c r="E55" s="14"/>
      <c r="F55" s="14"/>
      <c r="G55" s="13" t="s">
        <v>459</v>
      </c>
    </row>
    <row r="56" spans="1:7" ht="61.5" customHeight="1">
      <c r="A56" s="63" t="s">
        <v>178</v>
      </c>
      <c r="B56" s="162" t="s">
        <v>460</v>
      </c>
      <c r="C56" s="162"/>
      <c r="D56" s="14" t="s">
        <v>457</v>
      </c>
      <c r="E56" s="143"/>
      <c r="F56" s="143"/>
      <c r="G56" s="13" t="s">
        <v>461</v>
      </c>
    </row>
    <row r="57" spans="1:7" ht="69.75" customHeight="1">
      <c r="A57" s="63" t="s">
        <v>180</v>
      </c>
      <c r="B57" s="162" t="s">
        <v>462</v>
      </c>
      <c r="C57" s="162"/>
      <c r="D57" s="14" t="s">
        <v>457</v>
      </c>
      <c r="E57" s="14"/>
      <c r="F57" s="14"/>
      <c r="G57" s="13" t="s">
        <v>463</v>
      </c>
    </row>
    <row r="58" spans="1:7" ht="78.75" customHeight="1">
      <c r="A58" s="49" t="s">
        <v>29</v>
      </c>
      <c r="B58" s="216" t="s">
        <v>464</v>
      </c>
      <c r="C58" s="216"/>
      <c r="D58" s="40" t="s">
        <v>457</v>
      </c>
      <c r="E58" s="40"/>
      <c r="F58" s="40"/>
      <c r="G58" s="13"/>
    </row>
    <row r="59" spans="1:7" ht="45.75" customHeight="1">
      <c r="A59" s="63" t="s">
        <v>32</v>
      </c>
      <c r="B59" s="162" t="s">
        <v>465</v>
      </c>
      <c r="C59" s="162"/>
      <c r="D59" s="14" t="s">
        <v>326</v>
      </c>
      <c r="E59" s="14">
        <v>5</v>
      </c>
      <c r="F59" s="14">
        <v>5</v>
      </c>
      <c r="G59" s="13" t="s">
        <v>466</v>
      </c>
    </row>
    <row r="60" spans="1:8" ht="87" customHeight="1">
      <c r="A60" s="63" t="s">
        <v>34</v>
      </c>
      <c r="B60" s="162" t="s">
        <v>467</v>
      </c>
      <c r="C60" s="162"/>
      <c r="D60" s="14" t="s">
        <v>319</v>
      </c>
      <c r="E60" s="14"/>
      <c r="F60" s="14"/>
      <c r="G60" s="162" t="s">
        <v>468</v>
      </c>
      <c r="H60" s="162"/>
    </row>
    <row r="61" spans="1:8" ht="87" customHeight="1">
      <c r="A61" s="63" t="s">
        <v>37</v>
      </c>
      <c r="B61" s="215" t="s">
        <v>469</v>
      </c>
      <c r="C61" s="215"/>
      <c r="D61" s="14" t="s">
        <v>319</v>
      </c>
      <c r="E61" s="14"/>
      <c r="F61" s="14"/>
      <c r="G61" s="215" t="s">
        <v>470</v>
      </c>
      <c r="H61" s="215"/>
    </row>
    <row r="62" spans="1:8" ht="87" customHeight="1">
      <c r="A62" s="63" t="s">
        <v>40</v>
      </c>
      <c r="B62" s="162" t="s">
        <v>471</v>
      </c>
      <c r="C62" s="162"/>
      <c r="D62" s="14" t="s">
        <v>319</v>
      </c>
      <c r="E62" s="14"/>
      <c r="F62" s="14"/>
      <c r="G62" s="162" t="s">
        <v>472</v>
      </c>
      <c r="H62" s="162"/>
    </row>
    <row r="63" spans="1:8" ht="87" customHeight="1">
      <c r="A63" s="63" t="s">
        <v>42</v>
      </c>
      <c r="B63" s="162" t="s">
        <v>473</v>
      </c>
      <c r="C63" s="162"/>
      <c r="D63" s="14" t="s">
        <v>319</v>
      </c>
      <c r="E63" s="14" t="s">
        <v>474</v>
      </c>
      <c r="F63" s="14" t="s">
        <v>475</v>
      </c>
      <c r="G63" s="162" t="s">
        <v>476</v>
      </c>
      <c r="H63" s="162"/>
    </row>
    <row r="64" ht="70.5" customHeight="1"/>
  </sheetData>
  <sheetProtection selectLockedCells="1" selectUnlockedCells="1"/>
  <mergeCells count="27">
    <mergeCell ref="A1:F1"/>
    <mergeCell ref="A41:F41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63:C63"/>
    <mergeCell ref="G63:H63"/>
    <mergeCell ref="B59:C59"/>
    <mergeCell ref="B60:C60"/>
    <mergeCell ref="G60:H60"/>
    <mergeCell ref="B61:C61"/>
    <mergeCell ref="G61:H61"/>
    <mergeCell ref="B62:C62"/>
    <mergeCell ref="G62:H62"/>
  </mergeCells>
  <printOptions/>
  <pageMargins left="0.7875" right="0.39375" top="0.7479166666666667" bottom="0.7479166666666667" header="0.5118055555555555" footer="0.5118055555555555"/>
  <pageSetup fitToHeight="0" fitToWidth="1" horizontalDpi="300" verticalDpi="300" orientation="portrait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E19"/>
  <sheetViews>
    <sheetView tabSelected="1" view="pageBreakPreview" zoomScaleSheetLayoutView="100" zoomScalePageLayoutView="0" workbookViewId="0" topLeftCell="A5">
      <selection activeCell="D13" sqref="D13"/>
    </sheetView>
  </sheetViews>
  <sheetFormatPr defaultColWidth="9.00390625" defaultRowHeight="12.75"/>
  <cols>
    <col min="1" max="1" width="6.625" style="0" customWidth="1"/>
    <col min="2" max="2" width="68.125" style="0" customWidth="1"/>
    <col min="3" max="3" width="23.25390625" style="0" customWidth="1"/>
    <col min="4" max="4" width="22.125" style="0" customWidth="1"/>
    <col min="5" max="5" width="96.125" style="0" customWidth="1"/>
  </cols>
  <sheetData>
    <row r="1" spans="1:4" s="1" customFormat="1" ht="18" customHeight="1">
      <c r="A1" s="205" t="s">
        <v>477</v>
      </c>
      <c r="B1" s="205"/>
      <c r="C1" s="205"/>
      <c r="D1" s="205"/>
    </row>
    <row r="2" spans="1:4" s="1" customFormat="1" ht="18" customHeight="1">
      <c r="A2" s="142"/>
      <c r="B2" s="142"/>
      <c r="C2" s="142"/>
      <c r="D2" s="142"/>
    </row>
    <row r="3" spans="1:5" ht="42" customHeight="1" hidden="1">
      <c r="A3" s="218" t="s">
        <v>478</v>
      </c>
      <c r="B3" s="218"/>
      <c r="C3" s="218"/>
      <c r="D3" s="218"/>
      <c r="E3" s="144"/>
    </row>
    <row r="4" spans="1:5" ht="49.5" customHeight="1" hidden="1">
      <c r="A4" s="218" t="s">
        <v>479</v>
      </c>
      <c r="B4" s="218"/>
      <c r="C4" s="218"/>
      <c r="D4" s="218"/>
      <c r="E4" s="144"/>
    </row>
    <row r="5" spans="1:4" ht="33.75" customHeight="1">
      <c r="A5" s="219" t="s">
        <v>480</v>
      </c>
      <c r="B5" s="219"/>
      <c r="C5" s="219"/>
      <c r="D5" s="219"/>
    </row>
    <row r="6" spans="1:5" ht="30">
      <c r="A6" s="118" t="s">
        <v>18</v>
      </c>
      <c r="B6" s="145" t="s">
        <v>481</v>
      </c>
      <c r="C6" s="146">
        <v>1</v>
      </c>
      <c r="D6" s="146">
        <v>1</v>
      </c>
      <c r="E6" s="13"/>
    </row>
    <row r="7" spans="1:5" ht="30">
      <c r="A7" s="118" t="s">
        <v>21</v>
      </c>
      <c r="B7" s="145" t="s">
        <v>482</v>
      </c>
      <c r="C7" s="62" t="s">
        <v>483</v>
      </c>
      <c r="D7" s="62" t="s">
        <v>483</v>
      </c>
      <c r="E7" s="13"/>
    </row>
    <row r="8" spans="1:4" ht="45">
      <c r="A8" s="118" t="s">
        <v>24</v>
      </c>
      <c r="B8" s="145" t="s">
        <v>484</v>
      </c>
      <c r="C8" s="62" t="s">
        <v>485</v>
      </c>
      <c r="D8" s="62" t="s">
        <v>485</v>
      </c>
    </row>
    <row r="9" spans="1:5" ht="20.25" customHeight="1">
      <c r="A9" s="219" t="s">
        <v>486</v>
      </c>
      <c r="B9" s="219"/>
      <c r="C9" s="219"/>
      <c r="D9" s="219"/>
      <c r="E9" s="147"/>
    </row>
    <row r="10" spans="1:5" ht="87.75" customHeight="1">
      <c r="A10" s="118">
        <v>1</v>
      </c>
      <c r="B10" s="145" t="s">
        <v>487</v>
      </c>
      <c r="C10" s="148" t="s">
        <v>501</v>
      </c>
      <c r="D10" s="148" t="s">
        <v>502</v>
      </c>
      <c r="E10" s="13"/>
    </row>
    <row r="11" spans="1:5" ht="63" customHeight="1">
      <c r="A11" s="149" t="s">
        <v>21</v>
      </c>
      <c r="B11" s="150" t="s">
        <v>488</v>
      </c>
      <c r="C11" s="62" t="s">
        <v>489</v>
      </c>
      <c r="D11" s="62" t="s">
        <v>489</v>
      </c>
      <c r="E11" s="13"/>
    </row>
    <row r="12" spans="1:5" ht="90">
      <c r="A12" s="151"/>
      <c r="B12" s="152" t="s">
        <v>490</v>
      </c>
      <c r="C12" s="62" t="s">
        <v>489</v>
      </c>
      <c r="D12" s="62" t="s">
        <v>489</v>
      </c>
      <c r="E12" s="144"/>
    </row>
    <row r="13" spans="1:5" ht="78" customHeight="1">
      <c r="A13" s="153"/>
      <c r="B13" s="154" t="s">
        <v>491</v>
      </c>
      <c r="C13" s="62" t="s">
        <v>489</v>
      </c>
      <c r="D13" s="62" t="s">
        <v>489</v>
      </c>
      <c r="E13" s="147"/>
    </row>
    <row r="14" spans="1:5" ht="118.5" customHeight="1">
      <c r="A14" s="153" t="s">
        <v>24</v>
      </c>
      <c r="B14" s="154" t="s">
        <v>492</v>
      </c>
      <c r="C14" s="153" t="s">
        <v>493</v>
      </c>
      <c r="D14" s="153" t="s">
        <v>493</v>
      </c>
      <c r="E14" s="147"/>
    </row>
    <row r="15" spans="1:5" ht="60">
      <c r="A15" s="118" t="s">
        <v>26</v>
      </c>
      <c r="B15" s="145" t="s">
        <v>494</v>
      </c>
      <c r="C15" s="146" t="s">
        <v>499</v>
      </c>
      <c r="D15" s="155" t="s">
        <v>500</v>
      </c>
      <c r="E15" s="147"/>
    </row>
    <row r="16" spans="1:5" s="158" customFormat="1" ht="15">
      <c r="A16" s="156"/>
      <c r="B16" s="157" t="s">
        <v>495</v>
      </c>
      <c r="C16" s="156" t="s">
        <v>438</v>
      </c>
      <c r="D16" s="156" t="s">
        <v>438</v>
      </c>
      <c r="E16" s="147"/>
    </row>
    <row r="18" spans="1:5" s="1" customFormat="1" ht="15.75" customHeight="1">
      <c r="A18" s="220" t="s">
        <v>496</v>
      </c>
      <c r="B18" s="220"/>
      <c r="C18" s="159"/>
      <c r="D18" s="159"/>
      <c r="E18"/>
    </row>
    <row r="19" spans="3:5" s="1" customFormat="1" ht="15.75">
      <c r="C19" s="160" t="s">
        <v>497</v>
      </c>
      <c r="D19" s="160" t="s">
        <v>498</v>
      </c>
      <c r="E19"/>
    </row>
  </sheetData>
  <sheetProtection selectLockedCells="1" selectUnlockedCells="1"/>
  <mergeCells count="6">
    <mergeCell ref="A1:D1"/>
    <mergeCell ref="A3:D3"/>
    <mergeCell ref="A4:D4"/>
    <mergeCell ref="A5:D5"/>
    <mergeCell ref="A9:D9"/>
    <mergeCell ref="A18:B18"/>
  </mergeCells>
  <printOptions/>
  <pageMargins left="0.7875" right="0.39375" top="0.7875" bottom="0.39375" header="0.5118055555555555" footer="0.5118055555555555"/>
  <pageSetup fitToHeight="1" fitToWidth="1"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Алина</dc:creator>
  <cp:keywords/>
  <dc:description/>
  <cp:lastModifiedBy>Алина</cp:lastModifiedBy>
  <dcterms:created xsi:type="dcterms:W3CDTF">2022-08-04T06:34:30Z</dcterms:created>
  <dcterms:modified xsi:type="dcterms:W3CDTF">2022-08-04T06:40:43Z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