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7400" windowHeight="11700" activeTab="0"/>
  </bookViews>
  <sheets>
    <sheet name="Лист1 (4)" sheetId="1" r:id="rId1"/>
  </sheets>
  <definedNames>
    <definedName name="_xlnm.Print_Area" localSheetId="0">'Лист1 (4)'!$A$1:$BM$20</definedName>
  </definedNames>
  <calcPr fullCalcOnLoad="1"/>
</workbook>
</file>

<file path=xl/sharedStrings.xml><?xml version="1.0" encoding="utf-8"?>
<sst xmlns="http://schemas.openxmlformats.org/spreadsheetml/2006/main" count="104" uniqueCount="41">
  <si>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</si>
  <si>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</si>
  <si>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</si>
  <si>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</si>
  <si>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</si>
  <si>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</si>
  <si>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</si>
  <si>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</si>
  <si>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</si>
  <si>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</si>
  <si>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</si>
  <si>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</si>
  <si>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</si>
  <si>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</si>
  <si>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</si>
  <si>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</si>
  <si>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</si>
  <si>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</si>
  <si>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</si>
  <si>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</si>
  <si>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</si>
  <si>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</si>
  <si>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</si>
  <si>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</si>
  <si>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</si>
  <si>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</si>
  <si>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</si>
  <si>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</si>
  <si>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</si>
  <si>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</si>
  <si>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Акчикасинское</t>
  </si>
  <si>
    <t>Атнарское</t>
  </si>
  <si>
    <t>Большеатменское</t>
  </si>
  <si>
    <t>Испуханское</t>
  </si>
  <si>
    <t>Красночетайское</t>
  </si>
  <si>
    <t>Пандиковское</t>
  </si>
  <si>
    <t>Питеркинское</t>
  </si>
  <si>
    <t>Староатайское</t>
  </si>
  <si>
    <t>Хозанкинское</t>
  </si>
  <si>
    <t>Штанашское</t>
  </si>
  <si>
    <t>Справка об исполнении бюджетов поселений Красночетайского района на 01 ноября  2022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</si>
</sst>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9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0" fontId="12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33" borderId="10" xfId="0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8" fillId="0" borderId="10" xfId="53" applyNumberFormat="1" applyFont="1" applyFill="1" applyBorder="1" applyProtection="1">
      <alignment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0" fillId="33" borderId="10" xfId="0" applyNumberFormat="1" applyFont="1" applyFill="1" applyBorder="1" applyAlignment="1" applyProtection="1">
      <alignment vertical="center" wrapText="1"/>
      <protection locked="0"/>
    </xf>
    <xf numFmtId="172" fontId="21" fillId="33" borderId="10" xfId="0" applyNumberFormat="1" applyFont="1" applyFill="1" applyBorder="1" applyAlignment="1" applyProtection="1">
      <alignment vertical="center" wrapText="1"/>
      <protection locked="0"/>
    </xf>
    <xf numFmtId="172" fontId="18" fillId="0" borderId="11" xfId="53" applyNumberFormat="1" applyFont="1" applyFill="1" applyBorder="1" applyAlignment="1" applyProtection="1">
      <alignment vertical="center" wrapText="1"/>
      <protection locked="0"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21" xfId="53" applyFont="1" applyFill="1" applyBorder="1" applyAlignment="1">
      <alignment horizontal="center" vertical="center" wrapText="1"/>
      <protection/>
    </xf>
    <xf numFmtId="0" fontId="13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 applyProtection="1">
      <alignment horizontal="center" vertical="center" wrapText="1"/>
      <protection locked="0"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1" fillId="0" borderId="21" xfId="53" applyFont="1" applyFill="1" applyBorder="1" applyAlignment="1">
      <alignment horizontal="left" vertical="center" wrapText="1"/>
      <protection/>
    </xf>
    <xf numFmtId="0" fontId="11" fillId="0" borderId="22" xfId="53" applyFont="1" applyFill="1" applyBorder="1" applyAlignment="1">
      <alignment horizontal="left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0" fontId="13" fillId="0" borderId="22" xfId="54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24" xfId="53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8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view="pageBreakPreview" zoomScaleSheetLayoutView="100" zoomScalePageLayoutView="0" workbookViewId="0" topLeftCell="A1">
      <pane xSplit="2" topLeftCell="BD1" activePane="topRight" state="frozen"/>
      <selection pane="topLeft" activeCell="A1" sqref="A1"/>
      <selection pane="topRight" activeCell="BI17" sqref="BI17"/>
    </sheetView>
  </sheetViews>
  <sheetFormatPr defaultColWidth="9.140625" defaultRowHeight="15"/>
  <cols>
    <col min="1" max="1" width="6.421875" style="10" bestFit="1" customWidth="1"/>
    <col min="2" max="2" width="22.421875" style="10" customWidth="1"/>
    <col min="3" max="3" width="12.00390625" style="10" customWidth="1"/>
    <col min="4" max="4" width="12.140625" style="10" customWidth="1"/>
    <col min="5" max="5" width="9.140625" style="10" customWidth="1"/>
    <col min="6" max="6" width="10.7109375" style="10" customWidth="1"/>
    <col min="7" max="7" width="11.421875" style="10" customWidth="1"/>
    <col min="8" max="8" width="8.8515625" style="10" customWidth="1"/>
    <col min="9" max="9" width="10.8515625" style="10" customWidth="1"/>
    <col min="10" max="10" width="11.421875" style="10" customWidth="1"/>
    <col min="11" max="11" width="9.140625" style="10" customWidth="1"/>
    <col min="12" max="12" width="9.8515625" style="10" customWidth="1"/>
    <col min="13" max="13" width="11.57421875" style="10" customWidth="1"/>
    <col min="14" max="14" width="9.140625" style="10" customWidth="1"/>
    <col min="15" max="15" width="12.00390625" style="10" customWidth="1"/>
    <col min="16" max="16" width="11.421875" style="10" customWidth="1"/>
    <col min="17" max="17" width="9.140625" style="10" customWidth="1"/>
    <col min="18" max="18" width="10.57421875" style="10" customWidth="1"/>
    <col min="19" max="19" width="11.00390625" style="10" customWidth="1"/>
    <col min="20" max="20" width="9.140625" style="10" customWidth="1"/>
    <col min="21" max="21" width="11.8515625" style="10" customWidth="1"/>
    <col min="22" max="22" width="12.140625" style="10" customWidth="1"/>
    <col min="23" max="23" width="9.140625" style="10" customWidth="1"/>
    <col min="24" max="24" width="9.28125" style="10" customWidth="1"/>
    <col min="25" max="25" width="10.140625" style="10" customWidth="1"/>
    <col min="26" max="26" width="9.140625" style="10" customWidth="1"/>
    <col min="27" max="27" width="10.7109375" style="10" customWidth="1"/>
    <col min="28" max="28" width="11.00390625" style="10" customWidth="1"/>
    <col min="29" max="29" width="9.140625" style="10" customWidth="1"/>
    <col min="30" max="30" width="12.57421875" style="10" customWidth="1"/>
    <col min="31" max="31" width="12.140625" style="10" customWidth="1"/>
    <col min="32" max="32" width="9.140625" style="10" customWidth="1"/>
    <col min="33" max="33" width="12.7109375" style="10" customWidth="1"/>
    <col min="34" max="34" width="13.00390625" style="10" customWidth="1"/>
    <col min="35" max="35" width="9.28125" style="10" bestFit="1" customWidth="1"/>
    <col min="36" max="36" width="10.421875" style="10" customWidth="1"/>
    <col min="37" max="37" width="11.7109375" style="10" customWidth="1"/>
    <col min="38" max="38" width="12.00390625" style="10" customWidth="1"/>
    <col min="39" max="39" width="10.57421875" style="10" customWidth="1"/>
    <col min="40" max="40" width="10.421875" style="10" customWidth="1"/>
    <col min="41" max="41" width="11.140625" style="10" customWidth="1"/>
    <col min="42" max="42" width="12.140625" style="10" customWidth="1"/>
    <col min="43" max="43" width="10.7109375" style="10" customWidth="1"/>
    <col min="44" max="44" width="11.140625" style="10" bestFit="1" customWidth="1"/>
    <col min="45" max="45" width="12.8515625" style="10" customWidth="1"/>
    <col min="46" max="46" width="12.00390625" style="10" customWidth="1"/>
    <col min="47" max="47" width="9.140625" style="10" customWidth="1"/>
    <col min="48" max="48" width="11.8515625" style="10" customWidth="1"/>
    <col min="49" max="49" width="12.57421875" style="10" customWidth="1"/>
    <col min="50" max="50" width="9.140625" style="10" customWidth="1"/>
    <col min="51" max="51" width="12.57421875" style="10" customWidth="1"/>
    <col min="52" max="52" width="13.28125" style="10" customWidth="1"/>
    <col min="53" max="53" width="9.140625" style="10" customWidth="1"/>
    <col min="54" max="54" width="14.7109375" style="10" customWidth="1"/>
    <col min="55" max="55" width="13.7109375" style="10" customWidth="1"/>
    <col min="56" max="56" width="9.140625" style="10" customWidth="1"/>
    <col min="57" max="57" width="14.28125" style="10" customWidth="1"/>
    <col min="58" max="58" width="14.421875" style="10" customWidth="1"/>
    <col min="59" max="59" width="9.140625" style="10" customWidth="1"/>
    <col min="60" max="60" width="14.140625" style="10" customWidth="1"/>
    <col min="61" max="61" width="15.28125" style="10" customWidth="1"/>
    <col min="62" max="62" width="9.140625" style="10" customWidth="1"/>
    <col min="63" max="63" width="13.28125" style="10" customWidth="1"/>
    <col min="64" max="64" width="13.8515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42" t="s">
        <v>0</v>
      </c>
      <c r="S1" s="42"/>
      <c r="T1" s="4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.75">
      <c r="A2" s="1"/>
      <c r="B2" s="1"/>
      <c r="C2" s="43" t="s">
        <v>40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.7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32" t="s">
        <v>21</v>
      </c>
      <c r="B4" s="50" t="s">
        <v>1</v>
      </c>
      <c r="C4" s="30" t="s">
        <v>2</v>
      </c>
      <c r="D4" s="31"/>
      <c r="E4" s="32"/>
      <c r="F4" s="40" t="s">
        <v>3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59" t="s">
        <v>4</v>
      </c>
      <c r="AT4" s="60"/>
      <c r="AU4" s="61"/>
      <c r="AV4" s="40" t="s">
        <v>7</v>
      </c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30" t="s">
        <v>5</v>
      </c>
      <c r="BL4" s="31"/>
      <c r="BM4" s="32"/>
      <c r="BN4" s="16"/>
      <c r="BO4" s="16"/>
    </row>
    <row r="5" spans="1:67" ht="15" customHeight="1">
      <c r="A5" s="35"/>
      <c r="B5" s="51"/>
      <c r="C5" s="33"/>
      <c r="D5" s="34"/>
      <c r="E5" s="35"/>
      <c r="F5" s="44" t="s">
        <v>6</v>
      </c>
      <c r="G5" s="44"/>
      <c r="H5" s="44"/>
      <c r="I5" s="45" t="s">
        <v>7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7"/>
      <c r="AJ5" s="44" t="s">
        <v>8</v>
      </c>
      <c r="AK5" s="44"/>
      <c r="AL5" s="44"/>
      <c r="AM5" s="40" t="s">
        <v>7</v>
      </c>
      <c r="AN5" s="41"/>
      <c r="AO5" s="41"/>
      <c r="AP5" s="41"/>
      <c r="AQ5" s="41"/>
      <c r="AR5" s="41"/>
      <c r="AS5" s="62"/>
      <c r="AT5" s="63"/>
      <c r="AU5" s="64"/>
      <c r="AV5" s="68" t="s">
        <v>12</v>
      </c>
      <c r="AW5" s="69"/>
      <c r="AX5" s="69"/>
      <c r="AY5" s="39" t="s">
        <v>7</v>
      </c>
      <c r="AZ5" s="39"/>
      <c r="BA5" s="39"/>
      <c r="BB5" s="39" t="s">
        <v>13</v>
      </c>
      <c r="BC5" s="39"/>
      <c r="BD5" s="39"/>
      <c r="BE5" s="39" t="s">
        <v>14</v>
      </c>
      <c r="BF5" s="39"/>
      <c r="BG5" s="39"/>
      <c r="BH5" s="44" t="s">
        <v>15</v>
      </c>
      <c r="BI5" s="44"/>
      <c r="BJ5" s="44"/>
      <c r="BK5" s="33"/>
      <c r="BL5" s="34"/>
      <c r="BM5" s="35"/>
      <c r="BN5" s="16"/>
      <c r="BO5" s="16"/>
    </row>
    <row r="6" spans="1:67" ht="15" customHeight="1">
      <c r="A6" s="35"/>
      <c r="B6" s="51"/>
      <c r="C6" s="33"/>
      <c r="D6" s="34"/>
      <c r="E6" s="35"/>
      <c r="F6" s="44"/>
      <c r="G6" s="44"/>
      <c r="H6" s="44"/>
      <c r="I6" s="30" t="s">
        <v>9</v>
      </c>
      <c r="J6" s="31"/>
      <c r="K6" s="32"/>
      <c r="L6" s="30" t="s">
        <v>10</v>
      </c>
      <c r="M6" s="31"/>
      <c r="N6" s="32"/>
      <c r="O6" s="30" t="s">
        <v>23</v>
      </c>
      <c r="P6" s="31"/>
      <c r="Q6" s="32"/>
      <c r="R6" s="30" t="s">
        <v>11</v>
      </c>
      <c r="S6" s="31"/>
      <c r="T6" s="32"/>
      <c r="U6" s="30" t="s">
        <v>22</v>
      </c>
      <c r="V6" s="31"/>
      <c r="W6" s="32"/>
      <c r="X6" s="30" t="s">
        <v>24</v>
      </c>
      <c r="Y6" s="31"/>
      <c r="Z6" s="32"/>
      <c r="AA6" s="30" t="s">
        <v>28</v>
      </c>
      <c r="AB6" s="31"/>
      <c r="AC6" s="32"/>
      <c r="AD6" s="53" t="s">
        <v>29</v>
      </c>
      <c r="AE6" s="54"/>
      <c r="AF6" s="55"/>
      <c r="AG6" s="30" t="s">
        <v>27</v>
      </c>
      <c r="AH6" s="31"/>
      <c r="AI6" s="32"/>
      <c r="AJ6" s="44"/>
      <c r="AK6" s="44"/>
      <c r="AL6" s="44"/>
      <c r="AM6" s="30" t="s">
        <v>25</v>
      </c>
      <c r="AN6" s="31"/>
      <c r="AO6" s="32"/>
      <c r="AP6" s="30" t="s">
        <v>26</v>
      </c>
      <c r="AQ6" s="31"/>
      <c r="AR6" s="32"/>
      <c r="AS6" s="62"/>
      <c r="AT6" s="63"/>
      <c r="AU6" s="64"/>
      <c r="AV6" s="70"/>
      <c r="AW6" s="71"/>
      <c r="AX6" s="71"/>
      <c r="AY6" s="39" t="s">
        <v>16</v>
      </c>
      <c r="AZ6" s="39"/>
      <c r="BA6" s="39"/>
      <c r="BB6" s="39"/>
      <c r="BC6" s="39"/>
      <c r="BD6" s="39"/>
      <c r="BE6" s="39"/>
      <c r="BF6" s="39"/>
      <c r="BG6" s="39"/>
      <c r="BH6" s="44"/>
      <c r="BI6" s="44"/>
      <c r="BJ6" s="44"/>
      <c r="BK6" s="33"/>
      <c r="BL6" s="34"/>
      <c r="BM6" s="35"/>
      <c r="BN6" s="16"/>
      <c r="BO6" s="16"/>
    </row>
    <row r="7" spans="1:67" ht="168" customHeight="1">
      <c r="A7" s="35"/>
      <c r="B7" s="51"/>
      <c r="C7" s="36"/>
      <c r="D7" s="37"/>
      <c r="E7" s="38"/>
      <c r="F7" s="44"/>
      <c r="G7" s="44"/>
      <c r="H7" s="44"/>
      <c r="I7" s="36"/>
      <c r="J7" s="37"/>
      <c r="K7" s="38"/>
      <c r="L7" s="36"/>
      <c r="M7" s="37"/>
      <c r="N7" s="38"/>
      <c r="O7" s="36"/>
      <c r="P7" s="37"/>
      <c r="Q7" s="38"/>
      <c r="R7" s="36"/>
      <c r="S7" s="37"/>
      <c r="T7" s="38"/>
      <c r="U7" s="36"/>
      <c r="V7" s="37"/>
      <c r="W7" s="38"/>
      <c r="X7" s="36"/>
      <c r="Y7" s="37"/>
      <c r="Z7" s="38"/>
      <c r="AA7" s="36"/>
      <c r="AB7" s="37"/>
      <c r="AC7" s="38"/>
      <c r="AD7" s="56"/>
      <c r="AE7" s="57"/>
      <c r="AF7" s="58"/>
      <c r="AG7" s="36"/>
      <c r="AH7" s="37"/>
      <c r="AI7" s="38"/>
      <c r="AJ7" s="44"/>
      <c r="AK7" s="44"/>
      <c r="AL7" s="44"/>
      <c r="AM7" s="36"/>
      <c r="AN7" s="37"/>
      <c r="AO7" s="38"/>
      <c r="AP7" s="36"/>
      <c r="AQ7" s="37"/>
      <c r="AR7" s="38"/>
      <c r="AS7" s="65"/>
      <c r="AT7" s="66"/>
      <c r="AU7" s="67"/>
      <c r="AV7" s="72"/>
      <c r="AW7" s="73"/>
      <c r="AX7" s="73"/>
      <c r="AY7" s="39"/>
      <c r="AZ7" s="39"/>
      <c r="BA7" s="39"/>
      <c r="BB7" s="39"/>
      <c r="BC7" s="39"/>
      <c r="BD7" s="39"/>
      <c r="BE7" s="39"/>
      <c r="BF7" s="39"/>
      <c r="BG7" s="39"/>
      <c r="BH7" s="44"/>
      <c r="BI7" s="44"/>
      <c r="BJ7" s="44"/>
      <c r="BK7" s="36"/>
      <c r="BL7" s="37"/>
      <c r="BM7" s="38"/>
      <c r="BN7" s="16"/>
      <c r="BO7" s="16"/>
    </row>
    <row r="8" spans="1:67" ht="31.5">
      <c r="A8" s="38"/>
      <c r="B8" s="52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7" t="s">
        <v>17</v>
      </c>
      <c r="AE8" s="17" t="s">
        <v>18</v>
      </c>
      <c r="AF8" s="17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6" t="s">
        <v>30</v>
      </c>
      <c r="C10" s="19">
        <f aca="true" t="shared" si="0" ref="C10:C19">F10+AJ10</f>
        <v>13288.5</v>
      </c>
      <c r="D10" s="20">
        <f>G10+AK10</f>
        <v>5998.9</v>
      </c>
      <c r="E10" s="20">
        <f>D10/C10*100</f>
        <v>45.143545170636266</v>
      </c>
      <c r="F10" s="21">
        <v>3003.4</v>
      </c>
      <c r="G10" s="20">
        <v>3181.4</v>
      </c>
      <c r="H10" s="20">
        <f>G10/F10*100</f>
        <v>105.92661650129853</v>
      </c>
      <c r="I10" s="21">
        <v>53</v>
      </c>
      <c r="J10" s="20">
        <v>34.5</v>
      </c>
      <c r="K10" s="20">
        <f aca="true" t="shared" si="1" ref="K10:K20">J10/I10*100</f>
        <v>65.09433962264151</v>
      </c>
      <c r="L10" s="27"/>
      <c r="M10" s="20">
        <v>0.3</v>
      </c>
      <c r="N10" s="20" t="e">
        <f>M10/L10*100</f>
        <v>#DIV/0!</v>
      </c>
      <c r="O10" s="27">
        <v>105</v>
      </c>
      <c r="P10" s="20">
        <v>53.3</v>
      </c>
      <c r="Q10" s="20">
        <f>P10/O10*100</f>
        <v>50.761904761904766</v>
      </c>
      <c r="R10" s="27">
        <v>409</v>
      </c>
      <c r="S10" s="20">
        <v>213.5</v>
      </c>
      <c r="T10" s="20">
        <f>S10/R10*100</f>
        <v>52.20048899755502</v>
      </c>
      <c r="U10" s="20"/>
      <c r="V10" s="20"/>
      <c r="W10" s="20" t="e">
        <f>V10/U10*100</f>
        <v>#DIV/0!</v>
      </c>
      <c r="X10" s="27">
        <v>320</v>
      </c>
      <c r="Y10" s="20">
        <v>257.2</v>
      </c>
      <c r="Z10" s="20">
        <f>Y10/X10*100</f>
        <v>80.375</v>
      </c>
      <c r="AA10" s="27">
        <v>8.4</v>
      </c>
      <c r="AB10" s="20"/>
      <c r="AC10" s="20">
        <f>AB10/AA10*100</f>
        <v>0</v>
      </c>
      <c r="AD10" s="20"/>
      <c r="AE10" s="20"/>
      <c r="AF10" s="20" t="e">
        <f>AE10/AD10*100</f>
        <v>#DIV/0!</v>
      </c>
      <c r="AG10" s="20"/>
      <c r="AH10" s="20"/>
      <c r="AI10" s="20" t="e">
        <v>#DIV/0!</v>
      </c>
      <c r="AJ10" s="21">
        <v>10285.1</v>
      </c>
      <c r="AK10" s="20">
        <v>2817.5</v>
      </c>
      <c r="AL10" s="20">
        <f>AK10/AJ10*100</f>
        <v>27.39399714149595</v>
      </c>
      <c r="AM10" s="21">
        <v>2464.1</v>
      </c>
      <c r="AN10" s="20">
        <v>2053.4</v>
      </c>
      <c r="AO10" s="20">
        <f>AN10/AM10*100</f>
        <v>83.3326569538574</v>
      </c>
      <c r="AP10" s="21"/>
      <c r="AQ10" s="20"/>
      <c r="AR10" s="20" t="e">
        <f>AQ10/AP10*100</f>
        <v>#DIV/0!</v>
      </c>
      <c r="AS10" s="23">
        <v>14248.6</v>
      </c>
      <c r="AT10" s="23">
        <v>2942.1</v>
      </c>
      <c r="AU10" s="23">
        <f>AT10/AS10*100</f>
        <v>20.648344398747945</v>
      </c>
      <c r="AV10" s="24">
        <v>1725</v>
      </c>
      <c r="AW10" s="23">
        <v>839.4</v>
      </c>
      <c r="AX10" s="23">
        <f>AW10/AV10*100</f>
        <v>48.66086956521739</v>
      </c>
      <c r="AY10" s="24">
        <v>1723</v>
      </c>
      <c r="AZ10" s="23">
        <v>839.4</v>
      </c>
      <c r="BA10" s="23">
        <f aca="true" t="shared" si="2" ref="BA10:BA20">AZ10/AY10*100</f>
        <v>48.71735345327916</v>
      </c>
      <c r="BB10" s="23">
        <v>2196.8</v>
      </c>
      <c r="BC10" s="23">
        <v>812.5</v>
      </c>
      <c r="BD10" s="23">
        <f>BC10/BB10*100</f>
        <v>36.98561544064093</v>
      </c>
      <c r="BE10" s="24">
        <v>8895.3</v>
      </c>
      <c r="BF10" s="23">
        <v>478.7</v>
      </c>
      <c r="BG10" s="23">
        <f>BF10/BE10*100</f>
        <v>5.381493597742629</v>
      </c>
      <c r="BH10" s="24">
        <v>1310.7</v>
      </c>
      <c r="BI10" s="23">
        <v>741.3</v>
      </c>
      <c r="BJ10" s="23">
        <f>BI10/BH10*100</f>
        <v>56.557564660105285</v>
      </c>
      <c r="BK10" s="23">
        <f aca="true" t="shared" si="3" ref="BK10:BK19">C10-AS10</f>
        <v>-960.1000000000004</v>
      </c>
      <c r="BL10" s="23">
        <f aca="true" t="shared" si="4" ref="BL10:BL19">D10-AT10</f>
        <v>3056.7999999999997</v>
      </c>
      <c r="BM10" s="23">
        <f>BL10/BK10*100</f>
        <v>-318.3835017185708</v>
      </c>
      <c r="BN10" s="8"/>
      <c r="BO10" s="9"/>
    </row>
    <row r="11" spans="1:67" ht="15">
      <c r="A11" s="7">
        <v>2</v>
      </c>
      <c r="B11" s="6" t="s">
        <v>31</v>
      </c>
      <c r="C11" s="19">
        <f t="shared" si="0"/>
        <v>23962.5</v>
      </c>
      <c r="D11" s="20">
        <f aca="true" t="shared" si="5" ref="D11:D19">G11+AK11</f>
        <v>15792.4</v>
      </c>
      <c r="E11" s="20">
        <f aca="true" t="shared" si="6" ref="E11:E19">D11/C11*100</f>
        <v>65.90464267083985</v>
      </c>
      <c r="F11" s="21">
        <v>3169.5</v>
      </c>
      <c r="G11" s="20">
        <v>2613.4</v>
      </c>
      <c r="H11" s="20">
        <f aca="true" t="shared" si="7" ref="H11:H19">G11/F11*100</f>
        <v>82.45464584319294</v>
      </c>
      <c r="I11" s="21">
        <v>215</v>
      </c>
      <c r="J11" s="20">
        <v>264</v>
      </c>
      <c r="K11" s="20">
        <f t="shared" si="1"/>
        <v>122.79069767441861</v>
      </c>
      <c r="L11" s="27">
        <v>6</v>
      </c>
      <c r="M11" s="20">
        <v>11.4</v>
      </c>
      <c r="N11" s="20">
        <f aca="true" t="shared" si="8" ref="N11:N19">M11/L11*100</f>
        <v>190</v>
      </c>
      <c r="O11" s="27">
        <v>135</v>
      </c>
      <c r="P11" s="20">
        <v>64.5</v>
      </c>
      <c r="Q11" s="20">
        <f aca="true" t="shared" si="9" ref="Q11:Q19">P11/O11*100</f>
        <v>47.77777777777778</v>
      </c>
      <c r="R11" s="27">
        <v>642</v>
      </c>
      <c r="S11" s="20">
        <v>318.6</v>
      </c>
      <c r="T11" s="20">
        <f>S11/R11*100</f>
        <v>49.626168224299064</v>
      </c>
      <c r="U11" s="20"/>
      <c r="V11" s="20"/>
      <c r="W11" s="20" t="e">
        <f aca="true" t="shared" si="10" ref="W11:W19">V11/U11*100</f>
        <v>#DIV/0!</v>
      </c>
      <c r="X11" s="27">
        <v>195</v>
      </c>
      <c r="Y11" s="20"/>
      <c r="Z11" s="20">
        <f aca="true" t="shared" si="11" ref="Z11:Z21">Y11/X11*100</f>
        <v>0</v>
      </c>
      <c r="AA11" s="27">
        <v>49.5</v>
      </c>
      <c r="AB11" s="20">
        <v>40.5</v>
      </c>
      <c r="AC11" s="20">
        <f>AB11/AA11*100</f>
        <v>81.81818181818183</v>
      </c>
      <c r="AD11" s="20"/>
      <c r="AE11" s="20"/>
      <c r="AF11" s="20" t="e">
        <f aca="true" t="shared" si="12" ref="AF11:AF21">AE11/AD11*100</f>
        <v>#DIV/0!</v>
      </c>
      <c r="AG11" s="20"/>
      <c r="AH11" s="20"/>
      <c r="AI11" s="20" t="e">
        <v>#DIV/0!</v>
      </c>
      <c r="AJ11" s="21">
        <v>20793</v>
      </c>
      <c r="AK11" s="20">
        <v>13179</v>
      </c>
      <c r="AL11" s="20">
        <f aca="true" t="shared" si="13" ref="AL11:AL19">AK11/AJ11*100</f>
        <v>63.381907372673496</v>
      </c>
      <c r="AM11" s="21">
        <v>2910.9</v>
      </c>
      <c r="AN11" s="20">
        <v>2425.8</v>
      </c>
      <c r="AO11" s="20">
        <f aca="true" t="shared" si="14" ref="AO11:AO19">AN11/AM11*100</f>
        <v>83.33505101514996</v>
      </c>
      <c r="AP11" s="21"/>
      <c r="AQ11" s="20"/>
      <c r="AR11" s="20" t="e">
        <f aca="true" t="shared" si="15" ref="AR11:AR19">AQ11/AP11*100</f>
        <v>#DIV/0!</v>
      </c>
      <c r="AS11" s="23">
        <v>26466.6</v>
      </c>
      <c r="AT11" s="23">
        <v>17741.8</v>
      </c>
      <c r="AU11" s="23">
        <f aca="true" t="shared" si="16" ref="AU11:AU19">AT11/AS11*100</f>
        <v>67.03467766921327</v>
      </c>
      <c r="AV11" s="25">
        <v>1641.5</v>
      </c>
      <c r="AW11" s="23">
        <v>1233.8</v>
      </c>
      <c r="AX11" s="23">
        <f aca="true" t="shared" si="17" ref="AX11:AX19">AW11/AV11*100</f>
        <v>75.16296070667072</v>
      </c>
      <c r="AY11" s="25">
        <v>1639.5</v>
      </c>
      <c r="AZ11" s="23">
        <v>1233.8</v>
      </c>
      <c r="BA11" s="23">
        <f t="shared" si="2"/>
        <v>75.25465080817322</v>
      </c>
      <c r="BB11" s="23">
        <v>7583.9</v>
      </c>
      <c r="BC11" s="23">
        <v>6323.7</v>
      </c>
      <c r="BD11" s="23">
        <f aca="true" t="shared" si="18" ref="BD11:BD19">BC11/BB11*100</f>
        <v>83.38321971544984</v>
      </c>
      <c r="BE11" s="24">
        <v>15250.1</v>
      </c>
      <c r="BF11" s="23">
        <v>8687.8</v>
      </c>
      <c r="BG11" s="23">
        <f aca="true" t="shared" si="19" ref="BG11:BG19">BF11/BE11*100</f>
        <v>56.96880676192286</v>
      </c>
      <c r="BH11" s="24">
        <v>1188.7</v>
      </c>
      <c r="BI11" s="23">
        <v>905.2</v>
      </c>
      <c r="BJ11" s="23">
        <f aca="true" t="shared" si="20" ref="BJ11:BJ19">BI11/BH11*100</f>
        <v>76.15041642130058</v>
      </c>
      <c r="BK11" s="23">
        <f t="shared" si="3"/>
        <v>-2504.0999999999985</v>
      </c>
      <c r="BL11" s="23">
        <f t="shared" si="4"/>
        <v>-1949.3999999999996</v>
      </c>
      <c r="BM11" s="23">
        <f aca="true" t="shared" si="21" ref="BM11:BM19">BL11/BK11*100</f>
        <v>77.84832874086501</v>
      </c>
      <c r="BN11" s="8"/>
      <c r="BO11" s="9"/>
    </row>
    <row r="12" spans="1:67" ht="15">
      <c r="A12" s="7">
        <v>3</v>
      </c>
      <c r="B12" s="6" t="s">
        <v>32</v>
      </c>
      <c r="C12" s="19">
        <f t="shared" si="0"/>
        <v>16736.9</v>
      </c>
      <c r="D12" s="20">
        <v>9841.5</v>
      </c>
      <c r="E12" s="20">
        <f t="shared" si="6"/>
        <v>58.80121169392181</v>
      </c>
      <c r="F12" s="21">
        <v>1350.4</v>
      </c>
      <c r="G12" s="20">
        <v>1175.1</v>
      </c>
      <c r="H12" s="20">
        <f t="shared" si="7"/>
        <v>87.01866113744074</v>
      </c>
      <c r="I12" s="21">
        <v>55</v>
      </c>
      <c r="J12" s="20">
        <v>43.8</v>
      </c>
      <c r="K12" s="20">
        <f t="shared" si="1"/>
        <v>79.63636363636363</v>
      </c>
      <c r="L12" s="27"/>
      <c r="M12" s="20"/>
      <c r="N12" s="20" t="e">
        <f t="shared" si="8"/>
        <v>#DIV/0!</v>
      </c>
      <c r="O12" s="27">
        <v>64</v>
      </c>
      <c r="P12" s="20">
        <v>13</v>
      </c>
      <c r="Q12" s="20">
        <f t="shared" si="9"/>
        <v>20.3125</v>
      </c>
      <c r="R12" s="28">
        <v>430</v>
      </c>
      <c r="S12" s="20">
        <v>164.8</v>
      </c>
      <c r="T12" s="20">
        <f aca="true" t="shared" si="22" ref="T12:T19">S12/R12*100</f>
        <v>38.32558139534884</v>
      </c>
      <c r="U12" s="20"/>
      <c r="V12" s="20"/>
      <c r="W12" s="20" t="e">
        <f t="shared" si="10"/>
        <v>#DIV/0!</v>
      </c>
      <c r="X12" s="27">
        <v>50</v>
      </c>
      <c r="Y12" s="20">
        <v>216.2</v>
      </c>
      <c r="Z12" s="20">
        <f t="shared" si="11"/>
        <v>432.4</v>
      </c>
      <c r="AA12" s="27">
        <v>7.1</v>
      </c>
      <c r="AB12" s="20"/>
      <c r="AC12" s="20">
        <f aca="true" t="shared" si="23" ref="AC12:AC20">AB12/AA12*100</f>
        <v>0</v>
      </c>
      <c r="AD12" s="20"/>
      <c r="AE12" s="20"/>
      <c r="AF12" s="20" t="e">
        <f t="shared" si="12"/>
        <v>#DIV/0!</v>
      </c>
      <c r="AG12" s="20"/>
      <c r="AH12" s="20"/>
      <c r="AI12" s="20" t="e">
        <v>#DIV/0!</v>
      </c>
      <c r="AJ12" s="21">
        <v>15386.5</v>
      </c>
      <c r="AK12" s="20">
        <v>8666.3</v>
      </c>
      <c r="AL12" s="20">
        <f t="shared" si="13"/>
        <v>56.32405030383778</v>
      </c>
      <c r="AM12" s="21">
        <v>1426.2</v>
      </c>
      <c r="AN12" s="20">
        <v>1188.5</v>
      </c>
      <c r="AO12" s="20">
        <f t="shared" si="14"/>
        <v>83.33333333333333</v>
      </c>
      <c r="AP12" s="21"/>
      <c r="AQ12" s="20"/>
      <c r="AR12" s="20" t="e">
        <f t="shared" si="15"/>
        <v>#DIV/0!</v>
      </c>
      <c r="AS12" s="23">
        <v>17616.9</v>
      </c>
      <c r="AT12" s="23">
        <v>10240.7</v>
      </c>
      <c r="AU12" s="23">
        <f t="shared" si="16"/>
        <v>58.12997746482071</v>
      </c>
      <c r="AV12" s="25">
        <v>1296.1</v>
      </c>
      <c r="AW12" s="23">
        <v>969.8</v>
      </c>
      <c r="AX12" s="23">
        <f t="shared" si="17"/>
        <v>74.82447342026079</v>
      </c>
      <c r="AY12" s="24">
        <v>1294.1</v>
      </c>
      <c r="AZ12" s="23">
        <v>969.8</v>
      </c>
      <c r="BA12" s="23">
        <f t="shared" si="2"/>
        <v>74.94011281972027</v>
      </c>
      <c r="BB12" s="23">
        <v>1159.2</v>
      </c>
      <c r="BC12" s="23">
        <v>666.1</v>
      </c>
      <c r="BD12" s="23">
        <f t="shared" si="18"/>
        <v>57.46204278812974</v>
      </c>
      <c r="BE12" s="24">
        <v>7518.4</v>
      </c>
      <c r="BF12" s="23">
        <v>6460.5</v>
      </c>
      <c r="BG12" s="23">
        <f t="shared" si="19"/>
        <v>85.92918706107683</v>
      </c>
      <c r="BH12" s="24">
        <v>7542.3</v>
      </c>
      <c r="BI12" s="23">
        <v>2065.6</v>
      </c>
      <c r="BJ12" s="23">
        <f t="shared" si="20"/>
        <v>27.386871378757142</v>
      </c>
      <c r="BK12" s="23">
        <f t="shared" si="3"/>
        <v>-880</v>
      </c>
      <c r="BL12" s="23">
        <f t="shared" si="4"/>
        <v>-399.2000000000007</v>
      </c>
      <c r="BM12" s="23">
        <f t="shared" si="21"/>
        <v>45.363636363636445</v>
      </c>
      <c r="BN12" s="8"/>
      <c r="BO12" s="9"/>
    </row>
    <row r="13" spans="1:67" ht="15" customHeight="1">
      <c r="A13" s="7">
        <v>4</v>
      </c>
      <c r="B13" s="6" t="s">
        <v>33</v>
      </c>
      <c r="C13" s="19">
        <f t="shared" si="0"/>
        <v>21173.6</v>
      </c>
      <c r="D13" s="20">
        <f t="shared" si="5"/>
        <v>13723.5</v>
      </c>
      <c r="E13" s="20">
        <f t="shared" si="6"/>
        <v>64.8142025919069</v>
      </c>
      <c r="F13" s="21">
        <v>3177.6</v>
      </c>
      <c r="G13" s="20">
        <v>3365.1</v>
      </c>
      <c r="H13" s="20">
        <f t="shared" si="7"/>
        <v>105.90067975830814</v>
      </c>
      <c r="I13" s="21">
        <v>53</v>
      </c>
      <c r="J13" s="20">
        <v>37.9</v>
      </c>
      <c r="K13" s="20">
        <f t="shared" si="1"/>
        <v>71.50943396226414</v>
      </c>
      <c r="L13" s="27">
        <v>18.5</v>
      </c>
      <c r="M13" s="20">
        <v>35.7</v>
      </c>
      <c r="N13" s="20">
        <f t="shared" si="8"/>
        <v>192.97297297297297</v>
      </c>
      <c r="O13" s="27">
        <v>59</v>
      </c>
      <c r="P13" s="20">
        <v>21.9</v>
      </c>
      <c r="Q13" s="20">
        <f t="shared" si="9"/>
        <v>37.11864406779661</v>
      </c>
      <c r="R13" s="27">
        <v>455</v>
      </c>
      <c r="S13" s="20">
        <v>175.1</v>
      </c>
      <c r="T13" s="20">
        <f t="shared" si="22"/>
        <v>38.48351648351648</v>
      </c>
      <c r="U13" s="20"/>
      <c r="V13" s="20"/>
      <c r="W13" s="20" t="e">
        <f t="shared" si="10"/>
        <v>#DIV/0!</v>
      </c>
      <c r="X13" s="27">
        <v>188</v>
      </c>
      <c r="Y13" s="20">
        <v>239.6</v>
      </c>
      <c r="Z13" s="20">
        <f t="shared" si="11"/>
        <v>127.4468085106383</v>
      </c>
      <c r="AA13" s="27">
        <v>4.3</v>
      </c>
      <c r="AB13" s="20">
        <v>5.7</v>
      </c>
      <c r="AC13" s="20">
        <f t="shared" si="23"/>
        <v>132.55813953488374</v>
      </c>
      <c r="AD13" s="20"/>
      <c r="AE13" s="20"/>
      <c r="AF13" s="20" t="e">
        <f t="shared" si="12"/>
        <v>#DIV/0!</v>
      </c>
      <c r="AG13" s="20"/>
      <c r="AH13" s="20"/>
      <c r="AI13" s="20" t="e">
        <v>#DIV/0!</v>
      </c>
      <c r="AJ13" s="21">
        <v>17996</v>
      </c>
      <c r="AK13" s="20">
        <v>10358.4</v>
      </c>
      <c r="AL13" s="20">
        <f t="shared" si="13"/>
        <v>57.55945765725716</v>
      </c>
      <c r="AM13" s="21">
        <v>1632.9</v>
      </c>
      <c r="AN13" s="20">
        <v>1360.8</v>
      </c>
      <c r="AO13" s="20">
        <f t="shared" si="14"/>
        <v>83.33639537020025</v>
      </c>
      <c r="AP13" s="21"/>
      <c r="AQ13" s="20"/>
      <c r="AR13" s="20" t="e">
        <f t="shared" si="15"/>
        <v>#DIV/0!</v>
      </c>
      <c r="AS13" s="23">
        <v>21918.6</v>
      </c>
      <c r="AT13" s="23">
        <v>12944.9</v>
      </c>
      <c r="AU13" s="23">
        <f t="shared" si="16"/>
        <v>59.058972744609605</v>
      </c>
      <c r="AV13" s="25">
        <v>1216.7</v>
      </c>
      <c r="AW13" s="23">
        <v>855.3</v>
      </c>
      <c r="AX13" s="23">
        <f t="shared" si="17"/>
        <v>70.29670419988493</v>
      </c>
      <c r="AY13" s="25">
        <v>1214.7</v>
      </c>
      <c r="AZ13" s="23">
        <v>855.3</v>
      </c>
      <c r="BA13" s="23">
        <f t="shared" si="2"/>
        <v>70.41244751790565</v>
      </c>
      <c r="BB13" s="23">
        <v>7551.8</v>
      </c>
      <c r="BC13" s="23">
        <v>5025.4</v>
      </c>
      <c r="BD13" s="23">
        <f t="shared" si="18"/>
        <v>66.5457241982044</v>
      </c>
      <c r="BE13" s="24">
        <v>12197</v>
      </c>
      <c r="BF13" s="23">
        <v>6372.7</v>
      </c>
      <c r="BG13" s="23">
        <f t="shared" si="19"/>
        <v>52.248093793555796</v>
      </c>
      <c r="BH13" s="24">
        <v>852.2</v>
      </c>
      <c r="BI13" s="23">
        <v>620.8</v>
      </c>
      <c r="BJ13" s="23">
        <f t="shared" si="20"/>
        <v>72.84674958929827</v>
      </c>
      <c r="BK13" s="23">
        <f t="shared" si="3"/>
        <v>-745</v>
      </c>
      <c r="BL13" s="23">
        <f t="shared" si="4"/>
        <v>778.6000000000004</v>
      </c>
      <c r="BM13" s="23">
        <f>BL13/BK13*100</f>
        <v>-104.51006711409401</v>
      </c>
      <c r="BN13" s="8"/>
      <c r="BO13" s="9"/>
    </row>
    <row r="14" spans="1:67" ht="15">
      <c r="A14" s="7">
        <v>5</v>
      </c>
      <c r="B14" s="6" t="s">
        <v>34</v>
      </c>
      <c r="C14" s="19">
        <f t="shared" si="0"/>
        <v>41007.100000000006</v>
      </c>
      <c r="D14" s="20">
        <f t="shared" si="5"/>
        <v>27833</v>
      </c>
      <c r="E14" s="20">
        <f t="shared" si="6"/>
        <v>67.87361213058225</v>
      </c>
      <c r="F14" s="21">
        <v>5520.8</v>
      </c>
      <c r="G14" s="20">
        <v>4368.3</v>
      </c>
      <c r="H14" s="20">
        <f t="shared" si="7"/>
        <v>79.12440226054194</v>
      </c>
      <c r="I14" s="21">
        <v>1500</v>
      </c>
      <c r="J14" s="20">
        <v>1140</v>
      </c>
      <c r="K14" s="20">
        <f t="shared" si="1"/>
        <v>76</v>
      </c>
      <c r="L14" s="27">
        <v>1</v>
      </c>
      <c r="M14" s="20">
        <v>8.1</v>
      </c>
      <c r="N14" s="20">
        <f t="shared" si="8"/>
        <v>810</v>
      </c>
      <c r="O14" s="27">
        <v>725</v>
      </c>
      <c r="P14" s="20">
        <v>498.6</v>
      </c>
      <c r="Q14" s="20">
        <f t="shared" si="9"/>
        <v>68.77241379310345</v>
      </c>
      <c r="R14" s="27">
        <v>1250</v>
      </c>
      <c r="S14" s="20">
        <v>703.1</v>
      </c>
      <c r="T14" s="20">
        <f t="shared" si="22"/>
        <v>56.248</v>
      </c>
      <c r="U14" s="20"/>
      <c r="V14" s="20"/>
      <c r="W14" s="20" t="e">
        <f t="shared" si="10"/>
        <v>#DIV/0!</v>
      </c>
      <c r="X14" s="27">
        <v>372</v>
      </c>
      <c r="Y14" s="20">
        <v>199.3</v>
      </c>
      <c r="Z14" s="20">
        <f t="shared" si="11"/>
        <v>53.575268817204304</v>
      </c>
      <c r="AA14" s="27">
        <v>27.1</v>
      </c>
      <c r="AB14" s="20"/>
      <c r="AC14" s="20">
        <f t="shared" si="23"/>
        <v>0</v>
      </c>
      <c r="AD14" s="20"/>
      <c r="AE14" s="20"/>
      <c r="AF14" s="20" t="e">
        <f t="shared" si="12"/>
        <v>#DIV/0!</v>
      </c>
      <c r="AG14" s="20"/>
      <c r="AH14" s="20"/>
      <c r="AI14" s="20" t="e">
        <v>#DIV/0!</v>
      </c>
      <c r="AJ14" s="21">
        <v>35486.3</v>
      </c>
      <c r="AK14" s="20">
        <v>23464.7</v>
      </c>
      <c r="AL14" s="20">
        <f t="shared" si="13"/>
        <v>66.12326447107758</v>
      </c>
      <c r="AM14" s="21">
        <v>5872.4</v>
      </c>
      <c r="AN14" s="20">
        <v>4893.7</v>
      </c>
      <c r="AO14" s="20">
        <f t="shared" si="14"/>
        <v>83.33390096042504</v>
      </c>
      <c r="AP14" s="21"/>
      <c r="AQ14" s="20"/>
      <c r="AR14" s="20" t="e">
        <f t="shared" si="15"/>
        <v>#DIV/0!</v>
      </c>
      <c r="AS14" s="23">
        <v>42909</v>
      </c>
      <c r="AT14" s="23">
        <v>26373.1</v>
      </c>
      <c r="AU14" s="23">
        <f t="shared" si="16"/>
        <v>61.462863268778115</v>
      </c>
      <c r="AV14" s="25">
        <v>2457</v>
      </c>
      <c r="AW14" s="23">
        <v>1772.7</v>
      </c>
      <c r="AX14" s="23">
        <f t="shared" si="17"/>
        <v>72.14896214896214</v>
      </c>
      <c r="AY14" s="24">
        <v>2457</v>
      </c>
      <c r="AZ14" s="23">
        <v>1772.7</v>
      </c>
      <c r="BA14" s="23">
        <f t="shared" si="2"/>
        <v>72.14896214896214</v>
      </c>
      <c r="BB14" s="23">
        <v>8084.2</v>
      </c>
      <c r="BC14" s="23">
        <v>6703.6</v>
      </c>
      <c r="BD14" s="23">
        <f t="shared" si="18"/>
        <v>82.92224338833775</v>
      </c>
      <c r="BE14" s="24">
        <v>30816.9</v>
      </c>
      <c r="BF14" s="23">
        <v>17252.7</v>
      </c>
      <c r="BG14" s="23">
        <f t="shared" si="19"/>
        <v>55.98454094993331</v>
      </c>
      <c r="BH14" s="24">
        <v>1299.2</v>
      </c>
      <c r="BI14" s="23">
        <v>491.6</v>
      </c>
      <c r="BJ14" s="23">
        <f t="shared" si="20"/>
        <v>37.83866995073892</v>
      </c>
      <c r="BK14" s="23">
        <f t="shared" si="3"/>
        <v>-1901.8999999999942</v>
      </c>
      <c r="BL14" s="23">
        <f t="shared" si="4"/>
        <v>1459.9000000000015</v>
      </c>
      <c r="BM14" s="23">
        <f t="shared" si="21"/>
        <v>-76.76008202324023</v>
      </c>
      <c r="BN14" s="8"/>
      <c r="BO14" s="9"/>
    </row>
    <row r="15" spans="1:67" ht="15">
      <c r="A15" s="7">
        <v>6</v>
      </c>
      <c r="B15" s="6" t="s">
        <v>35</v>
      </c>
      <c r="C15" s="19">
        <f t="shared" si="0"/>
        <v>7196.7</v>
      </c>
      <c r="D15" s="20">
        <f t="shared" si="5"/>
        <v>5768</v>
      </c>
      <c r="E15" s="20">
        <f t="shared" si="6"/>
        <v>80.14784554031709</v>
      </c>
      <c r="F15" s="21">
        <v>1805</v>
      </c>
      <c r="G15" s="20">
        <v>1358.6</v>
      </c>
      <c r="H15" s="20">
        <f t="shared" si="7"/>
        <v>75.26869806094182</v>
      </c>
      <c r="I15" s="21">
        <v>42</v>
      </c>
      <c r="J15" s="20">
        <v>29.9</v>
      </c>
      <c r="K15" s="20">
        <f t="shared" si="1"/>
        <v>71.19047619047618</v>
      </c>
      <c r="L15" s="27">
        <v>4</v>
      </c>
      <c r="M15" s="20">
        <v>4</v>
      </c>
      <c r="N15" s="20">
        <f t="shared" si="8"/>
        <v>100</v>
      </c>
      <c r="O15" s="27">
        <v>90</v>
      </c>
      <c r="P15" s="20">
        <v>11.4</v>
      </c>
      <c r="Q15" s="20">
        <f t="shared" si="9"/>
        <v>12.666666666666668</v>
      </c>
      <c r="R15" s="27">
        <v>495</v>
      </c>
      <c r="S15" s="20">
        <v>186.5</v>
      </c>
      <c r="T15" s="20">
        <f t="shared" si="22"/>
        <v>37.676767676767675</v>
      </c>
      <c r="U15" s="20"/>
      <c r="V15" s="20"/>
      <c r="W15" s="20" t="e">
        <f t="shared" si="10"/>
        <v>#DIV/0!</v>
      </c>
      <c r="X15" s="27">
        <v>317.6</v>
      </c>
      <c r="Y15" s="20">
        <v>210.1</v>
      </c>
      <c r="Z15" s="20">
        <f t="shared" si="11"/>
        <v>66.15239294710327</v>
      </c>
      <c r="AA15" s="27"/>
      <c r="AB15" s="29">
        <v>33.2</v>
      </c>
      <c r="AC15" s="20" t="e">
        <f t="shared" si="23"/>
        <v>#DIV/0!</v>
      </c>
      <c r="AD15" s="20"/>
      <c r="AE15" s="20"/>
      <c r="AF15" s="20" t="e">
        <f t="shared" si="12"/>
        <v>#DIV/0!</v>
      </c>
      <c r="AG15" s="20"/>
      <c r="AH15" s="20"/>
      <c r="AI15" s="20" t="e">
        <v>#DIV/0!</v>
      </c>
      <c r="AJ15" s="21">
        <v>5391.7</v>
      </c>
      <c r="AK15" s="20">
        <v>4409.4</v>
      </c>
      <c r="AL15" s="20">
        <f t="shared" si="13"/>
        <v>81.78125637554018</v>
      </c>
      <c r="AM15" s="21">
        <v>1795.6</v>
      </c>
      <c r="AN15" s="20">
        <v>1496.3</v>
      </c>
      <c r="AO15" s="20">
        <f t="shared" si="14"/>
        <v>83.33147694364001</v>
      </c>
      <c r="AP15" s="21"/>
      <c r="AQ15" s="20"/>
      <c r="AR15" s="20" t="e">
        <f t="shared" si="15"/>
        <v>#DIV/0!</v>
      </c>
      <c r="AS15" s="23">
        <v>7654.5</v>
      </c>
      <c r="AT15" s="23">
        <v>6019.4</v>
      </c>
      <c r="AU15" s="23">
        <f t="shared" si="16"/>
        <v>78.6387092559932</v>
      </c>
      <c r="AV15" s="25">
        <v>1538</v>
      </c>
      <c r="AW15" s="23">
        <v>1087.5</v>
      </c>
      <c r="AX15" s="23">
        <f t="shared" si="17"/>
        <v>70.70871261378413</v>
      </c>
      <c r="AY15" s="24">
        <v>1536</v>
      </c>
      <c r="AZ15" s="23">
        <v>1087.5</v>
      </c>
      <c r="BA15" s="23">
        <f t="shared" si="2"/>
        <v>70.80078125</v>
      </c>
      <c r="BB15" s="23">
        <v>4407.1</v>
      </c>
      <c r="BC15" s="23">
        <v>3784.1</v>
      </c>
      <c r="BD15" s="23">
        <f t="shared" si="18"/>
        <v>85.86371990651448</v>
      </c>
      <c r="BE15" s="24">
        <v>694.3</v>
      </c>
      <c r="BF15" s="23">
        <v>403.8</v>
      </c>
      <c r="BG15" s="23">
        <f t="shared" si="19"/>
        <v>58.15929713380383</v>
      </c>
      <c r="BH15" s="24">
        <v>894.3</v>
      </c>
      <c r="BI15" s="23">
        <v>660.2</v>
      </c>
      <c r="BJ15" s="23">
        <f t="shared" si="20"/>
        <v>73.82310186738232</v>
      </c>
      <c r="BK15" s="23">
        <f t="shared" si="3"/>
        <v>-457.8000000000002</v>
      </c>
      <c r="BL15" s="23">
        <f t="shared" si="4"/>
        <v>-251.39999999999964</v>
      </c>
      <c r="BM15" s="23">
        <f t="shared" si="21"/>
        <v>54.914809960681424</v>
      </c>
      <c r="BN15" s="8"/>
      <c r="BO15" s="9"/>
    </row>
    <row r="16" spans="1:67" ht="15">
      <c r="A16" s="7">
        <v>7</v>
      </c>
      <c r="B16" s="6" t="s">
        <v>36</v>
      </c>
      <c r="C16" s="19">
        <f t="shared" si="0"/>
        <v>6264.799999999999</v>
      </c>
      <c r="D16" s="20">
        <f t="shared" si="5"/>
        <v>6086.9</v>
      </c>
      <c r="E16" s="20">
        <f t="shared" si="6"/>
        <v>97.16032435193462</v>
      </c>
      <c r="F16" s="21">
        <v>1300.4</v>
      </c>
      <c r="G16" s="20">
        <v>1573.6</v>
      </c>
      <c r="H16" s="20">
        <f t="shared" si="7"/>
        <v>121.00892033220545</v>
      </c>
      <c r="I16" s="21">
        <v>27</v>
      </c>
      <c r="J16" s="20">
        <v>28.6</v>
      </c>
      <c r="K16" s="20">
        <f t="shared" si="1"/>
        <v>105.92592592592594</v>
      </c>
      <c r="L16" s="27"/>
      <c r="M16" s="20"/>
      <c r="N16" s="20" t="e">
        <f t="shared" si="8"/>
        <v>#DIV/0!</v>
      </c>
      <c r="O16" s="27">
        <v>46</v>
      </c>
      <c r="P16" s="20">
        <v>-22.5</v>
      </c>
      <c r="Q16" s="20">
        <f t="shared" si="9"/>
        <v>-48.91304347826087</v>
      </c>
      <c r="R16" s="27">
        <v>339.5</v>
      </c>
      <c r="S16" s="20">
        <v>138.8</v>
      </c>
      <c r="T16" s="20">
        <f t="shared" si="22"/>
        <v>40.88365243004419</v>
      </c>
      <c r="U16" s="20"/>
      <c r="V16" s="20"/>
      <c r="W16" s="20" t="e">
        <f t="shared" si="10"/>
        <v>#DIV/0!</v>
      </c>
      <c r="X16" s="27">
        <v>143</v>
      </c>
      <c r="Y16" s="20">
        <v>34.2</v>
      </c>
      <c r="Z16" s="20">
        <f t="shared" si="11"/>
        <v>23.91608391608392</v>
      </c>
      <c r="AA16" s="27">
        <v>68.4</v>
      </c>
      <c r="AB16" s="20">
        <v>99.5</v>
      </c>
      <c r="AC16" s="20">
        <f t="shared" si="23"/>
        <v>145.46783625730993</v>
      </c>
      <c r="AD16" s="20"/>
      <c r="AE16" s="20"/>
      <c r="AF16" s="20" t="e">
        <f t="shared" si="12"/>
        <v>#DIV/0!</v>
      </c>
      <c r="AG16" s="20"/>
      <c r="AH16" s="20"/>
      <c r="AI16" s="20" t="e">
        <v>#DIV/0!</v>
      </c>
      <c r="AJ16" s="21">
        <v>4964.4</v>
      </c>
      <c r="AK16" s="20">
        <v>4513.3</v>
      </c>
      <c r="AL16" s="20">
        <f t="shared" si="13"/>
        <v>90.91330271533317</v>
      </c>
      <c r="AM16" s="21">
        <v>1448</v>
      </c>
      <c r="AN16" s="20">
        <v>1206.7</v>
      </c>
      <c r="AO16" s="20">
        <f t="shared" si="14"/>
        <v>83.33563535911603</v>
      </c>
      <c r="AP16" s="21"/>
      <c r="AQ16" s="20"/>
      <c r="AR16" s="20" t="e">
        <f t="shared" si="15"/>
        <v>#DIV/0!</v>
      </c>
      <c r="AS16" s="23">
        <v>6697.2</v>
      </c>
      <c r="AT16" s="23">
        <v>5557.7</v>
      </c>
      <c r="AU16" s="23">
        <f t="shared" si="16"/>
        <v>82.98542674550559</v>
      </c>
      <c r="AV16" s="25">
        <v>1501.5</v>
      </c>
      <c r="AW16" s="23">
        <v>1095.2</v>
      </c>
      <c r="AX16" s="23">
        <f t="shared" si="17"/>
        <v>72.94039294039294</v>
      </c>
      <c r="AY16" s="24">
        <v>1499.5</v>
      </c>
      <c r="AZ16" s="23">
        <v>1095.2</v>
      </c>
      <c r="BA16" s="23">
        <f t="shared" si="2"/>
        <v>73.0376792264088</v>
      </c>
      <c r="BB16" s="23">
        <v>3072.7</v>
      </c>
      <c r="BC16" s="23">
        <v>2708.2</v>
      </c>
      <c r="BD16" s="23">
        <f t="shared" si="18"/>
        <v>88.13746867575748</v>
      </c>
      <c r="BE16" s="24">
        <v>1382.9</v>
      </c>
      <c r="BF16" s="23">
        <v>1169.5</v>
      </c>
      <c r="BG16" s="23">
        <f t="shared" si="19"/>
        <v>84.56866006218814</v>
      </c>
      <c r="BH16" s="24">
        <v>639.3</v>
      </c>
      <c r="BI16" s="23">
        <v>517.8</v>
      </c>
      <c r="BJ16" s="23">
        <f t="shared" si="20"/>
        <v>80.99483810417644</v>
      </c>
      <c r="BK16" s="23">
        <f t="shared" si="3"/>
        <v>-432.40000000000055</v>
      </c>
      <c r="BL16" s="23">
        <f t="shared" si="4"/>
        <v>529.1999999999998</v>
      </c>
      <c r="BM16" s="23">
        <f t="shared" si="21"/>
        <v>-122.38667900092489</v>
      </c>
      <c r="BN16" s="8"/>
      <c r="BO16" s="9"/>
    </row>
    <row r="17" spans="1:67" ht="15" customHeight="1">
      <c r="A17" s="7">
        <v>8</v>
      </c>
      <c r="B17" s="6" t="s">
        <v>37</v>
      </c>
      <c r="C17" s="19">
        <f t="shared" si="0"/>
        <v>18727.1</v>
      </c>
      <c r="D17" s="20">
        <f t="shared" si="5"/>
        <v>13684.7</v>
      </c>
      <c r="E17" s="20">
        <f t="shared" si="6"/>
        <v>73.07431476309733</v>
      </c>
      <c r="F17" s="21">
        <v>2142</v>
      </c>
      <c r="G17" s="20">
        <v>2045.2</v>
      </c>
      <c r="H17" s="20">
        <f t="shared" si="7"/>
        <v>95.48085901027078</v>
      </c>
      <c r="I17" s="21">
        <v>70</v>
      </c>
      <c r="J17" s="20">
        <v>64.1</v>
      </c>
      <c r="K17" s="20">
        <f t="shared" si="1"/>
        <v>91.57142857142856</v>
      </c>
      <c r="L17" s="27"/>
      <c r="M17" s="20"/>
      <c r="N17" s="20" t="e">
        <f t="shared" si="8"/>
        <v>#DIV/0!</v>
      </c>
      <c r="O17" s="27">
        <v>131</v>
      </c>
      <c r="P17" s="20">
        <v>42.9</v>
      </c>
      <c r="Q17" s="20">
        <f t="shared" si="9"/>
        <v>32.74809160305344</v>
      </c>
      <c r="R17" s="27">
        <v>355</v>
      </c>
      <c r="S17" s="20">
        <v>162.9</v>
      </c>
      <c r="T17" s="20">
        <f t="shared" si="22"/>
        <v>45.887323943661976</v>
      </c>
      <c r="U17" s="20"/>
      <c r="V17" s="20"/>
      <c r="W17" s="20" t="e">
        <f t="shared" si="10"/>
        <v>#DIV/0!</v>
      </c>
      <c r="X17" s="27">
        <v>67</v>
      </c>
      <c r="Y17" s="20">
        <v>110.2</v>
      </c>
      <c r="Z17" s="20">
        <f t="shared" si="11"/>
        <v>164.47761194029852</v>
      </c>
      <c r="AA17" s="27">
        <v>43.8</v>
      </c>
      <c r="AB17" s="20">
        <v>20.6</v>
      </c>
      <c r="AC17" s="20">
        <f t="shared" si="23"/>
        <v>47.031963470319646</v>
      </c>
      <c r="AD17" s="20"/>
      <c r="AE17" s="20"/>
      <c r="AF17" s="20" t="e">
        <f t="shared" si="12"/>
        <v>#DIV/0!</v>
      </c>
      <c r="AG17" s="20"/>
      <c r="AH17" s="20"/>
      <c r="AI17" s="20" t="e">
        <v>#DIV/0!</v>
      </c>
      <c r="AJ17" s="21">
        <v>16585.1</v>
      </c>
      <c r="AK17" s="20">
        <v>11639.5</v>
      </c>
      <c r="AL17" s="20">
        <f t="shared" si="13"/>
        <v>70.18046318683638</v>
      </c>
      <c r="AM17" s="21">
        <v>1476.3</v>
      </c>
      <c r="AN17" s="20">
        <v>1230.3</v>
      </c>
      <c r="AO17" s="20">
        <f t="shared" si="14"/>
        <v>83.33672017882544</v>
      </c>
      <c r="AP17" s="21"/>
      <c r="AQ17" s="20"/>
      <c r="AR17" s="20" t="e">
        <f t="shared" si="15"/>
        <v>#DIV/0!</v>
      </c>
      <c r="AS17" s="23">
        <v>21385.6</v>
      </c>
      <c r="AT17" s="23">
        <v>14254.6</v>
      </c>
      <c r="AU17" s="23">
        <f t="shared" si="16"/>
        <v>66.6551324255574</v>
      </c>
      <c r="AV17" s="25">
        <v>1275.3</v>
      </c>
      <c r="AW17" s="23">
        <v>922.1</v>
      </c>
      <c r="AX17" s="23">
        <f t="shared" si="17"/>
        <v>72.30455579079432</v>
      </c>
      <c r="AY17" s="24">
        <v>1273.3</v>
      </c>
      <c r="AZ17" s="23">
        <v>922.1</v>
      </c>
      <c r="BA17" s="23">
        <f t="shared" si="2"/>
        <v>72.41812612895626</v>
      </c>
      <c r="BB17" s="23">
        <v>3388.2</v>
      </c>
      <c r="BC17" s="23">
        <v>2055.6</v>
      </c>
      <c r="BD17" s="23">
        <f t="shared" si="18"/>
        <v>60.669381972728885</v>
      </c>
      <c r="BE17" s="24">
        <v>15222.6</v>
      </c>
      <c r="BF17" s="23">
        <v>10056.7</v>
      </c>
      <c r="BG17" s="23">
        <f t="shared" si="19"/>
        <v>66.06427285746193</v>
      </c>
      <c r="BH17" s="24">
        <v>1398.7</v>
      </c>
      <c r="BI17" s="23">
        <v>1146.5</v>
      </c>
      <c r="BJ17" s="23">
        <f t="shared" si="20"/>
        <v>81.96897118753128</v>
      </c>
      <c r="BK17" s="23">
        <f t="shared" si="3"/>
        <v>-2658.5</v>
      </c>
      <c r="BL17" s="23">
        <f t="shared" si="4"/>
        <v>-569.8999999999996</v>
      </c>
      <c r="BM17" s="23">
        <f t="shared" si="21"/>
        <v>21.43690050780514</v>
      </c>
      <c r="BN17" s="8"/>
      <c r="BO17" s="9"/>
    </row>
    <row r="18" spans="1:67" ht="15">
      <c r="A18" s="7">
        <v>9</v>
      </c>
      <c r="B18" s="6" t="s">
        <v>38</v>
      </c>
      <c r="C18" s="19">
        <f t="shared" si="0"/>
        <v>10176.8</v>
      </c>
      <c r="D18" s="20">
        <f t="shared" si="5"/>
        <v>8576.199999999999</v>
      </c>
      <c r="E18" s="20">
        <f t="shared" si="6"/>
        <v>84.27206980583287</v>
      </c>
      <c r="F18" s="21">
        <v>1702.4</v>
      </c>
      <c r="G18" s="20">
        <v>1592.3</v>
      </c>
      <c r="H18" s="20">
        <f t="shared" si="7"/>
        <v>93.53265977443608</v>
      </c>
      <c r="I18" s="21">
        <v>38</v>
      </c>
      <c r="J18" s="20">
        <v>37.7</v>
      </c>
      <c r="K18" s="20">
        <f t="shared" si="1"/>
        <v>99.21052631578948</v>
      </c>
      <c r="L18" s="27">
        <v>6</v>
      </c>
      <c r="M18" s="20">
        <v>12.7</v>
      </c>
      <c r="N18" s="20">
        <f t="shared" si="8"/>
        <v>211.66666666666666</v>
      </c>
      <c r="O18" s="27">
        <v>118</v>
      </c>
      <c r="P18" s="20">
        <v>44.2</v>
      </c>
      <c r="Q18" s="20">
        <f t="shared" si="9"/>
        <v>37.45762711864407</v>
      </c>
      <c r="R18" s="27">
        <v>391</v>
      </c>
      <c r="S18" s="20">
        <v>180.9</v>
      </c>
      <c r="T18" s="20">
        <f t="shared" si="22"/>
        <v>46.265984654731454</v>
      </c>
      <c r="U18" s="20"/>
      <c r="V18" s="20"/>
      <c r="W18" s="20" t="e">
        <f t="shared" si="10"/>
        <v>#DIV/0!</v>
      </c>
      <c r="X18" s="27">
        <v>350</v>
      </c>
      <c r="Y18" s="20">
        <v>595.1</v>
      </c>
      <c r="Z18" s="20">
        <f t="shared" si="11"/>
        <v>170.02857142857144</v>
      </c>
      <c r="AA18" s="27">
        <v>96.4</v>
      </c>
      <c r="AB18" s="20">
        <v>30.8</v>
      </c>
      <c r="AC18" s="20">
        <f t="shared" si="23"/>
        <v>31.950207468879665</v>
      </c>
      <c r="AD18" s="20"/>
      <c r="AE18" s="20"/>
      <c r="AF18" s="20" t="e">
        <f t="shared" si="12"/>
        <v>#DIV/0!</v>
      </c>
      <c r="AG18" s="20"/>
      <c r="AH18" s="20"/>
      <c r="AI18" s="20" t="e">
        <v>#DIV/0!</v>
      </c>
      <c r="AJ18" s="21">
        <v>8474.4</v>
      </c>
      <c r="AK18" s="20">
        <v>6983.9</v>
      </c>
      <c r="AL18" s="20">
        <f t="shared" si="13"/>
        <v>82.41173416407062</v>
      </c>
      <c r="AM18" s="21">
        <v>2139.7</v>
      </c>
      <c r="AN18" s="20">
        <v>1783.1</v>
      </c>
      <c r="AO18" s="20">
        <f t="shared" si="14"/>
        <v>83.33411225872787</v>
      </c>
      <c r="AP18" s="21"/>
      <c r="AQ18" s="20"/>
      <c r="AR18" s="20" t="e">
        <f t="shared" si="15"/>
        <v>#DIV/0!</v>
      </c>
      <c r="AS18" s="23">
        <v>10592.1</v>
      </c>
      <c r="AT18" s="23">
        <v>8322.6</v>
      </c>
      <c r="AU18" s="23">
        <f t="shared" si="16"/>
        <v>78.57365394964172</v>
      </c>
      <c r="AV18" s="25">
        <v>1555.1</v>
      </c>
      <c r="AW18" s="23">
        <v>1108</v>
      </c>
      <c r="AX18" s="23">
        <f t="shared" si="17"/>
        <v>71.2494373352196</v>
      </c>
      <c r="AY18" s="24">
        <v>1553.1</v>
      </c>
      <c r="AZ18" s="23">
        <v>1108</v>
      </c>
      <c r="BA18" s="23">
        <f t="shared" si="2"/>
        <v>71.34118859056082</v>
      </c>
      <c r="BB18" s="23">
        <v>6165.8</v>
      </c>
      <c r="BC18" s="23">
        <v>4984.7</v>
      </c>
      <c r="BD18" s="23">
        <f t="shared" si="18"/>
        <v>80.84433487949657</v>
      </c>
      <c r="BE18" s="24">
        <v>1715.1</v>
      </c>
      <c r="BF18" s="23">
        <v>1413.8</v>
      </c>
      <c r="BG18" s="23">
        <f t="shared" si="19"/>
        <v>82.43251122383535</v>
      </c>
      <c r="BH18" s="24">
        <v>944.7</v>
      </c>
      <c r="BI18" s="23">
        <v>660.4</v>
      </c>
      <c r="BJ18" s="23">
        <f t="shared" si="20"/>
        <v>69.90579019794643</v>
      </c>
      <c r="BK18" s="23">
        <f t="shared" si="3"/>
        <v>-415.3000000000011</v>
      </c>
      <c r="BL18" s="23">
        <f t="shared" si="4"/>
        <v>253.59999999999854</v>
      </c>
      <c r="BM18" s="23">
        <f t="shared" si="21"/>
        <v>-61.06429087406643</v>
      </c>
      <c r="BN18" s="8"/>
      <c r="BO18" s="9"/>
    </row>
    <row r="19" spans="1:67" ht="15">
      <c r="A19" s="7">
        <v>10</v>
      </c>
      <c r="B19" s="6" t="s">
        <v>39</v>
      </c>
      <c r="C19" s="19">
        <f t="shared" si="0"/>
        <v>6991.599999999999</v>
      </c>
      <c r="D19" s="20">
        <f t="shared" si="5"/>
        <v>6308.8</v>
      </c>
      <c r="E19" s="20">
        <f t="shared" si="6"/>
        <v>90.23399507981007</v>
      </c>
      <c r="F19" s="21">
        <v>756.2</v>
      </c>
      <c r="G19" s="20">
        <v>945.7</v>
      </c>
      <c r="H19" s="20">
        <f t="shared" si="7"/>
        <v>125.05950806664903</v>
      </c>
      <c r="I19" s="21">
        <v>8</v>
      </c>
      <c r="J19" s="20">
        <v>8.3</v>
      </c>
      <c r="K19" s="20">
        <f t="shared" si="1"/>
        <v>103.75000000000001</v>
      </c>
      <c r="L19" s="27">
        <v>5</v>
      </c>
      <c r="M19" s="20">
        <v>6.1</v>
      </c>
      <c r="N19" s="20">
        <f t="shared" si="8"/>
        <v>122</v>
      </c>
      <c r="O19" s="27">
        <v>40</v>
      </c>
      <c r="P19" s="20">
        <v>12.9</v>
      </c>
      <c r="Q19" s="20">
        <f t="shared" si="9"/>
        <v>32.25</v>
      </c>
      <c r="R19" s="27">
        <v>142</v>
      </c>
      <c r="S19" s="20">
        <v>76.9</v>
      </c>
      <c r="T19" s="20">
        <f t="shared" si="22"/>
        <v>54.15492957746479</v>
      </c>
      <c r="U19" s="20"/>
      <c r="V19" s="20"/>
      <c r="W19" s="20" t="e">
        <f t="shared" si="10"/>
        <v>#DIV/0!</v>
      </c>
      <c r="X19" s="27">
        <v>230</v>
      </c>
      <c r="Y19" s="20">
        <v>264.2</v>
      </c>
      <c r="Z19" s="20">
        <f t="shared" si="11"/>
        <v>114.86956521739128</v>
      </c>
      <c r="AA19" s="27">
        <v>16.9</v>
      </c>
      <c r="AB19" s="20">
        <v>7.2</v>
      </c>
      <c r="AC19" s="20">
        <f t="shared" si="23"/>
        <v>42.60355029585799</v>
      </c>
      <c r="AD19" s="20"/>
      <c r="AE19" s="20"/>
      <c r="AF19" s="20" t="e">
        <f t="shared" si="12"/>
        <v>#DIV/0!</v>
      </c>
      <c r="AG19" s="20"/>
      <c r="AH19" s="20"/>
      <c r="AI19" s="20" t="e">
        <v>#DIV/0!</v>
      </c>
      <c r="AJ19" s="21">
        <v>6235.4</v>
      </c>
      <c r="AK19" s="20">
        <v>5363.1</v>
      </c>
      <c r="AL19" s="20">
        <f t="shared" si="13"/>
        <v>86.0105205760657</v>
      </c>
      <c r="AM19" s="21">
        <v>882.7</v>
      </c>
      <c r="AN19" s="20">
        <v>735.6</v>
      </c>
      <c r="AO19" s="20">
        <f t="shared" si="14"/>
        <v>83.33522147955138</v>
      </c>
      <c r="AP19" s="21"/>
      <c r="AQ19" s="20"/>
      <c r="AR19" s="20" t="e">
        <f t="shared" si="15"/>
        <v>#DIV/0!</v>
      </c>
      <c r="AS19" s="23">
        <v>8083.8</v>
      </c>
      <c r="AT19" s="23">
        <v>6511.9</v>
      </c>
      <c r="AU19" s="23">
        <f t="shared" si="16"/>
        <v>80.55493703456294</v>
      </c>
      <c r="AV19" s="25">
        <v>1136</v>
      </c>
      <c r="AW19" s="23">
        <v>892.4</v>
      </c>
      <c r="AX19" s="23">
        <f t="shared" si="17"/>
        <v>78.55633802816901</v>
      </c>
      <c r="AY19" s="24">
        <v>1134</v>
      </c>
      <c r="AZ19" s="23">
        <v>892.4</v>
      </c>
      <c r="BA19" s="23">
        <f t="shared" si="2"/>
        <v>78.69488536155202</v>
      </c>
      <c r="BB19" s="23">
        <v>1452.4</v>
      </c>
      <c r="BC19" s="23">
        <v>1234.8</v>
      </c>
      <c r="BD19" s="23">
        <f t="shared" si="18"/>
        <v>85.01790140457175</v>
      </c>
      <c r="BE19" s="24">
        <v>4913.3</v>
      </c>
      <c r="BF19" s="23">
        <v>4016.2</v>
      </c>
      <c r="BG19" s="23">
        <f t="shared" si="19"/>
        <v>81.74139580322797</v>
      </c>
      <c r="BH19" s="24">
        <v>461.3</v>
      </c>
      <c r="BI19" s="23">
        <v>298.3</v>
      </c>
      <c r="BJ19" s="23">
        <f t="shared" si="20"/>
        <v>64.6650769564275</v>
      </c>
      <c r="BK19" s="23">
        <f t="shared" si="3"/>
        <v>-1092.2000000000007</v>
      </c>
      <c r="BL19" s="23">
        <f t="shared" si="4"/>
        <v>-203.09999999999945</v>
      </c>
      <c r="BM19" s="23">
        <f t="shared" si="21"/>
        <v>18.595495330525484</v>
      </c>
      <c r="BN19" s="8"/>
      <c r="BO19" s="9"/>
    </row>
    <row r="20" spans="1:67" ht="14.25" customHeight="1">
      <c r="A20" s="48" t="s">
        <v>20</v>
      </c>
      <c r="B20" s="49"/>
      <c r="C20" s="19">
        <f>SUM(C10:C19)</f>
        <v>165525.6</v>
      </c>
      <c r="D20" s="19">
        <f>SUM(D10:D19)</f>
        <v>113613.9</v>
      </c>
      <c r="E20" s="22">
        <f>D20/C20*100</f>
        <v>68.6382650176166</v>
      </c>
      <c r="F20" s="22">
        <f>SUM(F10:F19)</f>
        <v>23927.700000000004</v>
      </c>
      <c r="G20" s="22">
        <f>SUM(G10:G19)</f>
        <v>22218.7</v>
      </c>
      <c r="H20" s="22">
        <f>G20/F20*100</f>
        <v>92.85765033831082</v>
      </c>
      <c r="I20" s="22">
        <f>SUM(I10:I19)</f>
        <v>2061</v>
      </c>
      <c r="J20" s="22">
        <f>SUM(J10:J19)</f>
        <v>1688.8</v>
      </c>
      <c r="K20" s="20">
        <f t="shared" si="1"/>
        <v>81.94080543425521</v>
      </c>
      <c r="L20" s="22">
        <f>SUM(L10:L19)</f>
        <v>40.5</v>
      </c>
      <c r="M20" s="22">
        <f>SUM(M10:M19)</f>
        <v>78.3</v>
      </c>
      <c r="N20" s="22">
        <f>M20/L20*100</f>
        <v>193.33333333333334</v>
      </c>
      <c r="O20" s="22">
        <f>SUM(O10:O19)</f>
        <v>1513</v>
      </c>
      <c r="P20" s="22">
        <f>SUM(P10:P19)</f>
        <v>740.2</v>
      </c>
      <c r="Q20" s="22">
        <f>P20/O20*100</f>
        <v>48.92267019167218</v>
      </c>
      <c r="R20" s="22">
        <f>SUM(R10:R19)</f>
        <v>4908.5</v>
      </c>
      <c r="S20" s="22">
        <f>SUM(S10:S19)</f>
        <v>2321.1000000000004</v>
      </c>
      <c r="T20" s="22">
        <f>S20/R20*100</f>
        <v>47.28735866354284</v>
      </c>
      <c r="U20" s="22">
        <f>SUM(U10:U19)</f>
        <v>0</v>
      </c>
      <c r="V20" s="22">
        <f>SUM(V10:V19)</f>
        <v>0</v>
      </c>
      <c r="W20" s="22" t="e">
        <f>V20/U20*100</f>
        <v>#DIV/0!</v>
      </c>
      <c r="X20" s="22">
        <f>X10+X11+X12+X13+X14+X15+X16++X17+X18+X19</f>
        <v>2232.6</v>
      </c>
      <c r="Y20" s="22">
        <f>SUM(Y10:Y19)</f>
        <v>2126.1</v>
      </c>
      <c r="Z20" s="20">
        <f t="shared" si="11"/>
        <v>95.22977694168235</v>
      </c>
      <c r="AA20" s="22">
        <f>SUM(AA10:AA19)</f>
        <v>321.9</v>
      </c>
      <c r="AB20" s="22">
        <f>SUM(AB10:AB19)</f>
        <v>237.5</v>
      </c>
      <c r="AC20" s="20">
        <f t="shared" si="23"/>
        <v>73.7806772289531</v>
      </c>
      <c r="AD20" s="22">
        <f>SUM(AD10:AD19)</f>
        <v>0</v>
      </c>
      <c r="AE20" s="22">
        <f>SUM(AE10:AE19)</f>
        <v>0</v>
      </c>
      <c r="AF20" s="20" t="e">
        <f t="shared" si="12"/>
        <v>#DIV/0!</v>
      </c>
      <c r="AG20" s="22">
        <f>SUM(AG10:AG19)</f>
        <v>0</v>
      </c>
      <c r="AH20" s="22">
        <f>SUM(AH10:AH19)</f>
        <v>0</v>
      </c>
      <c r="AI20" s="20" t="e">
        <v>#DIV/0!</v>
      </c>
      <c r="AJ20" s="21">
        <f>AJ10+AJ11+AJ12+AJ13+AJ14+AJ15+AJ16+AJ17+AJ18+AJ19</f>
        <v>141597.89999999997</v>
      </c>
      <c r="AK20" s="22">
        <f>SUM(AK10:AK19)</f>
        <v>91395.09999999999</v>
      </c>
      <c r="AL20" s="22">
        <f>AK20/AJ20*100</f>
        <v>64.54551938976498</v>
      </c>
      <c r="AM20" s="22">
        <f>SUM(AM10:AM19)</f>
        <v>22048.8</v>
      </c>
      <c r="AN20" s="22">
        <f>SUM(AN10:AN19)</f>
        <v>18374.199999999997</v>
      </c>
      <c r="AO20" s="22">
        <f>AN20/AM20*100</f>
        <v>83.33424041217661</v>
      </c>
      <c r="AP20" s="22">
        <f>SUM(AP10:AP19)</f>
        <v>0</v>
      </c>
      <c r="AQ20" s="22">
        <f>SUM(AQ10:AQ19)</f>
        <v>0</v>
      </c>
      <c r="AR20" s="22" t="e">
        <f>AQ20/AP20*100</f>
        <v>#DIV/0!</v>
      </c>
      <c r="AS20" s="26">
        <f>SUM(AS10:AS19)</f>
        <v>177572.9</v>
      </c>
      <c r="AT20" s="26">
        <f>SUM(AT10:AT19)</f>
        <v>110908.8</v>
      </c>
      <c r="AU20" s="26">
        <f>(AT20/AS20)*100</f>
        <v>62.458179147831686</v>
      </c>
      <c r="AV20" s="26">
        <f>SUM(AV10:AV19)</f>
        <v>15342.199999999999</v>
      </c>
      <c r="AW20" s="26">
        <f>SUM(AW10:AW19)</f>
        <v>10776.199999999999</v>
      </c>
      <c r="AX20" s="26">
        <f>AW20/AV20*100</f>
        <v>70.2389487817914</v>
      </c>
      <c r="AY20" s="26">
        <f>SUM(AY10:AY19)</f>
        <v>15324.199999999999</v>
      </c>
      <c r="AZ20" s="26">
        <f>SUM(AZ10:AZ19)</f>
        <v>10776.199999999999</v>
      </c>
      <c r="BA20" s="26">
        <f t="shared" si="2"/>
        <v>70.32145234335235</v>
      </c>
      <c r="BB20" s="26">
        <f>SUM(BB10:BB19)</f>
        <v>45062.1</v>
      </c>
      <c r="BC20" s="26">
        <f>SUM(BC10:BC19)</f>
        <v>34298.700000000004</v>
      </c>
      <c r="BD20" s="26">
        <f>BC20/BB20*100</f>
        <v>76.1142956053979</v>
      </c>
      <c r="BE20" s="26">
        <f>SUM(BE10:BE19)</f>
        <v>98605.90000000002</v>
      </c>
      <c r="BF20" s="26">
        <f>SUM(BF10:BF19)</f>
        <v>56312.40000000001</v>
      </c>
      <c r="BG20" s="26">
        <f>BF20/BE20*100</f>
        <v>57.10855029972851</v>
      </c>
      <c r="BH20" s="26">
        <f>SUM(BH10:BH19)</f>
        <v>16531.4</v>
      </c>
      <c r="BI20" s="26">
        <f>SUM(BI10:BI19)</f>
        <v>8107.7</v>
      </c>
      <c r="BJ20" s="26">
        <f>BI20/BH20*100</f>
        <v>49.0442430768114</v>
      </c>
      <c r="BK20" s="22">
        <f>C20-AS20</f>
        <v>-12047.299999999988</v>
      </c>
      <c r="BL20" s="26">
        <f>SUM(BL10:BL19)</f>
        <v>2705.100000000001</v>
      </c>
      <c r="BM20" s="26">
        <f>BL20/BK20*100</f>
        <v>-22.453993840943642</v>
      </c>
      <c r="BN20" s="8"/>
      <c r="BO20" s="9"/>
    </row>
    <row r="21" spans="3:65" ht="15" hidden="1">
      <c r="C21" s="13" t="e">
        <f>C20-#REF!</f>
        <v>#REF!</v>
      </c>
      <c r="D21" s="13" t="e">
        <f>D20-#REF!</f>
        <v>#REF!</v>
      </c>
      <c r="E21" s="13" t="e">
        <f>E20-#REF!</f>
        <v>#REF!</v>
      </c>
      <c r="F21" s="13" t="e">
        <f>F20-#REF!</f>
        <v>#REF!</v>
      </c>
      <c r="G21" s="13" t="e">
        <f>G20-#REF!</f>
        <v>#REF!</v>
      </c>
      <c r="H21" s="13" t="e">
        <f>H20-#REF!</f>
        <v>#REF!</v>
      </c>
      <c r="I21" s="13" t="e">
        <f>I20-#REF!</f>
        <v>#REF!</v>
      </c>
      <c r="J21" s="13" t="e">
        <f>J20-#REF!</f>
        <v>#REF!</v>
      </c>
      <c r="K21" s="13" t="e">
        <f>K20-#REF!</f>
        <v>#REF!</v>
      </c>
      <c r="L21" s="13" t="e">
        <f>L20-#REF!</f>
        <v>#REF!</v>
      </c>
      <c r="M21" s="13" t="e">
        <f>M20-#REF!</f>
        <v>#REF!</v>
      </c>
      <c r="N21" s="13" t="e">
        <f>N20-#REF!</f>
        <v>#REF!</v>
      </c>
      <c r="O21" s="13" t="e">
        <f>O20-#REF!</f>
        <v>#REF!</v>
      </c>
      <c r="P21" s="13" t="e">
        <f>P20-#REF!</f>
        <v>#REF!</v>
      </c>
      <c r="Q21" s="13" t="e">
        <f>Q20-#REF!</f>
        <v>#REF!</v>
      </c>
      <c r="R21" s="13" t="e">
        <f>R20-#REF!</f>
        <v>#REF!</v>
      </c>
      <c r="S21" s="13" t="e">
        <f>S20-#REF!</f>
        <v>#REF!</v>
      </c>
      <c r="T21" s="13" t="e">
        <f>T20-#REF!</f>
        <v>#REF!</v>
      </c>
      <c r="U21" s="13" t="e">
        <f>U20-#REF!</f>
        <v>#REF!</v>
      </c>
      <c r="V21" s="13" t="e">
        <f>V20-#REF!</f>
        <v>#REF!</v>
      </c>
      <c r="W21" s="13" t="e">
        <f>W20-#REF!</f>
        <v>#DIV/0!</v>
      </c>
      <c r="X21" s="13" t="e">
        <f>X20-#REF!</f>
        <v>#REF!</v>
      </c>
      <c r="Y21" s="13" t="e">
        <f>Y20-#REF!</f>
        <v>#REF!</v>
      </c>
      <c r="Z21" s="2" t="e">
        <f t="shared" si="11"/>
        <v>#REF!</v>
      </c>
      <c r="AA21" s="13" t="e">
        <f>AA20-#REF!</f>
        <v>#REF!</v>
      </c>
      <c r="AB21" s="13" t="e">
        <f>AB20-#REF!</f>
        <v>#REF!</v>
      </c>
      <c r="AC21" s="13" t="e">
        <f>AC20-#REF!</f>
        <v>#REF!</v>
      </c>
      <c r="AD21" s="13"/>
      <c r="AE21" s="13"/>
      <c r="AF21" s="2" t="e">
        <f t="shared" si="12"/>
        <v>#DIV/0!</v>
      </c>
      <c r="AG21" s="13" t="e">
        <f>AG20-#REF!</f>
        <v>#REF!</v>
      </c>
      <c r="AH21" s="13" t="e">
        <f>AH20-#REF!</f>
        <v>#REF!</v>
      </c>
      <c r="AI21" s="13" t="e">
        <f>AI20-#REF!</f>
        <v>#DIV/0!</v>
      </c>
      <c r="AJ21" s="13" t="e">
        <f>AJ20-#REF!</f>
        <v>#REF!</v>
      </c>
      <c r="AK21" s="13" t="e">
        <f>AK20-#REF!</f>
        <v>#REF!</v>
      </c>
      <c r="AL21" s="13" t="e">
        <f>AL20-#REF!</f>
        <v>#REF!</v>
      </c>
      <c r="AM21" s="13" t="e">
        <f>AM20-#REF!</f>
        <v>#REF!</v>
      </c>
      <c r="AN21" s="13" t="e">
        <f>AN20-#REF!</f>
        <v>#REF!</v>
      </c>
      <c r="AO21" s="13" t="e">
        <f>AO20-#REF!</f>
        <v>#REF!</v>
      </c>
      <c r="AP21" s="13" t="e">
        <f>AP20-#REF!</f>
        <v>#REF!</v>
      </c>
      <c r="AQ21" s="13" t="e">
        <f>AQ20-#REF!</f>
        <v>#REF!</v>
      </c>
      <c r="AR21" s="13" t="e">
        <f>AR20-#REF!</f>
        <v>#DIV/0!</v>
      </c>
      <c r="AS21" s="13" t="e">
        <f>AS20-#REF!</f>
        <v>#REF!</v>
      </c>
      <c r="AT21" s="13" t="e">
        <f>AT20-#REF!</f>
        <v>#REF!</v>
      </c>
      <c r="AU21" s="13" t="e">
        <f>AU20-#REF!</f>
        <v>#REF!</v>
      </c>
      <c r="AV21" s="13" t="e">
        <f>AV20-#REF!</f>
        <v>#REF!</v>
      </c>
      <c r="AW21" s="13" t="e">
        <f>AW20-#REF!</f>
        <v>#REF!</v>
      </c>
      <c r="AX21" s="13" t="e">
        <f>AX20-#REF!</f>
        <v>#REF!</v>
      </c>
      <c r="AY21" s="13" t="e">
        <f>AY20-#REF!</f>
        <v>#REF!</v>
      </c>
      <c r="AZ21" s="13" t="e">
        <f>AZ20-#REF!</f>
        <v>#REF!</v>
      </c>
      <c r="BA21" s="13" t="e">
        <f>BA20-#REF!</f>
        <v>#REF!</v>
      </c>
      <c r="BB21" s="13" t="e">
        <f>BB20-#REF!</f>
        <v>#REF!</v>
      </c>
      <c r="BC21" s="13" t="e">
        <f>BC20-#REF!</f>
        <v>#REF!</v>
      </c>
      <c r="BD21" s="13" t="e">
        <f>BD20-#REF!</f>
        <v>#REF!</v>
      </c>
      <c r="BE21" s="13" t="e">
        <f>BE20-#REF!</f>
        <v>#REF!</v>
      </c>
      <c r="BF21" s="13" t="e">
        <f>BF20-#REF!</f>
        <v>#REF!</v>
      </c>
      <c r="BG21" s="13" t="e">
        <f>BG20-#REF!</f>
        <v>#REF!</v>
      </c>
      <c r="BH21" s="13" t="e">
        <f>BH20-#REF!</f>
        <v>#REF!</v>
      </c>
      <c r="BI21" s="13" t="e">
        <f>BI20-#REF!</f>
        <v>#REF!</v>
      </c>
      <c r="BJ21" s="13" t="e">
        <f>BJ20-#REF!</f>
        <v>#REF!</v>
      </c>
      <c r="BK21" s="13" t="e">
        <f>BK20-#REF!</f>
        <v>#REF!</v>
      </c>
      <c r="BL21" s="13" t="e">
        <f>BL20-#REF!</f>
        <v>#REF!</v>
      </c>
      <c r="BM21" s="13" t="e">
        <f>BM20-#REF!</f>
        <v>#REF!</v>
      </c>
    </row>
    <row r="22" spans="3:66" ht="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3:65" ht="1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7" ht="15">
      <c r="AH27" s="18"/>
    </row>
  </sheetData>
  <sheetProtection/>
  <mergeCells count="31">
    <mergeCell ref="AJ5:AL7"/>
    <mergeCell ref="AS4:AU7"/>
    <mergeCell ref="AY5:BA5"/>
    <mergeCell ref="BH5:BJ7"/>
    <mergeCell ref="AV5:AX7"/>
    <mergeCell ref="AY6:BA7"/>
    <mergeCell ref="O6:Q7"/>
    <mergeCell ref="A20:B20"/>
    <mergeCell ref="AG6:AI7"/>
    <mergeCell ref="B4:B8"/>
    <mergeCell ref="A4:A8"/>
    <mergeCell ref="X6:Z7"/>
    <mergeCell ref="AA6:AC7"/>
    <mergeCell ref="AD6:AF7"/>
    <mergeCell ref="R1:T1"/>
    <mergeCell ref="C2:T2"/>
    <mergeCell ref="C4:E7"/>
    <mergeCell ref="F4:AR4"/>
    <mergeCell ref="F5:H7"/>
    <mergeCell ref="L6:N7"/>
    <mergeCell ref="I6:K7"/>
    <mergeCell ref="I5:AI5"/>
    <mergeCell ref="U6:W7"/>
    <mergeCell ref="R6:T7"/>
    <mergeCell ref="BK4:BM7"/>
    <mergeCell ref="BE5:BG7"/>
    <mergeCell ref="AV4:BJ4"/>
    <mergeCell ref="AM6:AO7"/>
    <mergeCell ref="AP6:AR7"/>
    <mergeCell ref="BB5:BD7"/>
    <mergeCell ref="AM5:AR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colBreaks count="2" manualBreakCount="2">
    <brk id="17" max="19" man="1"/>
    <brk id="37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3964</cp:lastModifiedBy>
  <cp:lastPrinted>2021-06-09T07:37:53Z</cp:lastPrinted>
  <dcterms:created xsi:type="dcterms:W3CDTF">2013-04-03T10:22:22Z</dcterms:created>
  <dcterms:modified xsi:type="dcterms:W3CDTF">2022-11-11T06:33:37Z</dcterms:modified>
  <cp:category/>
  <cp:version/>
  <cp:contentType/>
  <cp:contentStatus/>
</cp:coreProperties>
</file>