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7400" windowHeight="11700" activeTab="0"/>
  </bookViews>
  <sheets>
    <sheet name="Лист1 (4)" sheetId="1" r:id="rId1"/>
  </sheets>
  <definedNames>
    <definedName name="_xlnm.Print_Area" localSheetId="0">'Лист1 (4)'!$A$1:$BM$21</definedName>
  </definedNames>
  <calcPr fullCalcOnLoad="1"/>
</workbook>
</file>

<file path=xl/sharedStrings.xml><?xml version="1.0" encoding="utf-8"?>
<sst xmlns="http://schemas.openxmlformats.org/spreadsheetml/2006/main" count="104" uniqueCount="41">
  <si>
    <t>Приложение 3</t>
  </si>
  <si>
    <t>Наименование поселений</t>
  </si>
  <si>
    <r>
      <rPr>
        <sz val="12"/>
        <rFont val="TimesET"/>
        <family val="0"/>
      </rPr>
      <t xml:space="preserve">Доходы - всего   </t>
    </r>
    <r>
      <rPr>
        <sz val="10"/>
        <rFont val="TimesET"/>
        <family val="0"/>
      </rPr>
      <t xml:space="preserve">                 (код дохода 00085000000000000000)</t>
    </r>
  </si>
  <si>
    <t>в том числе:</t>
  </si>
  <si>
    <r>
      <rPr>
        <sz val="12"/>
        <rFont val="TimesET"/>
        <family val="0"/>
      </rPr>
      <t xml:space="preserve">Расходы - всего      </t>
    </r>
    <r>
      <rPr>
        <sz val="11"/>
        <rFont val="TimesET"/>
        <family val="0"/>
      </rPr>
      <t xml:space="preserve">             (код расхода 00096000000000000000)</t>
    </r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</si>
  <si>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</si>
  <si>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</si>
  <si>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</si>
  <si>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</si>
  <si>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</si>
  <si>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</si>
  <si>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</si>
  <si>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</si>
  <si>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</si>
  <si>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</si>
  <si>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</si>
  <si>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</si>
  <si>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</si>
  <si>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</si>
  <si>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</si>
  <si>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</si>
  <si>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</si>
  <si>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</si>
  <si>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</si>
  <si>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</si>
  <si>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</si>
  <si>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</si>
  <si>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</si>
  <si>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</si>
  <si>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</si>
  <si>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Акчикасинское</t>
  </si>
  <si>
    <t>Атнарское</t>
  </si>
  <si>
    <t>Большеатменское</t>
  </si>
  <si>
    <t>Испуханское</t>
  </si>
  <si>
    <t>Красночетайское</t>
  </si>
  <si>
    <t>Пандиковское</t>
  </si>
  <si>
    <t>Питеркинское</t>
  </si>
  <si>
    <t>Староатайское</t>
  </si>
  <si>
    <t>Хозанкинское</t>
  </si>
  <si>
    <t>Штанашское</t>
  </si>
  <si>
    <t>Справка об исполнении бюджетов поселений Красночетайского района на 01 мая  2022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</si>
</sst>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  <numFmt numFmtId="175" formatCode="0.000"/>
    <numFmt numFmtId="176" formatCode="#,##0.000"/>
    <numFmt numFmtId="177" formatCode="#,##0.0000"/>
    <numFmt numFmtId="178" formatCode="0.00000"/>
    <numFmt numFmtId="179" formatCode="0.000000"/>
    <numFmt numFmtId="180" formatCode="#,##0.00000"/>
    <numFmt numFmtId="181" formatCode="#,##0.000000"/>
    <numFmt numFmtId="182" formatCode="0.0000000"/>
    <numFmt numFmtId="183" formatCode="#,##0.0000000"/>
    <numFmt numFmtId="184" formatCode="#,##0.00000000"/>
    <numFmt numFmtId="185" formatCode="0.00000000"/>
    <numFmt numFmtId="186" formatCode="0.000000000"/>
    <numFmt numFmtId="187" formatCode="0.0000000000"/>
    <numFmt numFmtId="188" formatCode="#,##0.000000000"/>
    <numFmt numFmtId="189" formatCode="#,##0.00000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_-* #,##0.0_р_._-;\-* #,##0.0_р_._-;_-* &quot;-&quot;??_р_._-;_-@_-"/>
    <numFmt numFmtId="193" formatCode="[$-FC19]d\ mmmm\ yyyy\ &quot;г.&quot;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8"/>
      <name val="Calibri"/>
      <family val="2"/>
    </font>
    <font>
      <sz val="11"/>
      <color indexed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12"/>
      <name val="Arial Cyr"/>
      <family val="0"/>
    </font>
    <font>
      <sz val="12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74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2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0" fillId="0" borderId="10" xfId="53" applyFont="1" applyFill="1" applyBorder="1" applyAlignment="1">
      <alignment horizontal="center"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1" fillId="0" borderId="10" xfId="53" applyFont="1" applyFill="1" applyBorder="1" applyAlignment="1">
      <alignment horizontal="left"/>
      <protection/>
    </xf>
    <xf numFmtId="0" fontId="5" fillId="0" borderId="10" xfId="54" applyFont="1" applyFill="1" applyBorder="1" applyAlignment="1">
      <alignment horizontal="left" vertical="center" wrapText="1"/>
      <protection/>
    </xf>
    <xf numFmtId="0" fontId="2" fillId="0" borderId="0" xfId="53" applyFont="1" applyFill="1">
      <alignment/>
      <protection/>
    </xf>
    <xf numFmtId="172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9" fillId="0" borderId="0" xfId="53" applyFont="1" applyFill="1" applyAlignment="1">
      <alignment vertical="center" wrapText="1"/>
      <protection/>
    </xf>
    <xf numFmtId="0" fontId="6" fillId="0" borderId="0" xfId="53" applyFont="1" applyFill="1" applyAlignment="1" applyProtection="1">
      <alignment horizontal="center" vertical="center" wrapText="1"/>
      <protection locked="0"/>
    </xf>
    <xf numFmtId="172" fontId="0" fillId="0" borderId="0" xfId="0" applyNumberFormat="1" applyFill="1" applyAlignment="1">
      <alignment/>
    </xf>
    <xf numFmtId="0" fontId="7" fillId="0" borderId="0" xfId="53" applyFont="1" applyFill="1" applyAlignment="1">
      <alignment vertical="center" wrapText="1"/>
      <protection/>
    </xf>
    <xf numFmtId="0" fontId="13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0" fontId="12" fillId="0" borderId="10" xfId="0" applyFont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72" fontId="17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33" borderId="10" xfId="0" applyNumberFormat="1" applyFont="1" applyFill="1" applyBorder="1" applyAlignment="1" applyProtection="1">
      <alignment vertical="center" wrapText="1"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vertical="center" wrapText="1"/>
      <protection locked="0"/>
    </xf>
    <xf numFmtId="172" fontId="18" fillId="0" borderId="10" xfId="53" applyNumberFormat="1" applyFont="1" applyFill="1" applyBorder="1" applyAlignment="1" applyProtection="1">
      <alignment horizontal="right" vertical="top" shrinkToFit="1"/>
      <protection locked="0"/>
    </xf>
    <xf numFmtId="172" fontId="18" fillId="0" borderId="10" xfId="53" applyNumberFormat="1" applyFont="1" applyFill="1" applyBorder="1" applyProtection="1">
      <alignment/>
      <protection locked="0"/>
    </xf>
    <xf numFmtId="172" fontId="19" fillId="0" borderId="10" xfId="53" applyNumberFormat="1" applyFont="1" applyFill="1" applyBorder="1" applyAlignment="1" applyProtection="1">
      <alignment vertical="center" wrapText="1"/>
      <protection locked="0"/>
    </xf>
    <xf numFmtId="172" fontId="20" fillId="33" borderId="10" xfId="0" applyNumberFormat="1" applyFont="1" applyFill="1" applyBorder="1" applyAlignment="1" applyProtection="1">
      <alignment vertical="center" wrapText="1"/>
      <protection locked="0"/>
    </xf>
    <xf numFmtId="172" fontId="21" fillId="33" borderId="10" xfId="0" applyNumberFormat="1" applyFont="1" applyFill="1" applyBorder="1" applyAlignment="1" applyProtection="1">
      <alignment vertical="center" wrapText="1"/>
      <protection locked="0"/>
    </xf>
    <xf numFmtId="172" fontId="18" fillId="0" borderId="11" xfId="53" applyNumberFormat="1" applyFont="1" applyFill="1" applyBorder="1" applyAlignment="1" applyProtection="1">
      <alignment vertical="center" wrapText="1"/>
      <protection locked="0"/>
    </xf>
    <xf numFmtId="0" fontId="11" fillId="0" borderId="10" xfId="53" applyFont="1" applyFill="1" applyBorder="1" applyAlignment="1">
      <alignment horizontal="center" vertical="center" wrapText="1"/>
      <protection/>
    </xf>
    <xf numFmtId="0" fontId="13" fillId="0" borderId="12" xfId="53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49" fontId="11" fillId="0" borderId="12" xfId="53" applyNumberFormat="1" applyFont="1" applyFill="1" applyBorder="1" applyAlignment="1">
      <alignment horizontal="center" vertical="center" wrapText="1"/>
      <protection/>
    </xf>
    <xf numFmtId="49" fontId="11" fillId="0" borderId="13" xfId="53" applyNumberFormat="1" applyFont="1" applyFill="1" applyBorder="1" applyAlignment="1">
      <alignment horizontal="center" vertical="center" wrapText="1"/>
      <protection/>
    </xf>
    <xf numFmtId="49" fontId="11" fillId="0" borderId="15" xfId="53" applyNumberFormat="1" applyFont="1" applyFill="1" applyBorder="1" applyAlignment="1">
      <alignment horizontal="center" vertical="center" wrapText="1"/>
      <protection/>
    </xf>
    <xf numFmtId="49" fontId="11" fillId="0" borderId="0" xfId="53" applyNumberFormat="1" applyFont="1" applyFill="1" applyBorder="1" applyAlignment="1">
      <alignment horizontal="center" vertical="center" wrapText="1"/>
      <protection/>
    </xf>
    <xf numFmtId="49" fontId="11" fillId="0" borderId="17" xfId="53" applyNumberFormat="1" applyFont="1" applyFill="1" applyBorder="1" applyAlignment="1">
      <alignment horizontal="center" vertical="center" wrapText="1"/>
      <protection/>
    </xf>
    <xf numFmtId="49" fontId="11" fillId="0" borderId="18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0" fontId="11" fillId="0" borderId="13" xfId="53" applyFont="1" applyFill="1" applyBorder="1" applyAlignment="1">
      <alignment horizontal="center" vertical="center" wrapText="1"/>
      <protection/>
    </xf>
    <xf numFmtId="0" fontId="11" fillId="0" borderId="14" xfId="53" applyFont="1" applyFill="1" applyBorder="1" applyAlignment="1">
      <alignment horizontal="center" vertical="center" wrapText="1"/>
      <protection/>
    </xf>
    <xf numFmtId="0" fontId="11" fillId="0" borderId="17" xfId="53" applyFont="1" applyFill="1" applyBorder="1" applyAlignment="1">
      <alignment horizontal="center" vertical="center" wrapText="1"/>
      <protection/>
    </xf>
    <xf numFmtId="0" fontId="11" fillId="0" borderId="18" xfId="53" applyFont="1" applyFill="1" applyBorder="1" applyAlignment="1">
      <alignment horizontal="center" vertical="center" wrapText="1"/>
      <protection/>
    </xf>
    <xf numFmtId="0" fontId="11" fillId="0" borderId="19" xfId="53" applyFont="1" applyFill="1" applyBorder="1" applyAlignment="1">
      <alignment horizontal="center" vertical="center" wrapText="1"/>
      <protection/>
    </xf>
    <xf numFmtId="0" fontId="13" fillId="0" borderId="20" xfId="54" applyFont="1" applyFill="1" applyBorder="1" applyAlignment="1">
      <alignment horizontal="center" vertical="center" wrapText="1"/>
      <protection/>
    </xf>
    <xf numFmtId="0" fontId="13" fillId="0" borderId="21" xfId="54" applyFont="1" applyFill="1" applyBorder="1" applyAlignment="1">
      <alignment horizontal="center" vertical="center" wrapText="1"/>
      <protection/>
    </xf>
    <xf numFmtId="0" fontId="11" fillId="0" borderId="22" xfId="53" applyFont="1" applyFill="1" applyBorder="1" applyAlignment="1">
      <alignment horizontal="center" vertical="center" wrapText="1"/>
      <protection/>
    </xf>
    <xf numFmtId="0" fontId="11" fillId="0" borderId="11" xfId="53" applyFont="1" applyFill="1" applyBorder="1" applyAlignment="1">
      <alignment horizontal="center" vertical="center" wrapText="1"/>
      <protection/>
    </xf>
    <xf numFmtId="0" fontId="11" fillId="0" borderId="23" xfId="53" applyFont="1" applyFill="1" applyBorder="1" applyAlignment="1">
      <alignment horizontal="center" vertical="center" wrapText="1"/>
      <protection/>
    </xf>
    <xf numFmtId="0" fontId="11" fillId="0" borderId="16" xfId="53" applyFont="1" applyFill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3" fillId="0" borderId="0" xfId="53" applyFont="1" applyFill="1" applyAlignment="1">
      <alignment horizontal="center" vertical="center" wrapText="1"/>
      <protection/>
    </xf>
    <xf numFmtId="0" fontId="8" fillId="0" borderId="0" xfId="53" applyFont="1" applyFill="1" applyAlignment="1" applyProtection="1">
      <alignment horizontal="center" vertical="center" wrapText="1"/>
      <protection locked="0"/>
    </xf>
    <xf numFmtId="0" fontId="11" fillId="0" borderId="15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center" vertical="center" wrapText="1"/>
      <protection/>
    </xf>
    <xf numFmtId="0" fontId="11" fillId="0" borderId="24" xfId="53" applyFont="1" applyFill="1" applyBorder="1" applyAlignment="1">
      <alignment horizontal="center" vertical="center" wrapText="1"/>
      <protection/>
    </xf>
    <xf numFmtId="0" fontId="11" fillId="0" borderId="20" xfId="53" applyFont="1" applyFill="1" applyBorder="1" applyAlignment="1">
      <alignment horizontal="left" vertical="center" wrapText="1"/>
      <protection/>
    </xf>
    <xf numFmtId="0" fontId="11" fillId="0" borderId="24" xfId="53" applyFont="1" applyFill="1" applyBorder="1" applyAlignment="1">
      <alignment horizontal="left" vertical="center" wrapText="1"/>
      <protection/>
    </xf>
    <xf numFmtId="0" fontId="11" fillId="0" borderId="21" xfId="53" applyFont="1" applyFill="1" applyBorder="1" applyAlignment="1">
      <alignment horizontal="left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27"/>
  <sheetViews>
    <sheetView tabSelected="1" view="pageBreakPreview" zoomScaleSheetLayoutView="100" zoomScalePageLayoutView="0" workbookViewId="0" topLeftCell="A1">
      <pane xSplit="2" topLeftCell="C1" activePane="topRight" state="frozen"/>
      <selection pane="topLeft" activeCell="A1" sqref="A1"/>
      <selection pane="topRight" activeCell="D20" sqref="D20"/>
    </sheetView>
  </sheetViews>
  <sheetFormatPr defaultColWidth="9.140625" defaultRowHeight="15"/>
  <cols>
    <col min="1" max="1" width="6.421875" style="10" bestFit="1" customWidth="1"/>
    <col min="2" max="2" width="22.421875" style="10" customWidth="1"/>
    <col min="3" max="3" width="12.00390625" style="10" customWidth="1"/>
    <col min="4" max="4" width="12.140625" style="10" customWidth="1"/>
    <col min="5" max="5" width="9.140625" style="10" customWidth="1"/>
    <col min="6" max="6" width="10.7109375" style="10" customWidth="1"/>
    <col min="7" max="7" width="11.421875" style="10" customWidth="1"/>
    <col min="8" max="8" width="8.8515625" style="10" customWidth="1"/>
    <col min="9" max="9" width="10.8515625" style="10" customWidth="1"/>
    <col min="10" max="10" width="11.421875" style="10" customWidth="1"/>
    <col min="11" max="11" width="9.140625" style="10" customWidth="1"/>
    <col min="12" max="12" width="9.8515625" style="10" customWidth="1"/>
    <col min="13" max="13" width="11.57421875" style="10" customWidth="1"/>
    <col min="14" max="14" width="9.140625" style="10" customWidth="1"/>
    <col min="15" max="15" width="12.00390625" style="10" customWidth="1"/>
    <col min="16" max="16" width="11.421875" style="10" customWidth="1"/>
    <col min="17" max="17" width="9.140625" style="10" customWidth="1"/>
    <col min="18" max="18" width="10.57421875" style="10" customWidth="1"/>
    <col min="19" max="19" width="11.00390625" style="10" customWidth="1"/>
    <col min="20" max="20" width="9.140625" style="10" customWidth="1"/>
    <col min="21" max="21" width="11.8515625" style="10" customWidth="1"/>
    <col min="22" max="22" width="12.140625" style="10" customWidth="1"/>
    <col min="23" max="23" width="9.140625" style="10" customWidth="1"/>
    <col min="24" max="24" width="9.28125" style="10" customWidth="1"/>
    <col min="25" max="25" width="10.140625" style="10" customWidth="1"/>
    <col min="26" max="26" width="9.140625" style="10" customWidth="1"/>
    <col min="27" max="27" width="10.7109375" style="10" customWidth="1"/>
    <col min="28" max="28" width="11.00390625" style="10" customWidth="1"/>
    <col min="29" max="29" width="9.140625" style="10" customWidth="1"/>
    <col min="30" max="30" width="12.57421875" style="10" customWidth="1"/>
    <col min="31" max="31" width="12.140625" style="10" customWidth="1"/>
    <col min="32" max="32" width="9.140625" style="10" customWidth="1"/>
    <col min="33" max="33" width="12.7109375" style="10" customWidth="1"/>
    <col min="34" max="34" width="13.00390625" style="10" customWidth="1"/>
    <col min="35" max="35" width="9.28125" style="10" bestFit="1" customWidth="1"/>
    <col min="36" max="36" width="10.421875" style="10" customWidth="1"/>
    <col min="37" max="37" width="11.7109375" style="10" customWidth="1"/>
    <col min="38" max="38" width="12.00390625" style="10" customWidth="1"/>
    <col min="39" max="39" width="10.57421875" style="10" customWidth="1"/>
    <col min="40" max="40" width="10.421875" style="10" customWidth="1"/>
    <col min="41" max="41" width="11.140625" style="10" customWidth="1"/>
    <col min="42" max="42" width="12.140625" style="10" customWidth="1"/>
    <col min="43" max="43" width="10.7109375" style="10" customWidth="1"/>
    <col min="44" max="44" width="11.140625" style="10" bestFit="1" customWidth="1"/>
    <col min="45" max="45" width="12.8515625" style="10" customWidth="1"/>
    <col min="46" max="46" width="12.00390625" style="10" customWidth="1"/>
    <col min="47" max="47" width="9.140625" style="10" customWidth="1"/>
    <col min="48" max="48" width="11.8515625" style="10" customWidth="1"/>
    <col min="49" max="49" width="12.57421875" style="10" customWidth="1"/>
    <col min="50" max="50" width="9.140625" style="10" customWidth="1"/>
    <col min="51" max="51" width="12.57421875" style="10" customWidth="1"/>
    <col min="52" max="52" width="13.28125" style="10" customWidth="1"/>
    <col min="53" max="53" width="9.140625" style="10" customWidth="1"/>
    <col min="54" max="54" width="14.7109375" style="10" customWidth="1"/>
    <col min="55" max="55" width="13.7109375" style="10" customWidth="1"/>
    <col min="56" max="56" width="9.140625" style="10" customWidth="1"/>
    <col min="57" max="57" width="14.28125" style="10" customWidth="1"/>
    <col min="58" max="58" width="14.421875" style="10" customWidth="1"/>
    <col min="59" max="59" width="9.140625" style="10" customWidth="1"/>
    <col min="60" max="60" width="14.140625" style="10" customWidth="1"/>
    <col min="61" max="61" width="15.28125" style="10" customWidth="1"/>
    <col min="62" max="62" width="9.140625" style="10" customWidth="1"/>
    <col min="63" max="63" width="13.28125" style="10" customWidth="1"/>
    <col min="64" max="64" width="13.8515625" style="10" customWidth="1"/>
    <col min="65" max="65" width="12.140625" style="10" customWidth="1"/>
    <col min="66" max="66" width="9.140625" style="10" customWidth="1"/>
    <col min="67" max="67" width="10.7109375" style="10" bestFit="1" customWidth="1"/>
    <col min="68" max="16384" width="9.140625" style="10" customWidth="1"/>
  </cols>
  <sheetData>
    <row r="1" spans="1:67" ht="15" customHeight="1">
      <c r="A1" s="1"/>
      <c r="B1" s="15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4"/>
      <c r="P1" s="14"/>
      <c r="Q1" s="14"/>
      <c r="R1" s="65" t="s">
        <v>0</v>
      </c>
      <c r="S1" s="65"/>
      <c r="T1" s="65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6"/>
      <c r="BL1" s="16"/>
      <c r="BM1" s="16"/>
      <c r="BN1" s="16"/>
      <c r="BO1" s="16"/>
    </row>
    <row r="2" spans="1:67" ht="15.75">
      <c r="A2" s="1"/>
      <c r="B2" s="1"/>
      <c r="C2" s="66" t="s">
        <v>40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6"/>
      <c r="BL2" s="16"/>
      <c r="BM2" s="16"/>
      <c r="BN2" s="16"/>
      <c r="BO2" s="16"/>
    </row>
    <row r="3" spans="1:67" ht="15.75">
      <c r="A3" s="1"/>
      <c r="B3" s="1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6"/>
      <c r="BL3" s="16"/>
      <c r="BM3" s="16"/>
      <c r="BN3" s="16"/>
      <c r="BO3" s="16"/>
    </row>
    <row r="4" spans="1:67" ht="15" customHeight="1">
      <c r="A4" s="49" t="s">
        <v>21</v>
      </c>
      <c r="B4" s="55" t="s">
        <v>1</v>
      </c>
      <c r="C4" s="47" t="s">
        <v>2</v>
      </c>
      <c r="D4" s="48"/>
      <c r="E4" s="49"/>
      <c r="F4" s="69" t="s">
        <v>3</v>
      </c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31" t="s">
        <v>4</v>
      </c>
      <c r="AT4" s="32"/>
      <c r="AU4" s="33"/>
      <c r="AV4" s="69" t="s">
        <v>7</v>
      </c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47" t="s">
        <v>5</v>
      </c>
      <c r="BL4" s="48"/>
      <c r="BM4" s="49"/>
      <c r="BN4" s="16"/>
      <c r="BO4" s="16"/>
    </row>
    <row r="5" spans="1:67" ht="15" customHeight="1">
      <c r="A5" s="58"/>
      <c r="B5" s="56"/>
      <c r="C5" s="67"/>
      <c r="D5" s="68"/>
      <c r="E5" s="58"/>
      <c r="F5" s="30" t="s">
        <v>6</v>
      </c>
      <c r="G5" s="30"/>
      <c r="H5" s="30"/>
      <c r="I5" s="71" t="s">
        <v>7</v>
      </c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3"/>
      <c r="AJ5" s="30" t="s">
        <v>8</v>
      </c>
      <c r="AK5" s="30"/>
      <c r="AL5" s="30"/>
      <c r="AM5" s="69" t="s">
        <v>7</v>
      </c>
      <c r="AN5" s="70"/>
      <c r="AO5" s="70"/>
      <c r="AP5" s="70"/>
      <c r="AQ5" s="70"/>
      <c r="AR5" s="70"/>
      <c r="AS5" s="34"/>
      <c r="AT5" s="35"/>
      <c r="AU5" s="36"/>
      <c r="AV5" s="41" t="s">
        <v>12</v>
      </c>
      <c r="AW5" s="42"/>
      <c r="AX5" s="42"/>
      <c r="AY5" s="40" t="s">
        <v>7</v>
      </c>
      <c r="AZ5" s="40"/>
      <c r="BA5" s="40"/>
      <c r="BB5" s="40" t="s">
        <v>13</v>
      </c>
      <c r="BC5" s="40"/>
      <c r="BD5" s="40"/>
      <c r="BE5" s="40" t="s">
        <v>14</v>
      </c>
      <c r="BF5" s="40"/>
      <c r="BG5" s="40"/>
      <c r="BH5" s="30" t="s">
        <v>15</v>
      </c>
      <c r="BI5" s="30"/>
      <c r="BJ5" s="30"/>
      <c r="BK5" s="67"/>
      <c r="BL5" s="68"/>
      <c r="BM5" s="58"/>
      <c r="BN5" s="16"/>
      <c r="BO5" s="16"/>
    </row>
    <row r="6" spans="1:67" ht="15" customHeight="1">
      <c r="A6" s="58"/>
      <c r="B6" s="56"/>
      <c r="C6" s="67"/>
      <c r="D6" s="68"/>
      <c r="E6" s="58"/>
      <c r="F6" s="30"/>
      <c r="G6" s="30"/>
      <c r="H6" s="30"/>
      <c r="I6" s="47" t="s">
        <v>9</v>
      </c>
      <c r="J6" s="48"/>
      <c r="K6" s="49"/>
      <c r="L6" s="47" t="s">
        <v>10</v>
      </c>
      <c r="M6" s="48"/>
      <c r="N6" s="49"/>
      <c r="O6" s="47" t="s">
        <v>23</v>
      </c>
      <c r="P6" s="48"/>
      <c r="Q6" s="49"/>
      <c r="R6" s="47" t="s">
        <v>11</v>
      </c>
      <c r="S6" s="48"/>
      <c r="T6" s="49"/>
      <c r="U6" s="47" t="s">
        <v>22</v>
      </c>
      <c r="V6" s="48"/>
      <c r="W6" s="49"/>
      <c r="X6" s="47" t="s">
        <v>24</v>
      </c>
      <c r="Y6" s="48"/>
      <c r="Z6" s="49"/>
      <c r="AA6" s="47" t="s">
        <v>28</v>
      </c>
      <c r="AB6" s="48"/>
      <c r="AC6" s="49"/>
      <c r="AD6" s="59" t="s">
        <v>29</v>
      </c>
      <c r="AE6" s="60"/>
      <c r="AF6" s="61"/>
      <c r="AG6" s="47" t="s">
        <v>27</v>
      </c>
      <c r="AH6" s="48"/>
      <c r="AI6" s="49"/>
      <c r="AJ6" s="30"/>
      <c r="AK6" s="30"/>
      <c r="AL6" s="30"/>
      <c r="AM6" s="47" t="s">
        <v>25</v>
      </c>
      <c r="AN6" s="48"/>
      <c r="AO6" s="49"/>
      <c r="AP6" s="47" t="s">
        <v>26</v>
      </c>
      <c r="AQ6" s="48"/>
      <c r="AR6" s="49"/>
      <c r="AS6" s="34"/>
      <c r="AT6" s="35"/>
      <c r="AU6" s="36"/>
      <c r="AV6" s="43"/>
      <c r="AW6" s="44"/>
      <c r="AX6" s="44"/>
      <c r="AY6" s="40" t="s">
        <v>16</v>
      </c>
      <c r="AZ6" s="40"/>
      <c r="BA6" s="40"/>
      <c r="BB6" s="40"/>
      <c r="BC6" s="40"/>
      <c r="BD6" s="40"/>
      <c r="BE6" s="40"/>
      <c r="BF6" s="40"/>
      <c r="BG6" s="40"/>
      <c r="BH6" s="30"/>
      <c r="BI6" s="30"/>
      <c r="BJ6" s="30"/>
      <c r="BK6" s="67"/>
      <c r="BL6" s="68"/>
      <c r="BM6" s="58"/>
      <c r="BN6" s="16"/>
      <c r="BO6" s="16"/>
    </row>
    <row r="7" spans="1:67" ht="168" customHeight="1">
      <c r="A7" s="58"/>
      <c r="B7" s="56"/>
      <c r="C7" s="50"/>
      <c r="D7" s="51"/>
      <c r="E7" s="52"/>
      <c r="F7" s="30"/>
      <c r="G7" s="30"/>
      <c r="H7" s="30"/>
      <c r="I7" s="50"/>
      <c r="J7" s="51"/>
      <c r="K7" s="52"/>
      <c r="L7" s="50"/>
      <c r="M7" s="51"/>
      <c r="N7" s="52"/>
      <c r="O7" s="50"/>
      <c r="P7" s="51"/>
      <c r="Q7" s="52"/>
      <c r="R7" s="50"/>
      <c r="S7" s="51"/>
      <c r="T7" s="52"/>
      <c r="U7" s="50"/>
      <c r="V7" s="51"/>
      <c r="W7" s="52"/>
      <c r="X7" s="50"/>
      <c r="Y7" s="51"/>
      <c r="Z7" s="52"/>
      <c r="AA7" s="50"/>
      <c r="AB7" s="51"/>
      <c r="AC7" s="52"/>
      <c r="AD7" s="62"/>
      <c r="AE7" s="63"/>
      <c r="AF7" s="64"/>
      <c r="AG7" s="50"/>
      <c r="AH7" s="51"/>
      <c r="AI7" s="52"/>
      <c r="AJ7" s="30"/>
      <c r="AK7" s="30"/>
      <c r="AL7" s="30"/>
      <c r="AM7" s="50"/>
      <c r="AN7" s="51"/>
      <c r="AO7" s="52"/>
      <c r="AP7" s="50"/>
      <c r="AQ7" s="51"/>
      <c r="AR7" s="52"/>
      <c r="AS7" s="37"/>
      <c r="AT7" s="38"/>
      <c r="AU7" s="39"/>
      <c r="AV7" s="45"/>
      <c r="AW7" s="46"/>
      <c r="AX7" s="46"/>
      <c r="AY7" s="40"/>
      <c r="AZ7" s="40"/>
      <c r="BA7" s="40"/>
      <c r="BB7" s="40"/>
      <c r="BC7" s="40"/>
      <c r="BD7" s="40"/>
      <c r="BE7" s="40"/>
      <c r="BF7" s="40"/>
      <c r="BG7" s="40"/>
      <c r="BH7" s="30"/>
      <c r="BI7" s="30"/>
      <c r="BJ7" s="30"/>
      <c r="BK7" s="50"/>
      <c r="BL7" s="51"/>
      <c r="BM7" s="52"/>
      <c r="BN7" s="16"/>
      <c r="BO7" s="16"/>
    </row>
    <row r="8" spans="1:67" ht="31.5">
      <c r="A8" s="52"/>
      <c r="B8" s="57"/>
      <c r="C8" s="5" t="s">
        <v>17</v>
      </c>
      <c r="D8" s="5" t="s">
        <v>18</v>
      </c>
      <c r="E8" s="5" t="s">
        <v>19</v>
      </c>
      <c r="F8" s="5" t="s">
        <v>17</v>
      </c>
      <c r="G8" s="5" t="s">
        <v>18</v>
      </c>
      <c r="H8" s="5" t="s">
        <v>19</v>
      </c>
      <c r="I8" s="5" t="s">
        <v>17</v>
      </c>
      <c r="J8" s="5" t="s">
        <v>18</v>
      </c>
      <c r="K8" s="5" t="s">
        <v>19</v>
      </c>
      <c r="L8" s="5" t="s">
        <v>17</v>
      </c>
      <c r="M8" s="5" t="s">
        <v>18</v>
      </c>
      <c r="N8" s="5" t="s">
        <v>19</v>
      </c>
      <c r="O8" s="5" t="s">
        <v>17</v>
      </c>
      <c r="P8" s="5" t="s">
        <v>18</v>
      </c>
      <c r="Q8" s="5" t="s">
        <v>19</v>
      </c>
      <c r="R8" s="5" t="s">
        <v>17</v>
      </c>
      <c r="S8" s="5" t="s">
        <v>18</v>
      </c>
      <c r="T8" s="5" t="s">
        <v>19</v>
      </c>
      <c r="U8" s="5" t="s">
        <v>17</v>
      </c>
      <c r="V8" s="5" t="s">
        <v>18</v>
      </c>
      <c r="W8" s="5" t="s">
        <v>19</v>
      </c>
      <c r="X8" s="5" t="s">
        <v>17</v>
      </c>
      <c r="Y8" s="5" t="s">
        <v>18</v>
      </c>
      <c r="Z8" s="5" t="s">
        <v>19</v>
      </c>
      <c r="AA8" s="5" t="s">
        <v>17</v>
      </c>
      <c r="AB8" s="5" t="s">
        <v>18</v>
      </c>
      <c r="AC8" s="5" t="s">
        <v>19</v>
      </c>
      <c r="AD8" s="17" t="s">
        <v>17</v>
      </c>
      <c r="AE8" s="17" t="s">
        <v>18</v>
      </c>
      <c r="AF8" s="17" t="s">
        <v>19</v>
      </c>
      <c r="AG8" s="5" t="s">
        <v>17</v>
      </c>
      <c r="AH8" s="5" t="s">
        <v>18</v>
      </c>
      <c r="AI8" s="5" t="s">
        <v>19</v>
      </c>
      <c r="AJ8" s="5" t="s">
        <v>17</v>
      </c>
      <c r="AK8" s="5" t="s">
        <v>18</v>
      </c>
      <c r="AL8" s="5" t="s">
        <v>19</v>
      </c>
      <c r="AM8" s="5" t="s">
        <v>17</v>
      </c>
      <c r="AN8" s="5" t="s">
        <v>18</v>
      </c>
      <c r="AO8" s="5" t="s">
        <v>19</v>
      </c>
      <c r="AP8" s="5" t="s">
        <v>17</v>
      </c>
      <c r="AQ8" s="5" t="s">
        <v>18</v>
      </c>
      <c r="AR8" s="5" t="s">
        <v>19</v>
      </c>
      <c r="AS8" s="5" t="s">
        <v>17</v>
      </c>
      <c r="AT8" s="5" t="s">
        <v>18</v>
      </c>
      <c r="AU8" s="5" t="s">
        <v>19</v>
      </c>
      <c r="AV8" s="5" t="s">
        <v>17</v>
      </c>
      <c r="AW8" s="5" t="s">
        <v>18</v>
      </c>
      <c r="AX8" s="5" t="s">
        <v>19</v>
      </c>
      <c r="AY8" s="5" t="s">
        <v>17</v>
      </c>
      <c r="AZ8" s="5" t="s">
        <v>18</v>
      </c>
      <c r="BA8" s="5" t="s">
        <v>19</v>
      </c>
      <c r="BB8" s="5" t="s">
        <v>17</v>
      </c>
      <c r="BC8" s="5" t="s">
        <v>18</v>
      </c>
      <c r="BD8" s="5" t="s">
        <v>19</v>
      </c>
      <c r="BE8" s="5" t="s">
        <v>17</v>
      </c>
      <c r="BF8" s="5" t="s">
        <v>18</v>
      </c>
      <c r="BG8" s="5" t="s">
        <v>19</v>
      </c>
      <c r="BH8" s="5" t="s">
        <v>17</v>
      </c>
      <c r="BI8" s="5" t="s">
        <v>18</v>
      </c>
      <c r="BJ8" s="5" t="s">
        <v>19</v>
      </c>
      <c r="BK8" s="5" t="s">
        <v>17</v>
      </c>
      <c r="BL8" s="5" t="s">
        <v>18</v>
      </c>
      <c r="BM8" s="5" t="s">
        <v>19</v>
      </c>
      <c r="BN8" s="16"/>
      <c r="BO8" s="16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6"/>
      <c r="BO9" s="16"/>
    </row>
    <row r="10" spans="1:67" ht="15">
      <c r="A10" s="7">
        <v>1</v>
      </c>
      <c r="B10" s="6" t="s">
        <v>30</v>
      </c>
      <c r="C10" s="19">
        <f aca="true" t="shared" si="0" ref="C10:C19">F10+AJ10</f>
        <v>5404.8</v>
      </c>
      <c r="D10" s="20">
        <f aca="true" t="shared" si="1" ref="D10:D19">G10+AK10</f>
        <v>3222.7</v>
      </c>
      <c r="E10" s="20">
        <f>D10/C10*100</f>
        <v>59.62662818235642</v>
      </c>
      <c r="F10" s="21">
        <v>1509.8</v>
      </c>
      <c r="G10" s="20">
        <v>2358.6</v>
      </c>
      <c r="H10" s="20">
        <f>G10/F10*100</f>
        <v>156.21936680355014</v>
      </c>
      <c r="I10" s="21">
        <v>53</v>
      </c>
      <c r="J10" s="20">
        <v>10.4</v>
      </c>
      <c r="K10" s="20">
        <f aca="true" t="shared" si="2" ref="K10:K20">J10/I10*100</f>
        <v>19.622641509433965</v>
      </c>
      <c r="L10" s="27"/>
      <c r="M10" s="20"/>
      <c r="N10" s="20" t="e">
        <f>M10/L10*100</f>
        <v>#DIV/0!</v>
      </c>
      <c r="O10" s="27">
        <v>105</v>
      </c>
      <c r="P10" s="20">
        <v>2.6</v>
      </c>
      <c r="Q10" s="20">
        <f>P10/O10*100</f>
        <v>2.4761904761904763</v>
      </c>
      <c r="R10" s="27">
        <v>409</v>
      </c>
      <c r="S10" s="20">
        <v>12.5</v>
      </c>
      <c r="T10" s="20">
        <f>S10/R10*100</f>
        <v>3.056234718826406</v>
      </c>
      <c r="U10" s="20"/>
      <c r="V10" s="20"/>
      <c r="W10" s="20" t="e">
        <f>V10/U10*100</f>
        <v>#DIV/0!</v>
      </c>
      <c r="X10" s="27">
        <v>320</v>
      </c>
      <c r="Y10" s="20">
        <v>92.6</v>
      </c>
      <c r="Z10" s="20">
        <f>Y10/X10*100</f>
        <v>28.9375</v>
      </c>
      <c r="AA10" s="27">
        <v>8.4</v>
      </c>
      <c r="AB10" s="20"/>
      <c r="AC10" s="20">
        <f>AB10/AA10*100</f>
        <v>0</v>
      </c>
      <c r="AD10" s="20"/>
      <c r="AE10" s="20"/>
      <c r="AF10" s="20" t="e">
        <f>AE10/AD10*100</f>
        <v>#DIV/0!</v>
      </c>
      <c r="AG10" s="20"/>
      <c r="AH10" s="20"/>
      <c r="AI10" s="20" t="e">
        <v>#DIV/0!</v>
      </c>
      <c r="AJ10" s="21">
        <v>3895</v>
      </c>
      <c r="AK10" s="20">
        <v>864.1</v>
      </c>
      <c r="AL10" s="20">
        <f>AK10/AJ10*100</f>
        <v>22.18485237483954</v>
      </c>
      <c r="AM10" s="21">
        <v>2464.1</v>
      </c>
      <c r="AN10" s="20">
        <v>821.4</v>
      </c>
      <c r="AO10" s="20">
        <f>AN10/AM10*100</f>
        <v>33.33468609228522</v>
      </c>
      <c r="AP10" s="21"/>
      <c r="AQ10" s="20"/>
      <c r="AR10" s="20" t="e">
        <f>AQ10/AP10*100</f>
        <v>#DIV/0!</v>
      </c>
      <c r="AS10" s="23">
        <v>6364.3</v>
      </c>
      <c r="AT10" s="23">
        <v>857.4</v>
      </c>
      <c r="AU10" s="23">
        <f>AT10/AS10*100</f>
        <v>13.472023631821253</v>
      </c>
      <c r="AV10" s="24">
        <v>1603.8</v>
      </c>
      <c r="AW10" s="23">
        <v>191.1</v>
      </c>
      <c r="AX10" s="23">
        <f>AW10/AV10*100</f>
        <v>11.915450804339693</v>
      </c>
      <c r="AY10" s="24">
        <v>1601.8</v>
      </c>
      <c r="AZ10" s="23">
        <v>191.1</v>
      </c>
      <c r="BA10" s="23">
        <f aca="true" t="shared" si="3" ref="BA10:BA20">AZ10/AY10*100</f>
        <v>11.930328380571858</v>
      </c>
      <c r="BB10" s="23">
        <v>2196.8</v>
      </c>
      <c r="BC10" s="23">
        <v>193.5</v>
      </c>
      <c r="BD10" s="23">
        <f>BC10/BB10*100</f>
        <v>8.808266569555718</v>
      </c>
      <c r="BE10" s="24">
        <v>1140.2</v>
      </c>
      <c r="BF10" s="23">
        <v>144.4</v>
      </c>
      <c r="BG10" s="23">
        <f>BF10/BE10*100</f>
        <v>12.664444834239607</v>
      </c>
      <c r="BH10" s="24">
        <v>1308.2</v>
      </c>
      <c r="BI10" s="23">
        <v>304.5</v>
      </c>
      <c r="BJ10" s="23">
        <f>BI10/BH10*100</f>
        <v>23.276257452988837</v>
      </c>
      <c r="BK10" s="23">
        <f aca="true" t="shared" si="4" ref="BK10:BK19">C10-AS10</f>
        <v>-959.5</v>
      </c>
      <c r="BL10" s="23">
        <f aca="true" t="shared" si="5" ref="BL10:BL19">D10-AT10</f>
        <v>2365.2999999999997</v>
      </c>
      <c r="BM10" s="23">
        <f>BL10/BK10*100</f>
        <v>-246.51380927566439</v>
      </c>
      <c r="BN10" s="8"/>
      <c r="BO10" s="9"/>
    </row>
    <row r="11" spans="1:67" ht="15">
      <c r="A11" s="7">
        <v>2</v>
      </c>
      <c r="B11" s="6" t="s">
        <v>31</v>
      </c>
      <c r="C11" s="19">
        <f t="shared" si="0"/>
        <v>17325.7</v>
      </c>
      <c r="D11" s="20">
        <f t="shared" si="1"/>
        <v>2391.4</v>
      </c>
      <c r="E11" s="20">
        <f aca="true" t="shared" si="6" ref="E11:E19">D11/C11*100</f>
        <v>13.802616921682818</v>
      </c>
      <c r="F11" s="21">
        <v>1854.5</v>
      </c>
      <c r="G11" s="20">
        <v>256.9</v>
      </c>
      <c r="H11" s="20">
        <f aca="true" t="shared" si="7" ref="H11:H19">G11/F11*100</f>
        <v>13.85279050957131</v>
      </c>
      <c r="I11" s="21">
        <v>215</v>
      </c>
      <c r="J11" s="20">
        <v>86.2</v>
      </c>
      <c r="K11" s="20">
        <f t="shared" si="2"/>
        <v>40.093023255813954</v>
      </c>
      <c r="L11" s="27">
        <v>6</v>
      </c>
      <c r="M11" s="20">
        <v>11.4</v>
      </c>
      <c r="N11" s="20">
        <f aca="true" t="shared" si="8" ref="N11:N19">M11/L11*100</f>
        <v>190</v>
      </c>
      <c r="O11" s="27">
        <v>135</v>
      </c>
      <c r="P11" s="20">
        <v>23.6</v>
      </c>
      <c r="Q11" s="20">
        <f aca="true" t="shared" si="9" ref="Q11:Q19">P11/O11*100</f>
        <v>17.48148148148148</v>
      </c>
      <c r="R11" s="27">
        <v>642</v>
      </c>
      <c r="S11" s="20">
        <v>26.8</v>
      </c>
      <c r="T11" s="20">
        <f>S11/R11*100</f>
        <v>4.174454828660436</v>
      </c>
      <c r="U11" s="20"/>
      <c r="V11" s="20"/>
      <c r="W11" s="20" t="e">
        <f aca="true" t="shared" si="10" ref="W11:W19">V11/U11*100</f>
        <v>#DIV/0!</v>
      </c>
      <c r="X11" s="27">
        <v>195</v>
      </c>
      <c r="Y11" s="20"/>
      <c r="Z11" s="20">
        <f aca="true" t="shared" si="11" ref="Z11:Z21">Y11/X11*100</f>
        <v>0</v>
      </c>
      <c r="AA11" s="27">
        <v>49.5</v>
      </c>
      <c r="AB11" s="20">
        <v>16.2</v>
      </c>
      <c r="AC11" s="20">
        <f>AB11/AA11*100</f>
        <v>32.72727272727273</v>
      </c>
      <c r="AD11" s="20"/>
      <c r="AE11" s="20"/>
      <c r="AF11" s="20" t="e">
        <f aca="true" t="shared" si="12" ref="AF11:AF21">AE11/AD11*100</f>
        <v>#DIV/0!</v>
      </c>
      <c r="AG11" s="20"/>
      <c r="AH11" s="20"/>
      <c r="AI11" s="20" t="e">
        <v>#DIV/0!</v>
      </c>
      <c r="AJ11" s="21">
        <v>15471.2</v>
      </c>
      <c r="AK11" s="20">
        <v>2134.5</v>
      </c>
      <c r="AL11" s="20">
        <f aca="true" t="shared" si="13" ref="AL11:AL19">AK11/AJ11*100</f>
        <v>13.796602719892444</v>
      </c>
      <c r="AM11" s="21">
        <v>2910.9</v>
      </c>
      <c r="AN11" s="20">
        <v>970.3</v>
      </c>
      <c r="AO11" s="20">
        <f aca="true" t="shared" si="14" ref="AO11:AO19">AN11/AM11*100</f>
        <v>33.33333333333333</v>
      </c>
      <c r="AP11" s="21"/>
      <c r="AQ11" s="20"/>
      <c r="AR11" s="20" t="e">
        <f aca="true" t="shared" si="15" ref="AR11:AR19">AQ11/AP11*100</f>
        <v>#DIV/0!</v>
      </c>
      <c r="AS11" s="23">
        <v>19829.1</v>
      </c>
      <c r="AT11" s="23">
        <v>2633.5</v>
      </c>
      <c r="AU11" s="23">
        <f aca="true" t="shared" si="16" ref="AU11:AU19">AT11/AS11*100</f>
        <v>13.280986025588657</v>
      </c>
      <c r="AV11" s="25">
        <v>1533.7</v>
      </c>
      <c r="AW11" s="23">
        <v>455.7</v>
      </c>
      <c r="AX11" s="23">
        <f aca="true" t="shared" si="17" ref="AX11:AX19">AW11/AV11*100</f>
        <v>29.712460063897762</v>
      </c>
      <c r="AY11" s="25">
        <v>1531.7</v>
      </c>
      <c r="AZ11" s="23">
        <v>455.7</v>
      </c>
      <c r="BA11" s="23">
        <f t="shared" si="3"/>
        <v>29.751256773519618</v>
      </c>
      <c r="BB11" s="23">
        <v>8496.1</v>
      </c>
      <c r="BC11" s="23">
        <v>305.2</v>
      </c>
      <c r="BD11" s="23">
        <f aca="true" t="shared" si="18" ref="BD11:BD19">BC11/BB11*100</f>
        <v>3.592236437895034</v>
      </c>
      <c r="BE11" s="24">
        <v>7796.8</v>
      </c>
      <c r="BF11" s="23">
        <v>1217.2</v>
      </c>
      <c r="BG11" s="23">
        <f aca="true" t="shared" si="19" ref="BG11:BG19">BF11/BE11*100</f>
        <v>15.61153293658937</v>
      </c>
      <c r="BH11" s="24">
        <v>1185.7</v>
      </c>
      <c r="BI11" s="23">
        <v>462</v>
      </c>
      <c r="BJ11" s="23">
        <f aca="true" t="shared" si="20" ref="BJ11:BJ19">BI11/BH11*100</f>
        <v>38.964324871383994</v>
      </c>
      <c r="BK11" s="23">
        <f t="shared" si="4"/>
        <v>-2503.399999999998</v>
      </c>
      <c r="BL11" s="23">
        <f t="shared" si="5"/>
        <v>-242.0999999999999</v>
      </c>
      <c r="BM11" s="23">
        <f aca="true" t="shared" si="21" ref="BM11:BM19">BL11/BK11*100</f>
        <v>9.670847647199814</v>
      </c>
      <c r="BN11" s="8"/>
      <c r="BO11" s="9"/>
    </row>
    <row r="12" spans="1:67" ht="15">
      <c r="A12" s="7">
        <v>3</v>
      </c>
      <c r="B12" s="6" t="s">
        <v>32</v>
      </c>
      <c r="C12" s="19">
        <f t="shared" si="0"/>
        <v>16610.4</v>
      </c>
      <c r="D12" s="20">
        <f t="shared" si="1"/>
        <v>1100.1</v>
      </c>
      <c r="E12" s="20">
        <f t="shared" si="6"/>
        <v>6.622959109955208</v>
      </c>
      <c r="F12" s="21">
        <v>1350.4</v>
      </c>
      <c r="G12" s="20">
        <v>581.4</v>
      </c>
      <c r="H12" s="20">
        <f t="shared" si="7"/>
        <v>43.05390995260663</v>
      </c>
      <c r="I12" s="21">
        <v>55</v>
      </c>
      <c r="J12" s="20">
        <v>14.6</v>
      </c>
      <c r="K12" s="20">
        <f t="shared" si="2"/>
        <v>26.545454545454543</v>
      </c>
      <c r="L12" s="27"/>
      <c r="M12" s="20"/>
      <c r="N12" s="20" t="e">
        <f t="shared" si="8"/>
        <v>#DIV/0!</v>
      </c>
      <c r="O12" s="27">
        <v>64</v>
      </c>
      <c r="P12" s="20">
        <v>1.8</v>
      </c>
      <c r="Q12" s="20">
        <f t="shared" si="9"/>
        <v>2.8125</v>
      </c>
      <c r="R12" s="28">
        <v>430</v>
      </c>
      <c r="S12" s="20">
        <v>24.8</v>
      </c>
      <c r="T12" s="20">
        <f aca="true" t="shared" si="22" ref="T12:T19">S12/R12*100</f>
        <v>5.767441860465117</v>
      </c>
      <c r="U12" s="20"/>
      <c r="V12" s="20"/>
      <c r="W12" s="20" t="e">
        <f t="shared" si="10"/>
        <v>#DIV/0!</v>
      </c>
      <c r="X12" s="27">
        <v>50</v>
      </c>
      <c r="Y12" s="20">
        <v>90.8</v>
      </c>
      <c r="Z12" s="20">
        <f t="shared" si="11"/>
        <v>181.6</v>
      </c>
      <c r="AA12" s="27">
        <v>7.1</v>
      </c>
      <c r="AB12" s="20"/>
      <c r="AC12" s="20">
        <f aca="true" t="shared" si="23" ref="AC12:AC20">AB12/AA12*100</f>
        <v>0</v>
      </c>
      <c r="AD12" s="20"/>
      <c r="AE12" s="20"/>
      <c r="AF12" s="20" t="e">
        <f t="shared" si="12"/>
        <v>#DIV/0!</v>
      </c>
      <c r="AG12" s="20"/>
      <c r="AH12" s="20"/>
      <c r="AI12" s="20" t="e">
        <v>#DIV/0!</v>
      </c>
      <c r="AJ12" s="21">
        <v>15260</v>
      </c>
      <c r="AK12" s="20">
        <v>518.7</v>
      </c>
      <c r="AL12" s="20">
        <f t="shared" si="13"/>
        <v>3.39908256880734</v>
      </c>
      <c r="AM12" s="21">
        <v>1426.2</v>
      </c>
      <c r="AN12" s="20">
        <v>475.4</v>
      </c>
      <c r="AO12" s="20">
        <f t="shared" si="14"/>
        <v>33.33333333333333</v>
      </c>
      <c r="AP12" s="21"/>
      <c r="AQ12" s="20"/>
      <c r="AR12" s="20" t="e">
        <f t="shared" si="15"/>
        <v>#DIV/0!</v>
      </c>
      <c r="AS12" s="23">
        <v>17490.5</v>
      </c>
      <c r="AT12" s="23">
        <v>633.7</v>
      </c>
      <c r="AU12" s="23">
        <f t="shared" si="16"/>
        <v>3.6231096881164064</v>
      </c>
      <c r="AV12" s="25">
        <v>1178.4</v>
      </c>
      <c r="AW12" s="23">
        <v>356.4</v>
      </c>
      <c r="AX12" s="23">
        <f t="shared" si="17"/>
        <v>30.244399185336047</v>
      </c>
      <c r="AY12" s="24">
        <v>1176.4</v>
      </c>
      <c r="AZ12" s="23">
        <v>356.4</v>
      </c>
      <c r="BA12" s="23">
        <f t="shared" si="3"/>
        <v>30.29581774906494</v>
      </c>
      <c r="BB12" s="23">
        <v>1159.2</v>
      </c>
      <c r="BC12" s="23">
        <v>10.8</v>
      </c>
      <c r="BD12" s="23">
        <f t="shared" si="18"/>
        <v>0.9316770186335404</v>
      </c>
      <c r="BE12" s="24">
        <v>6973.9</v>
      </c>
      <c r="BF12" s="23">
        <v>64</v>
      </c>
      <c r="BG12" s="23">
        <f t="shared" si="19"/>
        <v>0.9177074520712943</v>
      </c>
      <c r="BH12" s="24">
        <v>8083.6</v>
      </c>
      <c r="BI12" s="23">
        <v>178.7</v>
      </c>
      <c r="BJ12" s="23">
        <f t="shared" si="20"/>
        <v>2.2106487208669403</v>
      </c>
      <c r="BK12" s="23">
        <f t="shared" si="4"/>
        <v>-880.0999999999985</v>
      </c>
      <c r="BL12" s="23">
        <f t="shared" si="5"/>
        <v>466.39999999999986</v>
      </c>
      <c r="BM12" s="23">
        <f t="shared" si="21"/>
        <v>-52.99397795705041</v>
      </c>
      <c r="BN12" s="8"/>
      <c r="BO12" s="9"/>
    </row>
    <row r="13" spans="1:67" ht="15" customHeight="1">
      <c r="A13" s="7">
        <v>4</v>
      </c>
      <c r="B13" s="6" t="s">
        <v>33</v>
      </c>
      <c r="C13" s="19">
        <f t="shared" si="0"/>
        <v>16691.9</v>
      </c>
      <c r="D13" s="20">
        <f t="shared" si="1"/>
        <v>3130.2999999999997</v>
      </c>
      <c r="E13" s="20">
        <f t="shared" si="6"/>
        <v>18.753407341285293</v>
      </c>
      <c r="F13" s="21">
        <v>1908.8</v>
      </c>
      <c r="G13" s="20">
        <v>2220.7</v>
      </c>
      <c r="H13" s="20">
        <f t="shared" si="7"/>
        <v>116.34010896898575</v>
      </c>
      <c r="I13" s="21">
        <v>53</v>
      </c>
      <c r="J13" s="20">
        <v>11.4</v>
      </c>
      <c r="K13" s="20">
        <f t="shared" si="2"/>
        <v>21.50943396226415</v>
      </c>
      <c r="L13" s="27">
        <v>18.5</v>
      </c>
      <c r="M13" s="20">
        <v>35.6</v>
      </c>
      <c r="N13" s="20">
        <f t="shared" si="8"/>
        <v>192.43243243243245</v>
      </c>
      <c r="O13" s="27">
        <v>59</v>
      </c>
      <c r="P13" s="20">
        <v>0.9</v>
      </c>
      <c r="Q13" s="20">
        <f t="shared" si="9"/>
        <v>1.5254237288135595</v>
      </c>
      <c r="R13" s="27">
        <v>455</v>
      </c>
      <c r="S13" s="20">
        <v>16.4</v>
      </c>
      <c r="T13" s="20">
        <f t="shared" si="22"/>
        <v>3.604395604395604</v>
      </c>
      <c r="U13" s="20"/>
      <c r="V13" s="20"/>
      <c r="W13" s="20" t="e">
        <f t="shared" si="10"/>
        <v>#DIV/0!</v>
      </c>
      <c r="X13" s="27">
        <v>38</v>
      </c>
      <c r="Y13" s="20"/>
      <c r="Z13" s="20">
        <f t="shared" si="11"/>
        <v>0</v>
      </c>
      <c r="AA13" s="27">
        <v>4.3</v>
      </c>
      <c r="AB13" s="20">
        <v>2.9</v>
      </c>
      <c r="AC13" s="20">
        <f t="shared" si="23"/>
        <v>67.44186046511628</v>
      </c>
      <c r="AD13" s="20"/>
      <c r="AE13" s="20"/>
      <c r="AF13" s="20" t="e">
        <f t="shared" si="12"/>
        <v>#DIV/0!</v>
      </c>
      <c r="AG13" s="20"/>
      <c r="AH13" s="20"/>
      <c r="AI13" s="20" t="e">
        <v>#DIV/0!</v>
      </c>
      <c r="AJ13" s="21">
        <v>14783.1</v>
      </c>
      <c r="AK13" s="20">
        <v>909.6</v>
      </c>
      <c r="AL13" s="20">
        <f t="shared" si="13"/>
        <v>6.152971974754957</v>
      </c>
      <c r="AM13" s="21">
        <v>1632.9</v>
      </c>
      <c r="AN13" s="20">
        <v>544.3</v>
      </c>
      <c r="AO13" s="20">
        <f t="shared" si="14"/>
        <v>33.33333333333333</v>
      </c>
      <c r="AP13" s="21"/>
      <c r="AQ13" s="20"/>
      <c r="AR13" s="20" t="e">
        <f t="shared" si="15"/>
        <v>#DIV/0!</v>
      </c>
      <c r="AS13" s="23">
        <v>17436.9</v>
      </c>
      <c r="AT13" s="23">
        <v>1052.9</v>
      </c>
      <c r="AU13" s="23">
        <f t="shared" si="16"/>
        <v>6.038343971692216</v>
      </c>
      <c r="AV13" s="25">
        <v>1097.2</v>
      </c>
      <c r="AW13" s="23">
        <v>240.5</v>
      </c>
      <c r="AX13" s="23">
        <f t="shared" si="17"/>
        <v>21.919431279620852</v>
      </c>
      <c r="AY13" s="25">
        <v>1095.2</v>
      </c>
      <c r="AZ13" s="23">
        <v>240.5</v>
      </c>
      <c r="BA13" s="23">
        <f t="shared" si="3"/>
        <v>21.959459459459456</v>
      </c>
      <c r="BB13" s="23">
        <v>7294.1</v>
      </c>
      <c r="BC13" s="23">
        <v>438.7</v>
      </c>
      <c r="BD13" s="23">
        <f t="shared" si="18"/>
        <v>6.014450034959761</v>
      </c>
      <c r="BE13" s="24">
        <v>8129.4</v>
      </c>
      <c r="BF13" s="23">
        <v>83</v>
      </c>
      <c r="BG13" s="23">
        <f t="shared" si="19"/>
        <v>1.02098555858981</v>
      </c>
      <c r="BH13" s="24">
        <v>820.8</v>
      </c>
      <c r="BI13" s="23">
        <v>266.9</v>
      </c>
      <c r="BJ13" s="23">
        <f t="shared" si="20"/>
        <v>32.517056530214425</v>
      </c>
      <c r="BK13" s="23">
        <f t="shared" si="4"/>
        <v>-745</v>
      </c>
      <c r="BL13" s="23">
        <f t="shared" si="5"/>
        <v>2077.3999999999996</v>
      </c>
      <c r="BM13" s="23">
        <f>BL13/BK13*100</f>
        <v>-278.8456375838926</v>
      </c>
      <c r="BN13" s="8"/>
      <c r="BO13" s="9"/>
    </row>
    <row r="14" spans="1:67" ht="15">
      <c r="A14" s="7">
        <v>5</v>
      </c>
      <c r="B14" s="6" t="s">
        <v>34</v>
      </c>
      <c r="C14" s="19">
        <f t="shared" si="0"/>
        <v>39798.700000000004</v>
      </c>
      <c r="D14" s="20">
        <f t="shared" si="1"/>
        <v>8809.1</v>
      </c>
      <c r="E14" s="20">
        <f t="shared" si="6"/>
        <v>22.134140059851198</v>
      </c>
      <c r="F14" s="21">
        <v>5149.3</v>
      </c>
      <c r="G14" s="20">
        <v>1144.3</v>
      </c>
      <c r="H14" s="20">
        <f t="shared" si="7"/>
        <v>22.222438001281724</v>
      </c>
      <c r="I14" s="21">
        <v>1500</v>
      </c>
      <c r="J14" s="20">
        <v>374.7</v>
      </c>
      <c r="K14" s="20">
        <f t="shared" si="2"/>
        <v>24.98</v>
      </c>
      <c r="L14" s="27">
        <v>1</v>
      </c>
      <c r="M14" s="20">
        <v>8.1</v>
      </c>
      <c r="N14" s="20">
        <f t="shared" si="8"/>
        <v>810</v>
      </c>
      <c r="O14" s="27">
        <v>725</v>
      </c>
      <c r="P14" s="20">
        <v>148.6</v>
      </c>
      <c r="Q14" s="20">
        <f t="shared" si="9"/>
        <v>20.49655172413793</v>
      </c>
      <c r="R14" s="27">
        <v>1250</v>
      </c>
      <c r="S14" s="20">
        <v>129.5</v>
      </c>
      <c r="T14" s="20">
        <f t="shared" si="22"/>
        <v>10.36</v>
      </c>
      <c r="U14" s="20"/>
      <c r="V14" s="20"/>
      <c r="W14" s="20" t="e">
        <f t="shared" si="10"/>
        <v>#DIV/0!</v>
      </c>
      <c r="X14" s="27">
        <v>372</v>
      </c>
      <c r="Y14" s="20">
        <v>40</v>
      </c>
      <c r="Z14" s="20">
        <f t="shared" si="11"/>
        <v>10.75268817204301</v>
      </c>
      <c r="AA14" s="27">
        <v>27.1</v>
      </c>
      <c r="AB14" s="20"/>
      <c r="AC14" s="20">
        <f t="shared" si="23"/>
        <v>0</v>
      </c>
      <c r="AD14" s="20"/>
      <c r="AE14" s="20"/>
      <c r="AF14" s="20" t="e">
        <f t="shared" si="12"/>
        <v>#DIV/0!</v>
      </c>
      <c r="AG14" s="20"/>
      <c r="AH14" s="20"/>
      <c r="AI14" s="20" t="e">
        <v>#DIV/0!</v>
      </c>
      <c r="AJ14" s="21">
        <v>34649.4</v>
      </c>
      <c r="AK14" s="20">
        <v>7664.8</v>
      </c>
      <c r="AL14" s="20">
        <f t="shared" si="13"/>
        <v>22.121017968565113</v>
      </c>
      <c r="AM14" s="21">
        <v>5872.4</v>
      </c>
      <c r="AN14" s="20">
        <v>1957.5</v>
      </c>
      <c r="AO14" s="20">
        <f t="shared" si="14"/>
        <v>33.33390096042504</v>
      </c>
      <c r="AP14" s="21"/>
      <c r="AQ14" s="20"/>
      <c r="AR14" s="20" t="e">
        <f t="shared" si="15"/>
        <v>#DIV/0!</v>
      </c>
      <c r="AS14" s="23">
        <v>41700.6</v>
      </c>
      <c r="AT14" s="23">
        <v>4397.1</v>
      </c>
      <c r="AU14" s="23">
        <f t="shared" si="16"/>
        <v>10.54445259780435</v>
      </c>
      <c r="AV14" s="25">
        <v>2321.2</v>
      </c>
      <c r="AW14" s="23">
        <v>648.6</v>
      </c>
      <c r="AX14" s="23">
        <f t="shared" si="17"/>
        <v>27.94244356367396</v>
      </c>
      <c r="AY14" s="24">
        <v>2271.2</v>
      </c>
      <c r="AZ14" s="23">
        <v>648.6</v>
      </c>
      <c r="BA14" s="23">
        <f t="shared" si="3"/>
        <v>28.557590700951042</v>
      </c>
      <c r="BB14" s="23">
        <v>8728.4</v>
      </c>
      <c r="BC14" s="23">
        <v>812.5</v>
      </c>
      <c r="BD14" s="23">
        <f t="shared" si="18"/>
        <v>9.308693460428028</v>
      </c>
      <c r="BE14" s="24">
        <v>29094.1</v>
      </c>
      <c r="BF14" s="23">
        <v>2528.2</v>
      </c>
      <c r="BG14" s="23">
        <f t="shared" si="19"/>
        <v>8.689734344764059</v>
      </c>
      <c r="BH14" s="24">
        <v>1299.2</v>
      </c>
      <c r="BI14" s="23">
        <v>362.7</v>
      </c>
      <c r="BJ14" s="23">
        <f t="shared" si="20"/>
        <v>27.917179802955662</v>
      </c>
      <c r="BK14" s="23">
        <f t="shared" si="4"/>
        <v>-1901.8999999999942</v>
      </c>
      <c r="BL14" s="23">
        <f t="shared" si="5"/>
        <v>4412</v>
      </c>
      <c r="BM14" s="23">
        <f t="shared" si="21"/>
        <v>-231.97854776802217</v>
      </c>
      <c r="BN14" s="8"/>
      <c r="BO14" s="9"/>
    </row>
    <row r="15" spans="1:67" ht="15">
      <c r="A15" s="7">
        <v>6</v>
      </c>
      <c r="B15" s="6" t="s">
        <v>35</v>
      </c>
      <c r="C15" s="19">
        <f t="shared" si="0"/>
        <v>7204.3</v>
      </c>
      <c r="D15" s="20">
        <f t="shared" si="1"/>
        <v>1420.2</v>
      </c>
      <c r="E15" s="20">
        <f t="shared" si="6"/>
        <v>19.713226822869675</v>
      </c>
      <c r="F15" s="21">
        <v>1763.2</v>
      </c>
      <c r="G15" s="20">
        <v>480.1</v>
      </c>
      <c r="H15" s="20">
        <f t="shared" si="7"/>
        <v>27.228901996370237</v>
      </c>
      <c r="I15" s="21">
        <v>42</v>
      </c>
      <c r="J15" s="20">
        <v>8.5</v>
      </c>
      <c r="K15" s="20">
        <f t="shared" si="2"/>
        <v>20.238095238095237</v>
      </c>
      <c r="L15" s="27">
        <v>4</v>
      </c>
      <c r="M15" s="20"/>
      <c r="N15" s="20">
        <f t="shared" si="8"/>
        <v>0</v>
      </c>
      <c r="O15" s="27">
        <v>90</v>
      </c>
      <c r="P15" s="20">
        <v>0.8</v>
      </c>
      <c r="Q15" s="20">
        <f t="shared" si="9"/>
        <v>0.8888888888888888</v>
      </c>
      <c r="R15" s="27">
        <v>495</v>
      </c>
      <c r="S15" s="20">
        <v>14.2</v>
      </c>
      <c r="T15" s="20">
        <f t="shared" si="22"/>
        <v>2.8686868686868685</v>
      </c>
      <c r="U15" s="20"/>
      <c r="V15" s="20"/>
      <c r="W15" s="20" t="e">
        <f t="shared" si="10"/>
        <v>#DIV/0!</v>
      </c>
      <c r="X15" s="27">
        <v>317.6</v>
      </c>
      <c r="Y15" s="20">
        <v>120.8</v>
      </c>
      <c r="Z15" s="20">
        <f t="shared" si="11"/>
        <v>38.0352644836272</v>
      </c>
      <c r="AA15" s="27"/>
      <c r="AB15" s="29">
        <v>21.5</v>
      </c>
      <c r="AC15" s="20" t="e">
        <f t="shared" si="23"/>
        <v>#DIV/0!</v>
      </c>
      <c r="AD15" s="20"/>
      <c r="AE15" s="20"/>
      <c r="AF15" s="20" t="e">
        <f t="shared" si="12"/>
        <v>#DIV/0!</v>
      </c>
      <c r="AG15" s="20"/>
      <c r="AH15" s="20"/>
      <c r="AI15" s="20" t="e">
        <v>#DIV/0!</v>
      </c>
      <c r="AJ15" s="21">
        <v>5441.1</v>
      </c>
      <c r="AK15" s="20">
        <v>940.1</v>
      </c>
      <c r="AL15" s="20">
        <f t="shared" si="13"/>
        <v>17.27775633603499</v>
      </c>
      <c r="AM15" s="21">
        <v>1795.6</v>
      </c>
      <c r="AN15" s="20">
        <v>598.5</v>
      </c>
      <c r="AO15" s="20">
        <f t="shared" si="14"/>
        <v>33.33147694364001</v>
      </c>
      <c r="AP15" s="21"/>
      <c r="AQ15" s="20"/>
      <c r="AR15" s="20" t="e">
        <f t="shared" si="15"/>
        <v>#DIV/0!</v>
      </c>
      <c r="AS15" s="23">
        <v>7662.1</v>
      </c>
      <c r="AT15" s="23">
        <v>1185.3</v>
      </c>
      <c r="AU15" s="23">
        <f t="shared" si="16"/>
        <v>15.469649312851566</v>
      </c>
      <c r="AV15" s="25">
        <v>1396.5</v>
      </c>
      <c r="AW15" s="23">
        <v>347.9</v>
      </c>
      <c r="AX15" s="23">
        <f t="shared" si="17"/>
        <v>24.912280701754387</v>
      </c>
      <c r="AY15" s="24">
        <v>1394.5</v>
      </c>
      <c r="AZ15" s="23">
        <v>347.9</v>
      </c>
      <c r="BA15" s="23">
        <f t="shared" si="3"/>
        <v>24.948010039440657</v>
      </c>
      <c r="BB15" s="23">
        <v>4817</v>
      </c>
      <c r="BC15" s="23">
        <v>365.4</v>
      </c>
      <c r="BD15" s="23">
        <f t="shared" si="18"/>
        <v>7.585634212165247</v>
      </c>
      <c r="BE15" s="24">
        <v>449.1</v>
      </c>
      <c r="BF15" s="23">
        <v>196.5</v>
      </c>
      <c r="BG15" s="23">
        <f t="shared" si="19"/>
        <v>43.75417501670007</v>
      </c>
      <c r="BH15" s="24">
        <v>884.2</v>
      </c>
      <c r="BI15" s="23">
        <v>247.6</v>
      </c>
      <c r="BJ15" s="23">
        <f t="shared" si="20"/>
        <v>28.002714318027593</v>
      </c>
      <c r="BK15" s="23">
        <f t="shared" si="4"/>
        <v>-457.8000000000002</v>
      </c>
      <c r="BL15" s="23">
        <f t="shared" si="5"/>
        <v>234.9000000000001</v>
      </c>
      <c r="BM15" s="23">
        <f t="shared" si="21"/>
        <v>-51.31061598951507</v>
      </c>
      <c r="BN15" s="8"/>
      <c r="BO15" s="9"/>
    </row>
    <row r="16" spans="1:67" ht="15">
      <c r="A16" s="7">
        <v>7</v>
      </c>
      <c r="B16" s="6" t="s">
        <v>36</v>
      </c>
      <c r="C16" s="19">
        <f t="shared" si="0"/>
        <v>6135.900000000001</v>
      </c>
      <c r="D16" s="20">
        <f t="shared" si="1"/>
        <v>1712</v>
      </c>
      <c r="E16" s="20">
        <f t="shared" si="6"/>
        <v>27.901367362571094</v>
      </c>
      <c r="F16" s="21">
        <v>1186.8</v>
      </c>
      <c r="G16" s="20">
        <v>520.4</v>
      </c>
      <c r="H16" s="20">
        <f t="shared" si="7"/>
        <v>43.84900572969329</v>
      </c>
      <c r="I16" s="21">
        <v>27</v>
      </c>
      <c r="J16" s="20">
        <v>4.1</v>
      </c>
      <c r="K16" s="20">
        <f t="shared" si="2"/>
        <v>15.185185185185185</v>
      </c>
      <c r="L16" s="27"/>
      <c r="M16" s="20"/>
      <c r="N16" s="20" t="e">
        <f t="shared" si="8"/>
        <v>#DIV/0!</v>
      </c>
      <c r="O16" s="27">
        <v>46</v>
      </c>
      <c r="P16" s="20">
        <v>0.7</v>
      </c>
      <c r="Q16" s="20">
        <f t="shared" si="9"/>
        <v>1.5217391304347825</v>
      </c>
      <c r="R16" s="27">
        <v>339.5</v>
      </c>
      <c r="S16" s="20">
        <v>11.2</v>
      </c>
      <c r="T16" s="20">
        <f t="shared" si="22"/>
        <v>3.2989690721649487</v>
      </c>
      <c r="U16" s="20"/>
      <c r="V16" s="20"/>
      <c r="W16" s="20" t="e">
        <f t="shared" si="10"/>
        <v>#DIV/0!</v>
      </c>
      <c r="X16" s="27">
        <v>143</v>
      </c>
      <c r="Y16" s="20">
        <v>31.1</v>
      </c>
      <c r="Z16" s="20">
        <f t="shared" si="11"/>
        <v>21.74825174825175</v>
      </c>
      <c r="AA16" s="27">
        <v>68.4</v>
      </c>
      <c r="AB16" s="20"/>
      <c r="AC16" s="20">
        <f t="shared" si="23"/>
        <v>0</v>
      </c>
      <c r="AD16" s="20"/>
      <c r="AE16" s="20"/>
      <c r="AF16" s="20" t="e">
        <f t="shared" si="12"/>
        <v>#DIV/0!</v>
      </c>
      <c r="AG16" s="20"/>
      <c r="AH16" s="20"/>
      <c r="AI16" s="20" t="e">
        <v>#DIV/0!</v>
      </c>
      <c r="AJ16" s="21">
        <v>4949.1</v>
      </c>
      <c r="AK16" s="20">
        <v>1191.6</v>
      </c>
      <c r="AL16" s="20">
        <f t="shared" si="13"/>
        <v>24.077104928168755</v>
      </c>
      <c r="AM16" s="21">
        <v>1448</v>
      </c>
      <c r="AN16" s="20">
        <v>482.7</v>
      </c>
      <c r="AO16" s="20">
        <f t="shared" si="14"/>
        <v>33.335635359116026</v>
      </c>
      <c r="AP16" s="21"/>
      <c r="AQ16" s="20"/>
      <c r="AR16" s="20" t="e">
        <f t="shared" si="15"/>
        <v>#DIV/0!</v>
      </c>
      <c r="AS16" s="23">
        <v>6568.3</v>
      </c>
      <c r="AT16" s="23">
        <v>1411.9</v>
      </c>
      <c r="AU16" s="23">
        <f t="shared" si="16"/>
        <v>21.495668590046133</v>
      </c>
      <c r="AV16" s="25">
        <v>1334.6</v>
      </c>
      <c r="AW16" s="23">
        <v>297</v>
      </c>
      <c r="AX16" s="23">
        <f t="shared" si="17"/>
        <v>22.253858834107596</v>
      </c>
      <c r="AY16" s="24">
        <v>1332.6</v>
      </c>
      <c r="AZ16" s="23">
        <v>297</v>
      </c>
      <c r="BA16" s="23">
        <f t="shared" si="3"/>
        <v>22.287257991895544</v>
      </c>
      <c r="BB16" s="23">
        <v>3204.6</v>
      </c>
      <c r="BC16" s="23">
        <v>199.6</v>
      </c>
      <c r="BD16" s="23">
        <f t="shared" si="18"/>
        <v>6.2285464644573425</v>
      </c>
      <c r="BE16" s="24">
        <v>1274.4</v>
      </c>
      <c r="BF16" s="23">
        <v>641.4</v>
      </c>
      <c r="BG16" s="23">
        <f t="shared" si="19"/>
        <v>50.32956685499058</v>
      </c>
      <c r="BH16" s="24">
        <v>639.3</v>
      </c>
      <c r="BI16" s="23">
        <v>254</v>
      </c>
      <c r="BJ16" s="23">
        <f t="shared" si="20"/>
        <v>39.73095573283279</v>
      </c>
      <c r="BK16" s="23">
        <f t="shared" si="4"/>
        <v>-432.39999999999964</v>
      </c>
      <c r="BL16" s="23">
        <f t="shared" si="5"/>
        <v>300.0999999999999</v>
      </c>
      <c r="BM16" s="23">
        <f t="shared" si="21"/>
        <v>-69.40333024976877</v>
      </c>
      <c r="BN16" s="8"/>
      <c r="BO16" s="9"/>
    </row>
    <row r="17" spans="1:67" ht="15" customHeight="1">
      <c r="A17" s="7">
        <v>8</v>
      </c>
      <c r="B17" s="6" t="s">
        <v>37</v>
      </c>
      <c r="C17" s="19">
        <f t="shared" si="0"/>
        <v>13321.400000000001</v>
      </c>
      <c r="D17" s="20">
        <f t="shared" si="1"/>
        <v>1099.8</v>
      </c>
      <c r="E17" s="20">
        <f t="shared" si="6"/>
        <v>8.255889020673502</v>
      </c>
      <c r="F17" s="21">
        <v>1278.2</v>
      </c>
      <c r="G17" s="20">
        <v>239.9</v>
      </c>
      <c r="H17" s="20">
        <f t="shared" si="7"/>
        <v>18.768580816773586</v>
      </c>
      <c r="I17" s="21">
        <v>70</v>
      </c>
      <c r="J17" s="20">
        <v>16.9</v>
      </c>
      <c r="K17" s="20">
        <f t="shared" si="2"/>
        <v>24.142857142857142</v>
      </c>
      <c r="L17" s="27"/>
      <c r="M17" s="20"/>
      <c r="N17" s="20" t="e">
        <f t="shared" si="8"/>
        <v>#DIV/0!</v>
      </c>
      <c r="O17" s="27">
        <v>131</v>
      </c>
      <c r="P17" s="20">
        <v>0.7</v>
      </c>
      <c r="Q17" s="20">
        <f t="shared" si="9"/>
        <v>0.5343511450381679</v>
      </c>
      <c r="R17" s="27">
        <v>355</v>
      </c>
      <c r="S17" s="20">
        <v>15.9</v>
      </c>
      <c r="T17" s="20">
        <f t="shared" si="22"/>
        <v>4.47887323943662</v>
      </c>
      <c r="U17" s="20"/>
      <c r="V17" s="20"/>
      <c r="W17" s="20" t="e">
        <f t="shared" si="10"/>
        <v>#DIV/0!</v>
      </c>
      <c r="X17" s="27">
        <v>67</v>
      </c>
      <c r="Y17" s="20"/>
      <c r="Z17" s="20">
        <f t="shared" si="11"/>
        <v>0</v>
      </c>
      <c r="AA17" s="27">
        <v>43.8</v>
      </c>
      <c r="AB17" s="20">
        <v>9.1</v>
      </c>
      <c r="AC17" s="20">
        <f t="shared" si="23"/>
        <v>20.77625570776256</v>
      </c>
      <c r="AD17" s="20"/>
      <c r="AE17" s="20"/>
      <c r="AF17" s="20" t="e">
        <f t="shared" si="12"/>
        <v>#DIV/0!</v>
      </c>
      <c r="AG17" s="20"/>
      <c r="AH17" s="20"/>
      <c r="AI17" s="20" t="e">
        <v>#DIV/0!</v>
      </c>
      <c r="AJ17" s="21">
        <v>12043.2</v>
      </c>
      <c r="AK17" s="20">
        <v>859.9</v>
      </c>
      <c r="AL17" s="20">
        <f t="shared" si="13"/>
        <v>7.14012886940348</v>
      </c>
      <c r="AM17" s="21">
        <v>1476.3</v>
      </c>
      <c r="AN17" s="20">
        <v>492.1</v>
      </c>
      <c r="AO17" s="20">
        <f t="shared" si="14"/>
        <v>33.333333333333336</v>
      </c>
      <c r="AP17" s="21"/>
      <c r="AQ17" s="20"/>
      <c r="AR17" s="20" t="e">
        <f t="shared" si="15"/>
        <v>#DIV/0!</v>
      </c>
      <c r="AS17" s="23">
        <v>15979.9</v>
      </c>
      <c r="AT17" s="23">
        <v>927.4</v>
      </c>
      <c r="AU17" s="23">
        <f t="shared" si="16"/>
        <v>5.803540698001865</v>
      </c>
      <c r="AV17" s="25">
        <v>1178.6</v>
      </c>
      <c r="AW17" s="23">
        <v>248.4</v>
      </c>
      <c r="AX17" s="23">
        <f t="shared" si="17"/>
        <v>21.075852706601054</v>
      </c>
      <c r="AY17" s="24">
        <v>1176.6</v>
      </c>
      <c r="AZ17" s="23">
        <v>248.4</v>
      </c>
      <c r="BA17" s="23">
        <f t="shared" si="3"/>
        <v>21.1116777154513</v>
      </c>
      <c r="BB17" s="23">
        <v>3724.2</v>
      </c>
      <c r="BC17" s="23">
        <v>341.6</v>
      </c>
      <c r="BD17" s="23">
        <f t="shared" si="18"/>
        <v>9.172439718597284</v>
      </c>
      <c r="BE17" s="24">
        <v>10160.7</v>
      </c>
      <c r="BF17" s="23">
        <v>81.4</v>
      </c>
      <c r="BG17" s="23">
        <f t="shared" si="19"/>
        <v>0.8011259066796579</v>
      </c>
      <c r="BH17" s="24">
        <v>801.2</v>
      </c>
      <c r="BI17" s="23">
        <v>226.5</v>
      </c>
      <c r="BJ17" s="23">
        <f t="shared" si="20"/>
        <v>28.270094857713428</v>
      </c>
      <c r="BK17" s="23">
        <f t="shared" si="4"/>
        <v>-2658.499999999998</v>
      </c>
      <c r="BL17" s="23">
        <f t="shared" si="5"/>
        <v>172.39999999999998</v>
      </c>
      <c r="BM17" s="23">
        <f t="shared" si="21"/>
        <v>-6.484859883392895</v>
      </c>
      <c r="BN17" s="8"/>
      <c r="BO17" s="9"/>
    </row>
    <row r="18" spans="1:67" ht="15">
      <c r="A18" s="7">
        <v>9</v>
      </c>
      <c r="B18" s="6" t="s">
        <v>38</v>
      </c>
      <c r="C18" s="19">
        <f t="shared" si="0"/>
        <v>10922.1</v>
      </c>
      <c r="D18" s="20">
        <f t="shared" si="1"/>
        <v>1836.5</v>
      </c>
      <c r="E18" s="20">
        <f t="shared" si="6"/>
        <v>16.814532003918657</v>
      </c>
      <c r="F18" s="21">
        <v>1702.4</v>
      </c>
      <c r="G18" s="20">
        <v>707.7</v>
      </c>
      <c r="H18" s="20">
        <f t="shared" si="7"/>
        <v>41.57072368421053</v>
      </c>
      <c r="I18" s="21">
        <v>38</v>
      </c>
      <c r="J18" s="20">
        <v>7.6</v>
      </c>
      <c r="K18" s="20">
        <f t="shared" si="2"/>
        <v>20</v>
      </c>
      <c r="L18" s="27">
        <v>6</v>
      </c>
      <c r="M18" s="20">
        <v>12.6</v>
      </c>
      <c r="N18" s="20">
        <f t="shared" si="8"/>
        <v>210</v>
      </c>
      <c r="O18" s="27">
        <v>118</v>
      </c>
      <c r="P18" s="20">
        <v>-1.3</v>
      </c>
      <c r="Q18" s="20">
        <f t="shared" si="9"/>
        <v>-1.1016949152542372</v>
      </c>
      <c r="R18" s="27">
        <v>391</v>
      </c>
      <c r="S18" s="20">
        <v>13.7</v>
      </c>
      <c r="T18" s="20">
        <f t="shared" si="22"/>
        <v>3.5038363171355495</v>
      </c>
      <c r="U18" s="20"/>
      <c r="V18" s="20"/>
      <c r="W18" s="20" t="e">
        <f t="shared" si="10"/>
        <v>#DIV/0!</v>
      </c>
      <c r="X18" s="27">
        <v>350</v>
      </c>
      <c r="Y18" s="20">
        <v>435.2</v>
      </c>
      <c r="Z18" s="20">
        <f t="shared" si="11"/>
        <v>124.34285714285713</v>
      </c>
      <c r="AA18" s="27">
        <v>96.4</v>
      </c>
      <c r="AB18" s="20">
        <v>11.3</v>
      </c>
      <c r="AC18" s="20">
        <f t="shared" si="23"/>
        <v>11.721991701244812</v>
      </c>
      <c r="AD18" s="20"/>
      <c r="AE18" s="20"/>
      <c r="AF18" s="20" t="e">
        <f t="shared" si="12"/>
        <v>#DIV/0!</v>
      </c>
      <c r="AG18" s="20"/>
      <c r="AH18" s="20"/>
      <c r="AI18" s="20" t="e">
        <v>#DIV/0!</v>
      </c>
      <c r="AJ18" s="21">
        <v>9219.7</v>
      </c>
      <c r="AK18" s="20">
        <v>1128.8</v>
      </c>
      <c r="AL18" s="20">
        <f t="shared" si="13"/>
        <v>12.24334848205473</v>
      </c>
      <c r="AM18" s="21">
        <v>2139.7</v>
      </c>
      <c r="AN18" s="20">
        <v>713.2</v>
      </c>
      <c r="AO18" s="20">
        <f t="shared" si="14"/>
        <v>33.33177548254429</v>
      </c>
      <c r="AP18" s="21"/>
      <c r="AQ18" s="20"/>
      <c r="AR18" s="20" t="e">
        <f t="shared" si="15"/>
        <v>#DIV/0!</v>
      </c>
      <c r="AS18" s="23">
        <v>11337.4</v>
      </c>
      <c r="AT18" s="23">
        <v>1253.6</v>
      </c>
      <c r="AU18" s="23">
        <f t="shared" si="16"/>
        <v>11.05720888387108</v>
      </c>
      <c r="AV18" s="25">
        <v>1408.5</v>
      </c>
      <c r="AW18" s="23">
        <v>355.5</v>
      </c>
      <c r="AX18" s="23">
        <f t="shared" si="17"/>
        <v>25.23961661341853</v>
      </c>
      <c r="AY18" s="24">
        <v>1406.5</v>
      </c>
      <c r="AZ18" s="23">
        <v>355.5</v>
      </c>
      <c r="BA18" s="23">
        <f t="shared" si="3"/>
        <v>25.275506576608603</v>
      </c>
      <c r="BB18" s="23">
        <v>6916.5</v>
      </c>
      <c r="BC18" s="23">
        <v>413.9</v>
      </c>
      <c r="BD18" s="23">
        <f t="shared" si="18"/>
        <v>5.98424058411046</v>
      </c>
      <c r="BE18" s="24">
        <v>1835.9</v>
      </c>
      <c r="BF18" s="23">
        <v>182.2</v>
      </c>
      <c r="BG18" s="23">
        <f t="shared" si="19"/>
        <v>9.924287815240481</v>
      </c>
      <c r="BH18" s="24">
        <v>949.7</v>
      </c>
      <c r="BI18" s="23">
        <v>251.1</v>
      </c>
      <c r="BJ18" s="23">
        <f t="shared" si="20"/>
        <v>26.43992839844161</v>
      </c>
      <c r="BK18" s="23">
        <f t="shared" si="4"/>
        <v>-415.2999999999993</v>
      </c>
      <c r="BL18" s="23">
        <f t="shared" si="5"/>
        <v>582.9000000000001</v>
      </c>
      <c r="BM18" s="23">
        <f t="shared" si="21"/>
        <v>-140.35636888995933</v>
      </c>
      <c r="BN18" s="8"/>
      <c r="BO18" s="9"/>
    </row>
    <row r="19" spans="1:67" ht="15">
      <c r="A19" s="7">
        <v>10</v>
      </c>
      <c r="B19" s="6" t="s">
        <v>39</v>
      </c>
      <c r="C19" s="19">
        <f t="shared" si="0"/>
        <v>6924.2</v>
      </c>
      <c r="D19" s="20">
        <f t="shared" si="1"/>
        <v>756.9000000000001</v>
      </c>
      <c r="E19" s="20">
        <f t="shared" si="6"/>
        <v>10.93122671211115</v>
      </c>
      <c r="F19" s="21">
        <v>756.2</v>
      </c>
      <c r="G19" s="20">
        <v>124.2</v>
      </c>
      <c r="H19" s="20">
        <f t="shared" si="7"/>
        <v>16.424226395133562</v>
      </c>
      <c r="I19" s="21">
        <v>8</v>
      </c>
      <c r="J19" s="20">
        <v>3.3</v>
      </c>
      <c r="K19" s="20">
        <f t="shared" si="2"/>
        <v>41.25</v>
      </c>
      <c r="L19" s="27">
        <v>5</v>
      </c>
      <c r="M19" s="20"/>
      <c r="N19" s="20">
        <f t="shared" si="8"/>
        <v>0</v>
      </c>
      <c r="O19" s="27">
        <v>40</v>
      </c>
      <c r="P19" s="20">
        <v>0.9</v>
      </c>
      <c r="Q19" s="20">
        <f t="shared" si="9"/>
        <v>2.25</v>
      </c>
      <c r="R19" s="27">
        <v>142</v>
      </c>
      <c r="S19" s="20">
        <v>8.9</v>
      </c>
      <c r="T19" s="20">
        <f t="shared" si="22"/>
        <v>6.267605633802817</v>
      </c>
      <c r="U19" s="20"/>
      <c r="V19" s="20"/>
      <c r="W19" s="20" t="e">
        <f t="shared" si="10"/>
        <v>#DIV/0!</v>
      </c>
      <c r="X19" s="27">
        <v>230</v>
      </c>
      <c r="Y19" s="20">
        <v>7.1</v>
      </c>
      <c r="Z19" s="20">
        <f t="shared" si="11"/>
        <v>3.0869565217391304</v>
      </c>
      <c r="AA19" s="27">
        <v>16.9</v>
      </c>
      <c r="AB19" s="20">
        <v>2.9</v>
      </c>
      <c r="AC19" s="20">
        <f t="shared" si="23"/>
        <v>17.15976331360947</v>
      </c>
      <c r="AD19" s="20"/>
      <c r="AE19" s="20"/>
      <c r="AF19" s="20" t="e">
        <f t="shared" si="12"/>
        <v>#DIV/0!</v>
      </c>
      <c r="AG19" s="20"/>
      <c r="AH19" s="20"/>
      <c r="AI19" s="20" t="e">
        <v>#DIV/0!</v>
      </c>
      <c r="AJ19" s="21">
        <v>6168</v>
      </c>
      <c r="AK19" s="20">
        <v>632.7</v>
      </c>
      <c r="AL19" s="20">
        <f t="shared" si="13"/>
        <v>10.257782101167317</v>
      </c>
      <c r="AM19" s="21">
        <v>882.7</v>
      </c>
      <c r="AN19" s="20">
        <v>294.2</v>
      </c>
      <c r="AO19" s="20">
        <f t="shared" si="14"/>
        <v>33.32955704089724</v>
      </c>
      <c r="AP19" s="21"/>
      <c r="AQ19" s="20"/>
      <c r="AR19" s="20" t="e">
        <f t="shared" si="15"/>
        <v>#DIV/0!</v>
      </c>
      <c r="AS19" s="23">
        <v>8016.4</v>
      </c>
      <c r="AT19" s="23">
        <v>699</v>
      </c>
      <c r="AU19" s="23">
        <f t="shared" si="16"/>
        <v>8.719624769223094</v>
      </c>
      <c r="AV19" s="25">
        <v>962.1</v>
      </c>
      <c r="AW19" s="23">
        <v>256.7</v>
      </c>
      <c r="AX19" s="23">
        <f t="shared" si="17"/>
        <v>26.68121816858954</v>
      </c>
      <c r="AY19" s="24">
        <v>960.1</v>
      </c>
      <c r="AZ19" s="23">
        <v>256.7</v>
      </c>
      <c r="BA19" s="23">
        <f t="shared" si="3"/>
        <v>26.736798250182268</v>
      </c>
      <c r="BB19" s="23">
        <v>1611.6</v>
      </c>
      <c r="BC19" s="23">
        <v>173.8</v>
      </c>
      <c r="BD19" s="23">
        <f t="shared" si="18"/>
        <v>10.784313725490199</v>
      </c>
      <c r="BE19" s="24">
        <v>4866.5</v>
      </c>
      <c r="BF19" s="23">
        <v>31.5</v>
      </c>
      <c r="BG19" s="23">
        <f t="shared" si="19"/>
        <v>0.6472824411794925</v>
      </c>
      <c r="BH19" s="24">
        <v>460.8</v>
      </c>
      <c r="BI19" s="23">
        <v>213.4</v>
      </c>
      <c r="BJ19" s="23">
        <f t="shared" si="20"/>
        <v>46.31076388888889</v>
      </c>
      <c r="BK19" s="23">
        <f t="shared" si="4"/>
        <v>-1092.1999999999998</v>
      </c>
      <c r="BL19" s="23">
        <f t="shared" si="5"/>
        <v>57.90000000000009</v>
      </c>
      <c r="BM19" s="23">
        <f t="shared" si="21"/>
        <v>-5.301226881523539</v>
      </c>
      <c r="BN19" s="8"/>
      <c r="BO19" s="9"/>
    </row>
    <row r="20" spans="1:67" ht="14.25" customHeight="1">
      <c r="A20" s="53" t="s">
        <v>20</v>
      </c>
      <c r="B20" s="54"/>
      <c r="C20" s="19">
        <f>SUM(C10:C19)</f>
        <v>140339.40000000002</v>
      </c>
      <c r="D20" s="19">
        <f>SUM(D10:D19)</f>
        <v>25479</v>
      </c>
      <c r="E20" s="22">
        <f>D20/C20*100</f>
        <v>18.15527214737985</v>
      </c>
      <c r="F20" s="22">
        <f>SUM(F10:F19)</f>
        <v>18459.600000000002</v>
      </c>
      <c r="G20" s="22">
        <f>SUM(G10:G19)</f>
        <v>8634.2</v>
      </c>
      <c r="H20" s="22">
        <f>G20/F20*100</f>
        <v>46.773494550261105</v>
      </c>
      <c r="I20" s="22">
        <f>SUM(I10:I19)</f>
        <v>2061</v>
      </c>
      <c r="J20" s="22">
        <f>SUM(J10:J19)</f>
        <v>537.7</v>
      </c>
      <c r="K20" s="20">
        <f t="shared" si="2"/>
        <v>26.08927704997574</v>
      </c>
      <c r="L20" s="22">
        <f>SUM(L10:L19)</f>
        <v>40.5</v>
      </c>
      <c r="M20" s="22">
        <f>SUM(M10:M19)</f>
        <v>67.7</v>
      </c>
      <c r="N20" s="22">
        <f>M20/L20*100</f>
        <v>167.1604938271605</v>
      </c>
      <c r="O20" s="22">
        <f>SUM(O10:O19)</f>
        <v>1513</v>
      </c>
      <c r="P20" s="22">
        <f>SUM(P10:P19)</f>
        <v>179.29999999999998</v>
      </c>
      <c r="Q20" s="22">
        <f>P20/O20*100</f>
        <v>11.850627891606079</v>
      </c>
      <c r="R20" s="22">
        <f>SUM(R10:R19)</f>
        <v>4908.5</v>
      </c>
      <c r="S20" s="22">
        <f>SUM(S10:S19)</f>
        <v>273.9</v>
      </c>
      <c r="T20" s="22">
        <f>S20/R20*100</f>
        <v>5.580116125089131</v>
      </c>
      <c r="U20" s="22">
        <f>SUM(U10:U19)</f>
        <v>0</v>
      </c>
      <c r="V20" s="22">
        <f>SUM(V10:V19)</f>
        <v>0</v>
      </c>
      <c r="W20" s="22" t="e">
        <f>V20/U20*100</f>
        <v>#DIV/0!</v>
      </c>
      <c r="X20" s="22">
        <f>X10+X11+X12+X13+X14+X15+X16++X17+X18+X19</f>
        <v>2082.6</v>
      </c>
      <c r="Y20" s="22">
        <f>SUM(Y10:Y19)</f>
        <v>817.6</v>
      </c>
      <c r="Z20" s="20">
        <f t="shared" si="11"/>
        <v>39.25861903389993</v>
      </c>
      <c r="AA20" s="22">
        <f>SUM(AA10:AA19)</f>
        <v>321.9</v>
      </c>
      <c r="AB20" s="22">
        <f>SUM(AB10:AB19)</f>
        <v>63.9</v>
      </c>
      <c r="AC20" s="20">
        <f t="shared" si="23"/>
        <v>19.850885368126747</v>
      </c>
      <c r="AD20" s="22">
        <f>SUM(AD10:AD19)</f>
        <v>0</v>
      </c>
      <c r="AE20" s="22">
        <f>SUM(AE10:AE19)</f>
        <v>0</v>
      </c>
      <c r="AF20" s="20" t="e">
        <f t="shared" si="12"/>
        <v>#DIV/0!</v>
      </c>
      <c r="AG20" s="22">
        <f>SUM(AG10:AG19)</f>
        <v>0</v>
      </c>
      <c r="AH20" s="22">
        <f>SUM(AH10:AH19)</f>
        <v>0</v>
      </c>
      <c r="AI20" s="20" t="e">
        <v>#DIV/0!</v>
      </c>
      <c r="AJ20" s="21">
        <f>AJ10+AJ11+AJ12+AJ13+AJ14+AJ15+AJ16+AJ17+AJ18+AJ19</f>
        <v>121879.8</v>
      </c>
      <c r="AK20" s="22">
        <f>SUM(AK10:AK19)</f>
        <v>16844.8</v>
      </c>
      <c r="AL20" s="22">
        <f>AK20/AJ20*100</f>
        <v>13.820830030899295</v>
      </c>
      <c r="AM20" s="22">
        <f>SUM(AM10:AM19)</f>
        <v>22048.8</v>
      </c>
      <c r="AN20" s="22">
        <f>SUM(AN10:AN19)</f>
        <v>7349.599999999999</v>
      </c>
      <c r="AO20" s="22">
        <f>AN20/AM20*100</f>
        <v>33.33333333333333</v>
      </c>
      <c r="AP20" s="22">
        <f>SUM(AP10:AP19)</f>
        <v>0</v>
      </c>
      <c r="AQ20" s="22">
        <f>SUM(AQ10:AQ19)</f>
        <v>0</v>
      </c>
      <c r="AR20" s="22" t="e">
        <f>AQ20/AP20*100</f>
        <v>#DIV/0!</v>
      </c>
      <c r="AS20" s="26">
        <f>SUM(AS10:AS19)</f>
        <v>152385.5</v>
      </c>
      <c r="AT20" s="26">
        <f>SUM(AT10:AT19)</f>
        <v>15051.8</v>
      </c>
      <c r="AU20" s="26">
        <f>(AT20/AS20)*100</f>
        <v>9.877448969882305</v>
      </c>
      <c r="AV20" s="26">
        <f>SUM(AV10:AV19)</f>
        <v>14014.6</v>
      </c>
      <c r="AW20" s="26">
        <f>SUM(AW10:AW19)</f>
        <v>3397.7999999999997</v>
      </c>
      <c r="AX20" s="26">
        <f>AW20/AV20*100</f>
        <v>24.244716224508725</v>
      </c>
      <c r="AY20" s="26">
        <f>SUM(AY10:AY19)</f>
        <v>13946.6</v>
      </c>
      <c r="AZ20" s="26">
        <f>SUM(AZ10:AZ19)</f>
        <v>3397.7999999999997</v>
      </c>
      <c r="BA20" s="26">
        <f t="shared" si="3"/>
        <v>24.362927165043807</v>
      </c>
      <c r="BB20" s="26">
        <f>SUM(BB10:BB19)</f>
        <v>48148.5</v>
      </c>
      <c r="BC20" s="26">
        <f>SUM(BC10:BC19)</f>
        <v>3255</v>
      </c>
      <c r="BD20" s="26">
        <f>BC20/BB20*100</f>
        <v>6.760335212934983</v>
      </c>
      <c r="BE20" s="26">
        <f>SUM(BE10:BE19)</f>
        <v>71720.99999999999</v>
      </c>
      <c r="BF20" s="26">
        <f>SUM(BF10:BF19)</f>
        <v>5169.799999999999</v>
      </c>
      <c r="BG20" s="26">
        <f>BF20/BE20*100</f>
        <v>7.208209589938791</v>
      </c>
      <c r="BH20" s="26">
        <f>SUM(BH10:BH19)</f>
        <v>16432.7</v>
      </c>
      <c r="BI20" s="26">
        <f>SUM(BI10:BI19)</f>
        <v>2767.3999999999996</v>
      </c>
      <c r="BJ20" s="26">
        <f>BI20/BH20*100</f>
        <v>16.840811309157957</v>
      </c>
      <c r="BK20" s="22">
        <f>C20-AS20</f>
        <v>-12046.099999999977</v>
      </c>
      <c r="BL20" s="26">
        <f>SUM(BL10:BL19)</f>
        <v>10427.199999999999</v>
      </c>
      <c r="BM20" s="26">
        <f>BL20/BK20*100</f>
        <v>-86.56079561019764</v>
      </c>
      <c r="BN20" s="8"/>
      <c r="BO20" s="9"/>
    </row>
    <row r="21" spans="3:65" ht="15" hidden="1">
      <c r="C21" s="13" t="e">
        <f>C20-#REF!</f>
        <v>#REF!</v>
      </c>
      <c r="D21" s="13" t="e">
        <f>D20-#REF!</f>
        <v>#REF!</v>
      </c>
      <c r="E21" s="13" t="e">
        <f>E20-#REF!</f>
        <v>#REF!</v>
      </c>
      <c r="F21" s="13" t="e">
        <f>F20-#REF!</f>
        <v>#REF!</v>
      </c>
      <c r="G21" s="13" t="e">
        <f>G20-#REF!</f>
        <v>#REF!</v>
      </c>
      <c r="H21" s="13" t="e">
        <f>H20-#REF!</f>
        <v>#REF!</v>
      </c>
      <c r="I21" s="13" t="e">
        <f>I20-#REF!</f>
        <v>#REF!</v>
      </c>
      <c r="J21" s="13" t="e">
        <f>J20-#REF!</f>
        <v>#REF!</v>
      </c>
      <c r="K21" s="13" t="e">
        <f>K20-#REF!</f>
        <v>#REF!</v>
      </c>
      <c r="L21" s="13" t="e">
        <f>L20-#REF!</f>
        <v>#REF!</v>
      </c>
      <c r="M21" s="13" t="e">
        <f>M20-#REF!</f>
        <v>#REF!</v>
      </c>
      <c r="N21" s="13" t="e">
        <f>N20-#REF!</f>
        <v>#REF!</v>
      </c>
      <c r="O21" s="13" t="e">
        <f>O20-#REF!</f>
        <v>#REF!</v>
      </c>
      <c r="P21" s="13" t="e">
        <f>P20-#REF!</f>
        <v>#REF!</v>
      </c>
      <c r="Q21" s="13" t="e">
        <f>Q20-#REF!</f>
        <v>#REF!</v>
      </c>
      <c r="R21" s="13" t="e">
        <f>R20-#REF!</f>
        <v>#REF!</v>
      </c>
      <c r="S21" s="13" t="e">
        <f>S20-#REF!</f>
        <v>#REF!</v>
      </c>
      <c r="T21" s="13" t="e">
        <f>T20-#REF!</f>
        <v>#REF!</v>
      </c>
      <c r="U21" s="13" t="e">
        <f>U20-#REF!</f>
        <v>#REF!</v>
      </c>
      <c r="V21" s="13" t="e">
        <f>V20-#REF!</f>
        <v>#REF!</v>
      </c>
      <c r="W21" s="13" t="e">
        <f>W20-#REF!</f>
        <v>#DIV/0!</v>
      </c>
      <c r="X21" s="13" t="e">
        <f>X20-#REF!</f>
        <v>#REF!</v>
      </c>
      <c r="Y21" s="13" t="e">
        <f>Y20-#REF!</f>
        <v>#REF!</v>
      </c>
      <c r="Z21" s="2" t="e">
        <f t="shared" si="11"/>
        <v>#REF!</v>
      </c>
      <c r="AA21" s="13" t="e">
        <f>AA20-#REF!</f>
        <v>#REF!</v>
      </c>
      <c r="AB21" s="13" t="e">
        <f>AB20-#REF!</f>
        <v>#REF!</v>
      </c>
      <c r="AC21" s="13" t="e">
        <f>AC20-#REF!</f>
        <v>#REF!</v>
      </c>
      <c r="AD21" s="13"/>
      <c r="AE21" s="13"/>
      <c r="AF21" s="2" t="e">
        <f t="shared" si="12"/>
        <v>#DIV/0!</v>
      </c>
      <c r="AG21" s="13" t="e">
        <f>AG20-#REF!</f>
        <v>#REF!</v>
      </c>
      <c r="AH21" s="13" t="e">
        <f>AH20-#REF!</f>
        <v>#REF!</v>
      </c>
      <c r="AI21" s="13" t="e">
        <f>AI20-#REF!</f>
        <v>#DIV/0!</v>
      </c>
      <c r="AJ21" s="13" t="e">
        <f>AJ20-#REF!</f>
        <v>#REF!</v>
      </c>
      <c r="AK21" s="13" t="e">
        <f>AK20-#REF!</f>
        <v>#REF!</v>
      </c>
      <c r="AL21" s="13" t="e">
        <f>AL20-#REF!</f>
        <v>#REF!</v>
      </c>
      <c r="AM21" s="13" t="e">
        <f>AM20-#REF!</f>
        <v>#REF!</v>
      </c>
      <c r="AN21" s="13" t="e">
        <f>AN20-#REF!</f>
        <v>#REF!</v>
      </c>
      <c r="AO21" s="13" t="e">
        <f>AO20-#REF!</f>
        <v>#REF!</v>
      </c>
      <c r="AP21" s="13" t="e">
        <f>AP20-#REF!</f>
        <v>#REF!</v>
      </c>
      <c r="AQ21" s="13" t="e">
        <f>AQ20-#REF!</f>
        <v>#REF!</v>
      </c>
      <c r="AR21" s="13" t="e">
        <f>AR20-#REF!</f>
        <v>#DIV/0!</v>
      </c>
      <c r="AS21" s="13" t="e">
        <f>AS20-#REF!</f>
        <v>#REF!</v>
      </c>
      <c r="AT21" s="13" t="e">
        <f>AT20-#REF!</f>
        <v>#REF!</v>
      </c>
      <c r="AU21" s="13" t="e">
        <f>AU20-#REF!</f>
        <v>#REF!</v>
      </c>
      <c r="AV21" s="13" t="e">
        <f>AV20-#REF!</f>
        <v>#REF!</v>
      </c>
      <c r="AW21" s="13" t="e">
        <f>AW20-#REF!</f>
        <v>#REF!</v>
      </c>
      <c r="AX21" s="13" t="e">
        <f>AX20-#REF!</f>
        <v>#REF!</v>
      </c>
      <c r="AY21" s="13" t="e">
        <f>AY20-#REF!</f>
        <v>#REF!</v>
      </c>
      <c r="AZ21" s="13" t="e">
        <f>AZ20-#REF!</f>
        <v>#REF!</v>
      </c>
      <c r="BA21" s="13" t="e">
        <f>BA20-#REF!</f>
        <v>#REF!</v>
      </c>
      <c r="BB21" s="13" t="e">
        <f>BB20-#REF!</f>
        <v>#REF!</v>
      </c>
      <c r="BC21" s="13" t="e">
        <f>BC20-#REF!</f>
        <v>#REF!</v>
      </c>
      <c r="BD21" s="13" t="e">
        <f>BD20-#REF!</f>
        <v>#REF!</v>
      </c>
      <c r="BE21" s="13" t="e">
        <f>BE20-#REF!</f>
        <v>#REF!</v>
      </c>
      <c r="BF21" s="13" t="e">
        <f>BF20-#REF!</f>
        <v>#REF!</v>
      </c>
      <c r="BG21" s="13" t="e">
        <f>BG20-#REF!</f>
        <v>#REF!</v>
      </c>
      <c r="BH21" s="13" t="e">
        <f>BH20-#REF!</f>
        <v>#REF!</v>
      </c>
      <c r="BI21" s="13" t="e">
        <f>BI20-#REF!</f>
        <v>#REF!</v>
      </c>
      <c r="BJ21" s="13" t="e">
        <f>BJ20-#REF!</f>
        <v>#REF!</v>
      </c>
      <c r="BK21" s="13" t="e">
        <f>BK20-#REF!</f>
        <v>#REF!</v>
      </c>
      <c r="BL21" s="13" t="e">
        <f>BL20-#REF!</f>
        <v>#REF!</v>
      </c>
      <c r="BM21" s="13" t="e">
        <f>BM20-#REF!</f>
        <v>#REF!</v>
      </c>
    </row>
    <row r="22" spans="3:66" ht="15"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</row>
    <row r="23" spans="3:65" ht="15" customHeight="1"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</row>
    <row r="27" ht="15">
      <c r="AH27" s="18"/>
    </row>
  </sheetData>
  <sheetProtection/>
  <mergeCells count="31">
    <mergeCell ref="BK4:BM7"/>
    <mergeCell ref="BE5:BG7"/>
    <mergeCell ref="AV4:BJ4"/>
    <mergeCell ref="AM6:AO7"/>
    <mergeCell ref="AP6:AR7"/>
    <mergeCell ref="BB5:BD7"/>
    <mergeCell ref="AM5:AR5"/>
    <mergeCell ref="R1:T1"/>
    <mergeCell ref="C2:T2"/>
    <mergeCell ref="C4:E7"/>
    <mergeCell ref="F4:AR4"/>
    <mergeCell ref="F5:H7"/>
    <mergeCell ref="L6:N7"/>
    <mergeCell ref="I6:K7"/>
    <mergeCell ref="I5:AI5"/>
    <mergeCell ref="U6:W7"/>
    <mergeCell ref="R6:T7"/>
    <mergeCell ref="O6:Q7"/>
    <mergeCell ref="A20:B20"/>
    <mergeCell ref="AG6:AI7"/>
    <mergeCell ref="B4:B8"/>
    <mergeCell ref="A4:A8"/>
    <mergeCell ref="X6:Z7"/>
    <mergeCell ref="AA6:AC7"/>
    <mergeCell ref="AD6:AF7"/>
    <mergeCell ref="AJ5:AL7"/>
    <mergeCell ref="AS4:AU7"/>
    <mergeCell ref="AY5:BA5"/>
    <mergeCell ref="BH5:BJ7"/>
    <mergeCell ref="AV5:AX7"/>
    <mergeCell ref="AY6:BA7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60" r:id="rId1"/>
  <colBreaks count="2" manualBreakCount="2">
    <brk id="17" max="20" man="1"/>
    <brk id="37" max="2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3964</cp:lastModifiedBy>
  <cp:lastPrinted>2021-06-09T07:37:53Z</cp:lastPrinted>
  <dcterms:created xsi:type="dcterms:W3CDTF">2013-04-03T10:22:22Z</dcterms:created>
  <dcterms:modified xsi:type="dcterms:W3CDTF">2022-05-11T10:21:05Z</dcterms:modified>
  <cp:category/>
  <cp:version/>
  <cp:contentType/>
  <cp:contentStatus/>
</cp:coreProperties>
</file>