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15" windowWidth="11340" windowHeight="6540"/>
  </bookViews>
  <sheets>
    <sheet name="01.11.2022" sheetId="56" r:id="rId1"/>
  </sheets>
  <definedNames>
    <definedName name="_xlnm.Print_Area" localSheetId="0">'01.11.2022'!$A$1:$G$83</definedName>
  </definedNames>
  <calcPr calcId="125725"/>
</workbook>
</file>

<file path=xl/calcChain.xml><?xml version="1.0" encoding="utf-8"?>
<calcChain xmlns="http://schemas.openxmlformats.org/spreadsheetml/2006/main">
  <c r="G17" i="56"/>
  <c r="F17"/>
  <c r="G76"/>
  <c r="C75"/>
  <c r="E68"/>
  <c r="E34"/>
  <c r="E22" s="1"/>
  <c r="G13"/>
  <c r="G24"/>
  <c r="G25"/>
  <c r="G26"/>
  <c r="G28"/>
  <c r="G29"/>
  <c r="G31"/>
  <c r="G32"/>
  <c r="G33"/>
  <c r="G35"/>
  <c r="G36"/>
  <c r="G37"/>
  <c r="F24"/>
  <c r="F25"/>
  <c r="F26"/>
  <c r="F28"/>
  <c r="F29"/>
  <c r="F31"/>
  <c r="F32"/>
  <c r="F33"/>
  <c r="G65"/>
  <c r="G66"/>
  <c r="G67"/>
  <c r="G69"/>
  <c r="G70"/>
  <c r="G71"/>
  <c r="G72"/>
  <c r="G73"/>
  <c r="G74"/>
  <c r="G75"/>
  <c r="G77"/>
  <c r="G78"/>
  <c r="F64"/>
  <c r="F65"/>
  <c r="F66"/>
  <c r="F67"/>
  <c r="F69"/>
  <c r="F70"/>
  <c r="F40"/>
  <c r="F41"/>
  <c r="F42"/>
  <c r="F43"/>
  <c r="F44"/>
  <c r="F45"/>
  <c r="F46"/>
  <c r="F47"/>
  <c r="F48"/>
  <c r="F49"/>
  <c r="G57"/>
  <c r="G58"/>
  <c r="G60"/>
  <c r="G61"/>
  <c r="G64"/>
  <c r="D8"/>
  <c r="F8"/>
  <c r="G40"/>
  <c r="G41"/>
  <c r="G42"/>
  <c r="G43"/>
  <c r="G44"/>
  <c r="G45"/>
  <c r="G46"/>
  <c r="G47"/>
  <c r="E30"/>
  <c r="G20"/>
  <c r="G21"/>
  <c r="G48"/>
  <c r="G49"/>
  <c r="G50"/>
  <c r="G52"/>
  <c r="D51"/>
  <c r="G51" s="1"/>
  <c r="C63"/>
  <c r="C79" s="1"/>
  <c r="F21"/>
  <c r="F35"/>
  <c r="F36"/>
  <c r="F37"/>
  <c r="G19"/>
  <c r="D34"/>
  <c r="F34"/>
  <c r="C34"/>
  <c r="C22" s="1"/>
  <c r="F71"/>
  <c r="F58"/>
  <c r="F60"/>
  <c r="F61"/>
  <c r="F72"/>
  <c r="F73"/>
  <c r="C30"/>
  <c r="F30" s="1"/>
  <c r="F57"/>
  <c r="D30"/>
  <c r="G30" s="1"/>
  <c r="F74"/>
  <c r="E63"/>
  <c r="E79" s="1"/>
  <c r="E8"/>
  <c r="C8"/>
  <c r="G53"/>
  <c r="G39"/>
  <c r="G15"/>
  <c r="E59"/>
  <c r="D63"/>
  <c r="G63" s="1"/>
  <c r="G12"/>
  <c r="F15"/>
  <c r="F19"/>
  <c r="F20"/>
  <c r="G56"/>
  <c r="F10"/>
  <c r="F11"/>
  <c r="F12"/>
  <c r="F39"/>
  <c r="F50"/>
  <c r="G10"/>
  <c r="G11"/>
  <c r="F77"/>
  <c r="E27"/>
  <c r="D27"/>
  <c r="F27" s="1"/>
  <c r="C27"/>
  <c r="E23"/>
  <c r="G23"/>
  <c r="D23"/>
  <c r="F23" s="1"/>
  <c r="C23"/>
  <c r="F78"/>
  <c r="G7"/>
  <c r="F7"/>
  <c r="F52"/>
  <c r="F53"/>
  <c r="F56"/>
  <c r="D18"/>
  <c r="C6"/>
  <c r="F6" s="1"/>
  <c r="D6"/>
  <c r="E6"/>
  <c r="C9"/>
  <c r="C5" s="1"/>
  <c r="D9"/>
  <c r="D5" s="1"/>
  <c r="E9"/>
  <c r="C14"/>
  <c r="D14"/>
  <c r="G14" s="1"/>
  <c r="E14"/>
  <c r="C18"/>
  <c r="F18" s="1"/>
  <c r="E18"/>
  <c r="G18" s="1"/>
  <c r="C51"/>
  <c r="C38"/>
  <c r="E51"/>
  <c r="E38" s="1"/>
  <c r="C59"/>
  <c r="D59"/>
  <c r="G59" s="1"/>
  <c r="C68"/>
  <c r="D68"/>
  <c r="D79" s="1"/>
  <c r="G27"/>
  <c r="C16"/>
  <c r="F75"/>
  <c r="D22"/>
  <c r="G22" s="1"/>
  <c r="G34"/>
  <c r="D16"/>
  <c r="F16" s="1"/>
  <c r="G9"/>
  <c r="G8"/>
  <c r="G6"/>
  <c r="G68" l="1"/>
  <c r="F68"/>
  <c r="F59"/>
  <c r="F79"/>
  <c r="C4"/>
  <c r="C54" s="1"/>
  <c r="C80" s="1"/>
  <c r="F5"/>
  <c r="D4"/>
  <c r="G79"/>
  <c r="F63"/>
  <c r="F51"/>
  <c r="E16"/>
  <c r="E5" s="1"/>
  <c r="E4" s="1"/>
  <c r="E54" s="1"/>
  <c r="E80" s="1"/>
  <c r="F9"/>
  <c r="F22"/>
  <c r="D38"/>
  <c r="F14"/>
  <c r="D54" l="1"/>
  <c r="F4"/>
  <c r="G4"/>
  <c r="G38"/>
  <c r="F38"/>
  <c r="G16"/>
  <c r="G5"/>
  <c r="F54" l="1"/>
  <c r="G54"/>
  <c r="D80"/>
</calcChain>
</file>

<file path=xl/sharedStrings.xml><?xml version="1.0" encoding="utf-8"?>
<sst xmlns="http://schemas.openxmlformats.org/spreadsheetml/2006/main" count="151" uniqueCount="151">
  <si>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</si>
  <si>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</si>
  <si>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</si>
  <si>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</si>
  <si>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</si>
  <si>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</si>
  <si>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</si>
  <si>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</si>
  <si>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</si>
  <si>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</si>
  <si>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</si>
  <si>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</si>
  <si>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</si>
  <si>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</si>
  <si>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</si>
  <si>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</si>
  <si>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</si>
  <si>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</si>
  <si>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</si>
  <si>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</si>
  <si>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</si>
  <si>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</si>
  <si>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</si>
  <si>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</si>
  <si>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</si>
  <si>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</si>
  <si>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</si>
  <si>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</si>
  <si>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Национальная безопасность и правоохранит. деятельность</t>
  </si>
  <si>
    <t>0310</t>
  </si>
  <si>
    <t>0801</t>
  </si>
  <si>
    <t>Результат исполнения бюджета (дефицит "-", профицит"+")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</si>
  <si>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</si>
  <si>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</si>
  <si>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</si>
  <si>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</si>
  <si>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</si>
  <si>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</si>
  <si>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</si>
  <si>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</si>
  <si>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</si>
  <si>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</si>
  <si>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0502</t>
  </si>
  <si>
    <t>Коммунальное хозяйство</t>
  </si>
  <si>
    <t>Госпошлина</t>
  </si>
  <si>
    <t>Прочие межбюджетные трансферты, передаваемые бюджетам поселений</t>
  </si>
  <si>
    <t>Субсидии бюджетам поселений на обеспечение жильем граждан РФ, проживающих в сельской местности</t>
  </si>
  <si>
    <t>0804</t>
  </si>
  <si>
    <t>1100</t>
  </si>
  <si>
    <t>0100</t>
  </si>
  <si>
    <t>Субвенции бюджетам поселений  на обеспечение жилыми помещениями детей-сирот, детей, оставшихся без попечения родителей, а также детей, находящихся под опекой, не имеющих закрепленного жилого помещения</t>
  </si>
  <si>
    <t>993 202 03026 10 0000 151</t>
  </si>
  <si>
    <t>Жилищно-коммунальное хозяйство</t>
  </si>
  <si>
    <t>0500</t>
  </si>
  <si>
    <t>Жилищно  хозяйство</t>
  </si>
  <si>
    <t>0501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</si>
  <si>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</si>
  <si>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</si>
  <si>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</si>
  <si>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Дорожное хозяйство</t>
  </si>
  <si>
    <t>0400</t>
  </si>
  <si>
    <t>0409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</si>
  <si>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</si>
  <si>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</si>
  <si>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</si>
  <si>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</si>
  <si>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</si>
  <si>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</si>
  <si>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</si>
  <si>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</si>
  <si>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</si>
  <si>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</si>
  <si>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Сельское хозяйство</t>
  </si>
  <si>
    <t>0405</t>
  </si>
  <si>
    <t>Другие вопросы в области жилищно-коммунального хозяйства</t>
  </si>
  <si>
    <t>0505</t>
  </si>
  <si>
    <t>Другие вопросы в области социальной политики</t>
  </si>
  <si>
    <t>1006</t>
  </si>
  <si>
    <t>Доходы, поступающие в порядке возмещения расходов, понесенных в связи с эксплуатацией имущества сельских поселений</t>
  </si>
  <si>
    <t>Дотации бюджетам сельских поселений на поддержку мер по обеспечению сбалансированности бюджетов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</si>
  <si>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</si>
  <si>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100 103 02230 01 0000 110</t>
  </si>
  <si>
    <t>100 103 02240 01 0000 110</t>
  </si>
  <si>
    <t>100 103 02250 01 0000 110</t>
  </si>
  <si>
    <t>100 103 02260 01 0000 110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</si>
  <si>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</si>
  <si>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993 208 05000 10 0000 100</t>
  </si>
  <si>
    <t>Дотации бюджетам на выравнивание уровня бюджетной обеспеченности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</si>
  <si>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</si>
  <si>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</si>
  <si>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</si>
  <si>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</si>
  <si>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</si>
  <si>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</si>
  <si>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</si>
  <si>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</si>
  <si>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</si>
  <si>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993 1 13 02065 10 0000 130</t>
  </si>
  <si>
    <t>Прочие доходы от компенсации затрат бюджетов сельских поселений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</si>
  <si>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</si>
  <si>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</si>
  <si>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</si>
  <si>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</si>
  <si>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</si>
  <si>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</si>
  <si>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</si>
  <si>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</si>
  <si>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</si>
  <si>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</si>
  <si>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</si>
  <si>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</si>
  <si>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Социальная политика</t>
  </si>
  <si>
    <t>(рублей)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</si>
  <si>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</si>
  <si>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</si>
  <si>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993 202 15001 10 0000 150</t>
  </si>
  <si>
    <t>993 202 15002 10 0000 150</t>
  </si>
  <si>
    <t>993 202 20077 10 0000 150</t>
  </si>
  <si>
    <t>993 202 02085 10 0000 150</t>
  </si>
  <si>
    <t>993 202 29999 10 0000 150</t>
  </si>
  <si>
    <t>993 202 30024 10 0000 150</t>
  </si>
  <si>
    <t>993 202 35118 10 0000 150</t>
  </si>
  <si>
    <t>000 207 00000 00 0000 150</t>
  </si>
  <si>
    <t>993 207 05030 10 0000 150</t>
  </si>
  <si>
    <t xml:space="preserve">Субвенции бюджетам поселений на выполнение передаваемых полномочий </t>
  </si>
  <si>
    <t xml:space="preserve">Прочие субсидии бюджетам поселений </t>
  </si>
  <si>
    <t>993 202 27567 10 0000 150</t>
  </si>
  <si>
    <t>Общеэкономические вопросы</t>
  </si>
  <si>
    <t>0401</t>
  </si>
  <si>
    <t>Субсидии бюджетам сельских поселений на софинансирование капитальных вложений в объекты муниципальной собственности</t>
  </si>
  <si>
    <t>993 202 49999 10 0000 150</t>
  </si>
  <si>
    <t xml:space="preserve"> 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</si>
  <si>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993 2 02 45550 10 0000 150</t>
  </si>
  <si>
    <t>993 108 04020 01 1000 110</t>
  </si>
  <si>
    <t>Субвенции на осуществление первичного воинского учета на территориях, где отсутствуют военные комиссариаты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</si>
  <si>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</si>
  <si>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в т.ч. доп. норматив</t>
  </si>
  <si>
    <t>993 1 14 02053 10 0000 440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</si>
  <si>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</si>
  <si>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Инициативные платежи, зачисляемые в бюджеты сельских поселений</t>
  </si>
  <si>
    <t>993 1 17 15030 10 0000 150</t>
  </si>
  <si>
    <t>З.М.Айнетдинова</t>
  </si>
  <si>
    <t>Врио начальника финансового отдела</t>
  </si>
  <si>
    <t>План на 2022 г</t>
  </si>
  <si>
    <t xml:space="preserve">% исп. 2022 г. к 2021 г. </t>
  </si>
  <si>
    <t>0314</t>
  </si>
  <si>
    <t>Другие вопросы в области национальной безопасности и правоохранительной деятельности</t>
  </si>
  <si>
    <t>Охрана семьи и детства</t>
  </si>
  <si>
    <t>АНАЛИЗ ИСПОЛНЕНИЯ БЮДЖЕТА УРМАЕВСКОГО  ПОСЕЛЕНИЯ НА 01.11.2022 г.</t>
  </si>
  <si>
    <t>Исполнено на 01.11.2022</t>
  </si>
  <si>
    <t>Исполнено на 01.11.2021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</si>
</sst>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0"/>
      <name val="Times New Roman"/>
      <family val="1"/>
      <charset val="204"/>
    </font>
    <font>
      <i/>
      <sz val="9"/>
      <color rgb="FF000000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" fontId="7" fillId="0" borderId="5">
      <alignment horizontal="right" vertical="center" shrinkToFit="1"/>
    </xf>
    <xf numFmtId="4" fontId="7" fillId="0" borderId="6">
      <alignment horizontal="right" vertical="center" shrinkToFit="1"/>
    </xf>
    <xf numFmtId="0" fontId="2" fillId="2" borderId="0"/>
  </cellStyleXfs>
  <cellXfs count="6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2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/>
    <xf numFmtId="4" fontId="3" fillId="0" borderId="0" xfId="0" applyNumberFormat="1" applyFont="1" applyFill="1" applyAlignment="1">
      <alignment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49" fontId="5" fillId="2" borderId="1" xfId="3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4" fontId="4" fillId="4" borderId="1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top" wrapText="1"/>
    </xf>
    <xf numFmtId="4" fontId="4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6" fillId="3" borderId="1" xfId="0" applyFont="1" applyFill="1" applyBorder="1" applyAlignment="1">
      <alignment vertical="center" wrapText="1"/>
    </xf>
    <xf numFmtId="4" fontId="6" fillId="3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/>
    <xf numFmtId="0" fontId="3" fillId="3" borderId="0" xfId="0" applyFont="1" applyFill="1"/>
    <xf numFmtId="0" fontId="4" fillId="3" borderId="1" xfId="0" applyFont="1" applyFill="1" applyBorder="1" applyAlignment="1">
      <alignment horizontal="center" vertical="center"/>
    </xf>
    <xf numFmtId="4" fontId="5" fillId="0" borderId="6" xfId="2" applyNumberFormat="1" applyFont="1" applyAlignment="1" applyProtection="1">
      <alignment horizontal="right" vertical="center" shrinkToFit="1"/>
    </xf>
    <xf numFmtId="164" fontId="3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right" vertical="center"/>
    </xf>
    <xf numFmtId="165" fontId="3" fillId="0" borderId="0" xfId="0" applyNumberFormat="1" applyFont="1" applyAlignment="1">
      <alignment vertical="center"/>
    </xf>
  </cellXfs>
  <cellStyles count="4">
    <cellStyle name="xl51" xfId="1"/>
    <cellStyle name="xl59" xfId="2"/>
    <cellStyle name="Обычный" xfId="0" builtinId="0"/>
    <cellStyle name="Обычный_01.02.2015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topLeftCell="A45" zoomScaleNormal="100" workbookViewId="0">
      <selection activeCell="C74" sqref="C74"/>
    </sheetView>
  </sheetViews>
  <sheetFormatPr defaultRowHeight="12.75"/>
  <cols>
    <col min="1" max="1" width="80.42578125" style="19" customWidth="1"/>
    <col min="2" max="2" width="23.7109375" style="19" customWidth="1"/>
    <col min="3" max="3" width="16.5703125" style="52" customWidth="1"/>
    <col min="4" max="4" width="17.140625" style="52" customWidth="1"/>
    <col min="5" max="5" width="14.85546875" style="20" customWidth="1"/>
    <col min="6" max="6" width="10.5703125" style="50" customWidth="1"/>
    <col min="7" max="7" width="10.5703125" style="51" customWidth="1"/>
    <col min="8" max="8" width="9.140625" style="19"/>
    <col min="9" max="9" width="12.7109375" style="19" bestFit="1" customWidth="1"/>
    <col min="10" max="16384" width="9.140625" style="19"/>
  </cols>
  <sheetData>
    <row r="1" spans="1:7" ht="16.5" customHeight="1">
      <c r="A1" s="60" t="s">
        <v>148</v>
      </c>
      <c r="B1" s="60"/>
      <c r="C1" s="60"/>
      <c r="D1" s="60"/>
      <c r="E1" s="60"/>
      <c r="F1" s="60"/>
      <c r="G1" s="60"/>
    </row>
    <row r="2" spans="1:7" ht="14.25" customHeight="1">
      <c r="C2" s="20"/>
      <c r="D2" s="20"/>
      <c r="F2" s="61" t="s">
        <v>112</v>
      </c>
      <c r="G2" s="61"/>
    </row>
    <row r="3" spans="1:7" ht="42.75" customHeight="1">
      <c r="A3" s="1" t="s">
        <v>0</v>
      </c>
      <c r="B3" s="1" t="s">
        <v>21</v>
      </c>
      <c r="C3" s="21" t="s">
        <v>143</v>
      </c>
      <c r="D3" s="21" t="s">
        <v>149</v>
      </c>
      <c r="E3" s="21" t="s">
        <v>150</v>
      </c>
      <c r="F3" s="2" t="s">
        <v>32</v>
      </c>
      <c r="G3" s="3" t="s">
        <v>144</v>
      </c>
    </row>
    <row r="4" spans="1:7" ht="12.75" customHeight="1">
      <c r="A4" s="55" t="s">
        <v>1</v>
      </c>
      <c r="B4" s="55"/>
      <c r="C4" s="41">
        <f>C5+C22</f>
        <v>4787482</v>
      </c>
      <c r="D4" s="41">
        <f>D5+D22</f>
        <v>2225836.52</v>
      </c>
      <c r="E4" s="41">
        <f>E5+E22</f>
        <v>2182568.7699999996</v>
      </c>
      <c r="F4" s="42">
        <f t="shared" ref="F4:F79" si="0">D4/C4*100</f>
        <v>46.492843628446018</v>
      </c>
      <c r="G4" s="42">
        <f>D4/E4*100</f>
        <v>101.98242321592461</v>
      </c>
    </row>
    <row r="5" spans="1:7">
      <c r="A5" s="25" t="s">
        <v>15</v>
      </c>
      <c r="B5" s="4"/>
      <c r="C5" s="22">
        <f>C6+C9+C14+C16+C21</f>
        <v>4555810</v>
      </c>
      <c r="D5" s="22">
        <f>D6+D9+D14+D16+D21</f>
        <v>1895582.3699999999</v>
      </c>
      <c r="E5" s="22">
        <f>E6+E9+E14+E16+E21</f>
        <v>1832561.0299999998</v>
      </c>
      <c r="F5" s="23">
        <f t="shared" si="0"/>
        <v>41.608020747133878</v>
      </c>
      <c r="G5" s="24">
        <f t="shared" ref="G5:G73" si="1">D5/E5*100</f>
        <v>103.43897632702578</v>
      </c>
    </row>
    <row r="6" spans="1:7">
      <c r="A6" s="25" t="s">
        <v>2</v>
      </c>
      <c r="B6" s="4" t="s">
        <v>22</v>
      </c>
      <c r="C6" s="22">
        <f>C7</f>
        <v>179500</v>
      </c>
      <c r="D6" s="22">
        <f>D7</f>
        <v>195111.31</v>
      </c>
      <c r="E6" s="22">
        <f>E7</f>
        <v>192798.01</v>
      </c>
      <c r="F6" s="23">
        <f t="shared" si="0"/>
        <v>108.69710863509749</v>
      </c>
      <c r="G6" s="24">
        <f t="shared" si="1"/>
        <v>101.19985678275414</v>
      </c>
    </row>
    <row r="7" spans="1:7">
      <c r="A7" s="26" t="s">
        <v>3</v>
      </c>
      <c r="B7" s="1" t="s">
        <v>40</v>
      </c>
      <c r="C7" s="27">
        <v>179500</v>
      </c>
      <c r="D7" s="27">
        <v>195111.31</v>
      </c>
      <c r="E7" s="27">
        <v>192798.01</v>
      </c>
      <c r="F7" s="23">
        <f t="shared" si="0"/>
        <v>108.69710863509749</v>
      </c>
      <c r="G7" s="24">
        <f t="shared" si="1"/>
        <v>101.19985678275414</v>
      </c>
    </row>
    <row r="8" spans="1:7">
      <c r="A8" s="17" t="s">
        <v>136</v>
      </c>
      <c r="B8" s="1"/>
      <c r="C8" s="27">
        <f>C7*1/3</f>
        <v>59833.333333333336</v>
      </c>
      <c r="D8" s="27">
        <f>D7*1/3</f>
        <v>65037.103333333333</v>
      </c>
      <c r="E8" s="27">
        <f>E7*1/3</f>
        <v>64266.003333333334</v>
      </c>
      <c r="F8" s="23">
        <f t="shared" si="0"/>
        <v>108.69710863509749</v>
      </c>
      <c r="G8" s="24">
        <f t="shared" si="1"/>
        <v>101.19985678275414</v>
      </c>
    </row>
    <row r="9" spans="1:7" ht="32.25" customHeight="1">
      <c r="A9" s="28" t="s">
        <v>62</v>
      </c>
      <c r="B9" s="4" t="s">
        <v>63</v>
      </c>
      <c r="C9" s="22">
        <f>C10+C11+C12+C13</f>
        <v>811600</v>
      </c>
      <c r="D9" s="22">
        <f>D10+D11+D12+D13</f>
        <v>782282.72000000009</v>
      </c>
      <c r="E9" s="22">
        <f>E10+E11+E12+E13</f>
        <v>634401.94999999995</v>
      </c>
      <c r="F9" s="23">
        <f t="shared" si="0"/>
        <v>96.387718087727961</v>
      </c>
      <c r="G9" s="24">
        <f t="shared" si="1"/>
        <v>123.31026409991333</v>
      </c>
    </row>
    <row r="10" spans="1:7" ht="38.25">
      <c r="A10" s="29" t="s">
        <v>64</v>
      </c>
      <c r="B10" s="16" t="s">
        <v>81</v>
      </c>
      <c r="C10" s="56">
        <v>367000</v>
      </c>
      <c r="D10" s="56">
        <v>386097.27</v>
      </c>
      <c r="E10" s="27">
        <v>290056.40000000002</v>
      </c>
      <c r="F10" s="23">
        <f t="shared" si="0"/>
        <v>105.20361580381473</v>
      </c>
      <c r="G10" s="24">
        <f t="shared" si="1"/>
        <v>133.11110184088335</v>
      </c>
    </row>
    <row r="11" spans="1:7" ht="51">
      <c r="A11" s="29" t="s">
        <v>65</v>
      </c>
      <c r="B11" s="16" t="s">
        <v>82</v>
      </c>
      <c r="C11" s="56">
        <v>2000</v>
      </c>
      <c r="D11" s="56">
        <v>2166.09</v>
      </c>
      <c r="E11" s="27">
        <v>2073.85</v>
      </c>
      <c r="F11" s="23">
        <f t="shared" si="0"/>
        <v>108.3045</v>
      </c>
      <c r="G11" s="24">
        <f t="shared" si="1"/>
        <v>104.44776623188756</v>
      </c>
    </row>
    <row r="12" spans="1:7" ht="42" customHeight="1">
      <c r="A12" s="29" t="s">
        <v>66</v>
      </c>
      <c r="B12" s="16" t="s">
        <v>83</v>
      </c>
      <c r="C12" s="56">
        <v>488600</v>
      </c>
      <c r="D12" s="56">
        <v>438668.77</v>
      </c>
      <c r="E12" s="27">
        <v>393387.91</v>
      </c>
      <c r="F12" s="23">
        <f t="shared" si="0"/>
        <v>89.78075521899305</v>
      </c>
      <c r="G12" s="24">
        <f t="shared" si="1"/>
        <v>111.51048592215254</v>
      </c>
    </row>
    <row r="13" spans="1:7" ht="44.25" customHeight="1">
      <c r="A13" s="29" t="s">
        <v>67</v>
      </c>
      <c r="B13" s="16" t="s">
        <v>84</v>
      </c>
      <c r="C13" s="56">
        <v>-46000</v>
      </c>
      <c r="D13" s="56">
        <v>-44649.41</v>
      </c>
      <c r="E13" s="27">
        <v>-51116.21</v>
      </c>
      <c r="F13" s="23"/>
      <c r="G13" s="24">
        <f t="shared" si="1"/>
        <v>87.348827309379956</v>
      </c>
    </row>
    <row r="14" spans="1:7" ht="17.25" customHeight="1">
      <c r="A14" s="25" t="s">
        <v>4</v>
      </c>
      <c r="B14" s="4" t="s">
        <v>23</v>
      </c>
      <c r="C14" s="22">
        <f>C15</f>
        <v>96810</v>
      </c>
      <c r="D14" s="22">
        <f>D15</f>
        <v>124278.9</v>
      </c>
      <c r="E14" s="22">
        <f>E15</f>
        <v>227954.16</v>
      </c>
      <c r="F14" s="23">
        <f t="shared" si="0"/>
        <v>128.3740316083049</v>
      </c>
      <c r="G14" s="24">
        <f t="shared" si="1"/>
        <v>54.519250712511671</v>
      </c>
    </row>
    <row r="15" spans="1:7" ht="16.5" customHeight="1">
      <c r="A15" s="30" t="s">
        <v>5</v>
      </c>
      <c r="B15" s="2" t="s">
        <v>41</v>
      </c>
      <c r="C15" s="56">
        <v>96810</v>
      </c>
      <c r="D15" s="56">
        <v>124278.9</v>
      </c>
      <c r="E15" s="27">
        <v>227954.16</v>
      </c>
      <c r="F15" s="23">
        <f t="shared" si="0"/>
        <v>128.3740316083049</v>
      </c>
      <c r="G15" s="24">
        <f t="shared" si="1"/>
        <v>54.519250712511671</v>
      </c>
    </row>
    <row r="16" spans="1:7" ht="13.5" customHeight="1">
      <c r="A16" s="28" t="s">
        <v>6</v>
      </c>
      <c r="B16" s="5" t="s">
        <v>24</v>
      </c>
      <c r="C16" s="22">
        <f>C17+C18</f>
        <v>3465900</v>
      </c>
      <c r="D16" s="22">
        <f>D17+D18</f>
        <v>792559.44</v>
      </c>
      <c r="E16" s="22">
        <f>E17+E18</f>
        <v>776706.90999999992</v>
      </c>
      <c r="F16" s="23">
        <f t="shared" si="0"/>
        <v>22.867348740586859</v>
      </c>
      <c r="G16" s="24">
        <f t="shared" si="1"/>
        <v>102.04099252831421</v>
      </c>
    </row>
    <row r="17" spans="1:7" ht="16.5" customHeight="1">
      <c r="A17" s="30" t="s">
        <v>7</v>
      </c>
      <c r="B17" s="2" t="s">
        <v>25</v>
      </c>
      <c r="C17" s="56">
        <v>2504000</v>
      </c>
      <c r="D17" s="56">
        <v>405011.3</v>
      </c>
      <c r="E17" s="27">
        <v>434684.91</v>
      </c>
      <c r="F17" s="57">
        <f t="shared" si="0"/>
        <v>16.174572683706071</v>
      </c>
      <c r="G17" s="58">
        <f t="shared" si="1"/>
        <v>93.17353574569681</v>
      </c>
    </row>
    <row r="18" spans="1:7" ht="15.75" customHeight="1">
      <c r="A18" s="28" t="s">
        <v>18</v>
      </c>
      <c r="B18" s="5" t="s">
        <v>26</v>
      </c>
      <c r="C18" s="22">
        <f>C19+C20</f>
        <v>961900</v>
      </c>
      <c r="D18" s="22">
        <f>D19+D20</f>
        <v>387548.14</v>
      </c>
      <c r="E18" s="22">
        <f>E19+E20</f>
        <v>342022</v>
      </c>
      <c r="F18" s="23">
        <f t="shared" si="0"/>
        <v>40.289857573552347</v>
      </c>
      <c r="G18" s="24">
        <f t="shared" si="1"/>
        <v>113.31088058662893</v>
      </c>
    </row>
    <row r="19" spans="1:7" ht="25.5">
      <c r="A19" s="31" t="s">
        <v>68</v>
      </c>
      <c r="B19" s="2" t="s">
        <v>69</v>
      </c>
      <c r="C19" s="56">
        <v>240400</v>
      </c>
      <c r="D19" s="56">
        <v>26804.37</v>
      </c>
      <c r="E19" s="27">
        <v>29716.83</v>
      </c>
      <c r="F19" s="23">
        <f t="shared" si="0"/>
        <v>11.149904326123128</v>
      </c>
      <c r="G19" s="24">
        <f t="shared" si="1"/>
        <v>90.199291108775725</v>
      </c>
    </row>
    <row r="20" spans="1:7" ht="30" customHeight="1">
      <c r="A20" s="31" t="s">
        <v>70</v>
      </c>
      <c r="B20" s="2" t="s">
        <v>71</v>
      </c>
      <c r="C20" s="56">
        <v>721500</v>
      </c>
      <c r="D20" s="56">
        <v>360743.77</v>
      </c>
      <c r="E20" s="27">
        <v>312305.17</v>
      </c>
      <c r="F20" s="23">
        <f t="shared" si="0"/>
        <v>49.999136521136521</v>
      </c>
      <c r="G20" s="24">
        <f t="shared" si="1"/>
        <v>115.51002181616144</v>
      </c>
    </row>
    <row r="21" spans="1:7" ht="17.25" customHeight="1">
      <c r="A21" s="28" t="s">
        <v>44</v>
      </c>
      <c r="B21" s="5" t="s">
        <v>133</v>
      </c>
      <c r="C21" s="22">
        <v>2000</v>
      </c>
      <c r="D21" s="22">
        <v>1350</v>
      </c>
      <c r="E21" s="22">
        <v>700</v>
      </c>
      <c r="F21" s="23">
        <f t="shared" si="0"/>
        <v>67.5</v>
      </c>
      <c r="G21" s="24">
        <f t="shared" si="1"/>
        <v>192.85714285714286</v>
      </c>
    </row>
    <row r="22" spans="1:7">
      <c r="A22" s="32" t="s">
        <v>16</v>
      </c>
      <c r="B22" s="6"/>
      <c r="C22" s="33">
        <f>C23+C27+C33+C34+C30</f>
        <v>231672</v>
      </c>
      <c r="D22" s="33">
        <f>D23+D27+D33+D34+D30</f>
        <v>330254.15000000002</v>
      </c>
      <c r="E22" s="33">
        <f>E23+E27+E33+E34+E30</f>
        <v>350007.74</v>
      </c>
      <c r="F22" s="23">
        <f t="shared" si="0"/>
        <v>142.5524664180393</v>
      </c>
      <c r="G22" s="24">
        <f t="shared" si="1"/>
        <v>94.356241950535164</v>
      </c>
    </row>
    <row r="23" spans="1:7" ht="25.5">
      <c r="A23" s="32" t="s">
        <v>88</v>
      </c>
      <c r="B23" s="6" t="s">
        <v>89</v>
      </c>
      <c r="C23" s="33">
        <f>C24+C25+C26</f>
        <v>12000</v>
      </c>
      <c r="D23" s="33">
        <f>D24+D25+D26</f>
        <v>0</v>
      </c>
      <c r="E23" s="33">
        <f>E24+E25+E26</f>
        <v>12100</v>
      </c>
      <c r="F23" s="23">
        <f t="shared" si="0"/>
        <v>0</v>
      </c>
      <c r="G23" s="24">
        <f t="shared" si="1"/>
        <v>0</v>
      </c>
    </row>
    <row r="24" spans="1:7" ht="47.25" customHeight="1">
      <c r="A24" s="17" t="s">
        <v>90</v>
      </c>
      <c r="B24" s="3" t="s">
        <v>91</v>
      </c>
      <c r="C24" s="34">
        <v>12000</v>
      </c>
      <c r="D24" s="35">
        <v>0</v>
      </c>
      <c r="E24" s="27">
        <v>12100</v>
      </c>
      <c r="F24" s="23">
        <f t="shared" si="0"/>
        <v>0</v>
      </c>
      <c r="G24" s="24">
        <f t="shared" si="1"/>
        <v>0</v>
      </c>
    </row>
    <row r="25" spans="1:7" ht="57.75" hidden="1" customHeight="1">
      <c r="A25" s="17" t="s">
        <v>80</v>
      </c>
      <c r="B25" s="3" t="s">
        <v>92</v>
      </c>
      <c r="C25" s="34"/>
      <c r="D25" s="35"/>
      <c r="E25" s="27"/>
      <c r="F25" s="23" t="e">
        <f t="shared" si="0"/>
        <v>#DIV/0!</v>
      </c>
      <c r="G25" s="24" t="e">
        <f t="shared" si="1"/>
        <v>#DIV/0!</v>
      </c>
    </row>
    <row r="26" spans="1:7" ht="25.5" hidden="1">
      <c r="A26" s="17" t="s">
        <v>93</v>
      </c>
      <c r="B26" s="3" t="s">
        <v>94</v>
      </c>
      <c r="C26" s="34">
        <v>0</v>
      </c>
      <c r="D26" s="35">
        <v>0</v>
      </c>
      <c r="E26" s="27">
        <v>0</v>
      </c>
      <c r="F26" s="23" t="e">
        <f t="shared" si="0"/>
        <v>#DIV/0!</v>
      </c>
      <c r="G26" s="24" t="e">
        <f t="shared" si="1"/>
        <v>#DIV/0!</v>
      </c>
    </row>
    <row r="27" spans="1:7" ht="25.5" hidden="1">
      <c r="A27" s="32" t="s">
        <v>95</v>
      </c>
      <c r="B27" s="6" t="s">
        <v>96</v>
      </c>
      <c r="C27" s="33">
        <f>C28+C29</f>
        <v>0</v>
      </c>
      <c r="D27" s="33">
        <f>D28+D29</f>
        <v>0</v>
      </c>
      <c r="E27" s="33">
        <f>E28+E29</f>
        <v>0</v>
      </c>
      <c r="F27" s="23" t="e">
        <f t="shared" si="0"/>
        <v>#DIV/0!</v>
      </c>
      <c r="G27" s="24" t="e">
        <f t="shared" si="1"/>
        <v>#DIV/0!</v>
      </c>
    </row>
    <row r="28" spans="1:7" ht="25.5" hidden="1">
      <c r="A28" s="17" t="s">
        <v>78</v>
      </c>
      <c r="B28" s="3" t="s">
        <v>97</v>
      </c>
      <c r="C28" s="35"/>
      <c r="D28" s="35"/>
      <c r="E28" s="22"/>
      <c r="F28" s="23" t="e">
        <f t="shared" si="0"/>
        <v>#DIV/0!</v>
      </c>
      <c r="G28" s="24" t="e">
        <f t="shared" si="1"/>
        <v>#DIV/0!</v>
      </c>
    </row>
    <row r="29" spans="1:7" hidden="1">
      <c r="A29" s="18" t="s">
        <v>98</v>
      </c>
      <c r="B29" s="7" t="s">
        <v>99</v>
      </c>
      <c r="C29" s="35"/>
      <c r="D29" s="35"/>
      <c r="E29" s="27"/>
      <c r="F29" s="23" t="e">
        <f t="shared" si="0"/>
        <v>#DIV/0!</v>
      </c>
      <c r="G29" s="24" t="e">
        <f t="shared" si="1"/>
        <v>#DIV/0!</v>
      </c>
    </row>
    <row r="30" spans="1:7" ht="25.5" hidden="1">
      <c r="A30" s="36" t="s">
        <v>100</v>
      </c>
      <c r="B30" s="8" t="s">
        <v>101</v>
      </c>
      <c r="C30" s="33">
        <f>C32+C31</f>
        <v>0</v>
      </c>
      <c r="D30" s="33">
        <f>D32+D31</f>
        <v>0</v>
      </c>
      <c r="E30" s="33">
        <f>E32+E31</f>
        <v>0</v>
      </c>
      <c r="F30" s="23" t="e">
        <f t="shared" si="0"/>
        <v>#DIV/0!</v>
      </c>
      <c r="G30" s="24" t="e">
        <f t="shared" si="1"/>
        <v>#DIV/0!</v>
      </c>
    </row>
    <row r="31" spans="1:7" ht="51">
      <c r="A31" s="18" t="s">
        <v>138</v>
      </c>
      <c r="B31" s="7" t="s">
        <v>137</v>
      </c>
      <c r="C31" s="34">
        <v>0</v>
      </c>
      <c r="D31" s="34">
        <v>0</v>
      </c>
      <c r="E31" s="34">
        <v>0</v>
      </c>
      <c r="F31" s="23" t="e">
        <f t="shared" si="0"/>
        <v>#DIV/0!</v>
      </c>
      <c r="G31" s="24" t="e">
        <f t="shared" si="1"/>
        <v>#DIV/0!</v>
      </c>
    </row>
    <row r="32" spans="1:7" ht="51">
      <c r="A32" s="18" t="s">
        <v>102</v>
      </c>
      <c r="B32" s="7" t="s">
        <v>103</v>
      </c>
      <c r="C32" s="35"/>
      <c r="D32" s="35"/>
      <c r="E32" s="27"/>
      <c r="F32" s="23" t="e">
        <f t="shared" si="0"/>
        <v>#DIV/0!</v>
      </c>
      <c r="G32" s="24" t="e">
        <f t="shared" si="1"/>
        <v>#DIV/0!</v>
      </c>
    </row>
    <row r="33" spans="1:9">
      <c r="A33" s="36" t="s">
        <v>104</v>
      </c>
      <c r="B33" s="5" t="s">
        <v>105</v>
      </c>
      <c r="C33" s="37">
        <v>0</v>
      </c>
      <c r="D33" s="37">
        <v>15510.15</v>
      </c>
      <c r="E33" s="22">
        <v>269934.74</v>
      </c>
      <c r="F33" s="23" t="e">
        <f t="shared" si="0"/>
        <v>#DIV/0!</v>
      </c>
      <c r="G33" s="24">
        <f t="shared" si="1"/>
        <v>5.7458888026046591</v>
      </c>
    </row>
    <row r="34" spans="1:9" ht="17.25" customHeight="1">
      <c r="A34" s="38" t="s">
        <v>106</v>
      </c>
      <c r="B34" s="9"/>
      <c r="C34" s="33">
        <f>C35+C36+C37</f>
        <v>219672</v>
      </c>
      <c r="D34" s="33">
        <f>D35+D36+D37</f>
        <v>314744</v>
      </c>
      <c r="E34" s="33">
        <f>E35+E36+E37</f>
        <v>67973</v>
      </c>
      <c r="F34" s="23">
        <f t="shared" si="0"/>
        <v>143.27907061437051</v>
      </c>
      <c r="G34" s="24">
        <f t="shared" si="1"/>
        <v>463.04267871066457</v>
      </c>
    </row>
    <row r="35" spans="1:9" ht="3" hidden="1" customHeight="1">
      <c r="A35" s="39" t="s">
        <v>107</v>
      </c>
      <c r="B35" s="10" t="s">
        <v>108</v>
      </c>
      <c r="C35" s="35"/>
      <c r="D35" s="37"/>
      <c r="E35" s="22"/>
      <c r="F35" s="23" t="e">
        <f t="shared" si="0"/>
        <v>#DIV/0!</v>
      </c>
      <c r="G35" s="24" t="e">
        <f t="shared" si="1"/>
        <v>#DIV/0!</v>
      </c>
    </row>
    <row r="36" spans="1:9" ht="1.5" hidden="1" customHeight="1">
      <c r="A36" s="18" t="s">
        <v>109</v>
      </c>
      <c r="B36" s="2" t="s">
        <v>110</v>
      </c>
      <c r="C36" s="37"/>
      <c r="D36" s="35"/>
      <c r="E36" s="27"/>
      <c r="F36" s="23" t="e">
        <f t="shared" si="0"/>
        <v>#DIV/0!</v>
      </c>
      <c r="G36" s="24" t="e">
        <f t="shared" si="1"/>
        <v>#DIV/0!</v>
      </c>
    </row>
    <row r="37" spans="1:9" ht="17.25" customHeight="1">
      <c r="A37" s="18" t="s">
        <v>139</v>
      </c>
      <c r="B37" s="2" t="s">
        <v>140</v>
      </c>
      <c r="C37" s="35">
        <v>219672</v>
      </c>
      <c r="D37" s="35">
        <v>314744</v>
      </c>
      <c r="E37" s="27">
        <v>67973</v>
      </c>
      <c r="F37" s="23">
        <f t="shared" si="0"/>
        <v>143.27907061437051</v>
      </c>
      <c r="G37" s="24">
        <f t="shared" si="1"/>
        <v>463.04267871066457</v>
      </c>
    </row>
    <row r="38" spans="1:9" ht="18" customHeight="1">
      <c r="A38" s="40" t="s">
        <v>8</v>
      </c>
      <c r="B38" s="12" t="s">
        <v>27</v>
      </c>
      <c r="C38" s="41">
        <f>C39+C40+C41+C42+C44+C45+C47+C51+C46+C49+C43+C50</f>
        <v>15988311.699999999</v>
      </c>
      <c r="D38" s="41">
        <f>D39+D40+D41+D42+D44+D45+D47+D51+D46+D49+D43+D50</f>
        <v>11354335.279999999</v>
      </c>
      <c r="E38" s="41">
        <f>E39+E40+E41+E42+E44+E45+E47+E51+E46+E49+E43+E50</f>
        <v>15466992</v>
      </c>
      <c r="F38" s="42">
        <f t="shared" si="0"/>
        <v>71.016474366083315</v>
      </c>
      <c r="G38" s="42">
        <f t="shared" si="1"/>
        <v>73.410106373624558</v>
      </c>
    </row>
    <row r="39" spans="1:9" ht="18.75" customHeight="1">
      <c r="A39" s="30" t="s">
        <v>87</v>
      </c>
      <c r="B39" s="2" t="s">
        <v>115</v>
      </c>
      <c r="C39" s="56">
        <v>8569716</v>
      </c>
      <c r="D39" s="56">
        <v>7145399</v>
      </c>
      <c r="E39" s="27">
        <v>7363334</v>
      </c>
      <c r="F39" s="23">
        <f t="shared" si="0"/>
        <v>83.379647586921209</v>
      </c>
      <c r="G39" s="24">
        <f t="shared" si="1"/>
        <v>97.040267357150995</v>
      </c>
    </row>
    <row r="40" spans="1:9" ht="25.5" hidden="1">
      <c r="A40" s="30" t="s">
        <v>79</v>
      </c>
      <c r="B40" s="2" t="s">
        <v>116</v>
      </c>
      <c r="C40" s="27">
        <v>0</v>
      </c>
      <c r="D40" s="27">
        <v>0</v>
      </c>
      <c r="E40" s="27">
        <v>0</v>
      </c>
      <c r="F40" s="23" t="e">
        <f t="shared" si="0"/>
        <v>#DIV/0!</v>
      </c>
      <c r="G40" s="24" t="e">
        <f t="shared" si="1"/>
        <v>#DIV/0!</v>
      </c>
    </row>
    <row r="41" spans="1:9" ht="25.5" hidden="1">
      <c r="A41" s="30" t="s">
        <v>129</v>
      </c>
      <c r="B41" s="2" t="s">
        <v>117</v>
      </c>
      <c r="C41" s="27"/>
      <c r="D41" s="27"/>
      <c r="E41" s="27"/>
      <c r="F41" s="23" t="e">
        <f t="shared" si="0"/>
        <v>#DIV/0!</v>
      </c>
      <c r="G41" s="24" t="e">
        <f t="shared" si="1"/>
        <v>#DIV/0!</v>
      </c>
    </row>
    <row r="42" spans="1:9" ht="51">
      <c r="A42" s="17" t="s">
        <v>113</v>
      </c>
      <c r="B42" s="3" t="s">
        <v>114</v>
      </c>
      <c r="C42" s="56">
        <v>1152961</v>
      </c>
      <c r="D42" s="27">
        <v>980235</v>
      </c>
      <c r="E42" s="27">
        <v>623882</v>
      </c>
      <c r="F42" s="23">
        <f t="shared" si="0"/>
        <v>85.018920848146635</v>
      </c>
      <c r="G42" s="24">
        <f t="shared" si="1"/>
        <v>157.11865384800331</v>
      </c>
    </row>
    <row r="43" spans="1:9" ht="38.25" hidden="1">
      <c r="A43" s="17" t="s">
        <v>135</v>
      </c>
      <c r="B43" s="3" t="s">
        <v>126</v>
      </c>
      <c r="C43" s="56">
        <v>0</v>
      </c>
      <c r="D43" s="27">
        <v>0</v>
      </c>
      <c r="E43" s="27">
        <v>0</v>
      </c>
      <c r="F43" s="23" t="e">
        <f t="shared" si="0"/>
        <v>#DIV/0!</v>
      </c>
      <c r="G43" s="24" t="e">
        <f t="shared" si="1"/>
        <v>#DIV/0!</v>
      </c>
    </row>
    <row r="44" spans="1:9" ht="25.5" hidden="1">
      <c r="A44" s="30" t="s">
        <v>46</v>
      </c>
      <c r="B44" s="2" t="s">
        <v>118</v>
      </c>
      <c r="C44" s="56"/>
      <c r="D44" s="27"/>
      <c r="E44" s="27"/>
      <c r="F44" s="23" t="e">
        <f t="shared" si="0"/>
        <v>#DIV/0!</v>
      </c>
      <c r="G44" s="24" t="e">
        <f t="shared" si="1"/>
        <v>#DIV/0!</v>
      </c>
    </row>
    <row r="45" spans="1:9" ht="17.25" customHeight="1">
      <c r="A45" s="30" t="s">
        <v>125</v>
      </c>
      <c r="B45" s="2" t="s">
        <v>119</v>
      </c>
      <c r="C45" s="56">
        <v>2939802</v>
      </c>
      <c r="D45" s="27">
        <v>2822615.38</v>
      </c>
      <c r="E45" s="27">
        <v>7172109</v>
      </c>
      <c r="F45" s="23">
        <f t="shared" si="0"/>
        <v>96.013792085317306</v>
      </c>
      <c r="G45" s="24">
        <f t="shared" si="1"/>
        <v>39.355444542184173</v>
      </c>
      <c r="I45" s="53"/>
    </row>
    <row r="46" spans="1:9">
      <c r="A46" s="30" t="s">
        <v>124</v>
      </c>
      <c r="B46" s="2" t="s">
        <v>120</v>
      </c>
      <c r="C46" s="56">
        <v>2970480.7</v>
      </c>
      <c r="D46" s="27">
        <v>21438.9</v>
      </c>
      <c r="E46" s="27">
        <v>0</v>
      </c>
      <c r="F46" s="23">
        <f t="shared" si="0"/>
        <v>0.72173167124095439</v>
      </c>
      <c r="G46" s="24" t="e">
        <f t="shared" si="1"/>
        <v>#DIV/0!</v>
      </c>
    </row>
    <row r="47" spans="1:9" ht="24.75" customHeight="1">
      <c r="A47" s="18" t="s">
        <v>134</v>
      </c>
      <c r="B47" s="2" t="s">
        <v>121</v>
      </c>
      <c r="C47" s="56">
        <v>249663</v>
      </c>
      <c r="D47" s="27">
        <v>204158</v>
      </c>
      <c r="E47" s="27">
        <v>172787</v>
      </c>
      <c r="F47" s="23">
        <f t="shared" si="0"/>
        <v>81.773430584427814</v>
      </c>
      <c r="G47" s="24">
        <f t="shared" si="1"/>
        <v>118.15587978262255</v>
      </c>
    </row>
    <row r="48" spans="1:9" ht="24" hidden="1" customHeight="1">
      <c r="A48" s="43" t="s">
        <v>50</v>
      </c>
      <c r="B48" s="2" t="s">
        <v>51</v>
      </c>
      <c r="C48" s="56"/>
      <c r="D48" s="27"/>
      <c r="E48" s="27"/>
      <c r="F48" s="23" t="e">
        <f t="shared" si="0"/>
        <v>#DIV/0!</v>
      </c>
      <c r="G48" s="24" t="e">
        <f t="shared" si="1"/>
        <v>#DIV/0!</v>
      </c>
    </row>
    <row r="49" spans="1:7" ht="25.5" hidden="1">
      <c r="A49" s="43" t="s">
        <v>131</v>
      </c>
      <c r="B49" s="2" t="s">
        <v>132</v>
      </c>
      <c r="C49" s="56"/>
      <c r="D49" s="27"/>
      <c r="E49" s="27"/>
      <c r="F49" s="23" t="e">
        <f t="shared" si="0"/>
        <v>#DIV/0!</v>
      </c>
      <c r="G49" s="24" t="e">
        <f t="shared" si="1"/>
        <v>#DIV/0!</v>
      </c>
    </row>
    <row r="50" spans="1:7">
      <c r="A50" s="30" t="s">
        <v>45</v>
      </c>
      <c r="B50" s="2" t="s">
        <v>130</v>
      </c>
      <c r="C50" s="56">
        <v>105689</v>
      </c>
      <c r="D50" s="27">
        <v>105689</v>
      </c>
      <c r="E50" s="27">
        <v>113530</v>
      </c>
      <c r="F50" s="23">
        <f t="shared" si="0"/>
        <v>100</v>
      </c>
      <c r="G50" s="24">
        <f t="shared" si="1"/>
        <v>93.093455474323974</v>
      </c>
    </row>
    <row r="51" spans="1:7">
      <c r="A51" s="28" t="s">
        <v>56</v>
      </c>
      <c r="B51" s="5" t="s">
        <v>122</v>
      </c>
      <c r="C51" s="22">
        <f>C52</f>
        <v>0</v>
      </c>
      <c r="D51" s="22">
        <f>D52</f>
        <v>74800</v>
      </c>
      <c r="E51" s="22">
        <f>E52</f>
        <v>21350</v>
      </c>
      <c r="F51" s="23" t="e">
        <f t="shared" si="0"/>
        <v>#DIV/0!</v>
      </c>
      <c r="G51" s="24">
        <f t="shared" si="1"/>
        <v>350.3512880562061</v>
      </c>
    </row>
    <row r="52" spans="1:7">
      <c r="A52" s="30" t="s">
        <v>57</v>
      </c>
      <c r="B52" s="2" t="s">
        <v>123</v>
      </c>
      <c r="C52" s="27">
        <v>0</v>
      </c>
      <c r="D52" s="27">
        <v>74800</v>
      </c>
      <c r="E52" s="27">
        <v>21350</v>
      </c>
      <c r="F52" s="23" t="e">
        <f t="shared" si="0"/>
        <v>#DIV/0!</v>
      </c>
      <c r="G52" s="24">
        <f t="shared" si="1"/>
        <v>350.3512880562061</v>
      </c>
    </row>
    <row r="53" spans="1:7" ht="51" hidden="1">
      <c r="A53" s="28" t="s">
        <v>85</v>
      </c>
      <c r="B53" s="11" t="s">
        <v>86</v>
      </c>
      <c r="C53" s="22"/>
      <c r="D53" s="22">
        <v>0</v>
      </c>
      <c r="E53" s="22"/>
      <c r="F53" s="23" t="e">
        <f t="shared" si="0"/>
        <v>#DIV/0!</v>
      </c>
      <c r="G53" s="24" t="e">
        <f t="shared" si="1"/>
        <v>#DIV/0!</v>
      </c>
    </row>
    <row r="54" spans="1:7" s="54" customFormat="1" ht="17.25" customHeight="1">
      <c r="A54" s="40" t="s">
        <v>9</v>
      </c>
      <c r="B54" s="12"/>
      <c r="C54" s="41">
        <f>C4+C38+C53</f>
        <v>20775793.699999999</v>
      </c>
      <c r="D54" s="41">
        <f>D4+D38</f>
        <v>13580171.799999999</v>
      </c>
      <c r="E54" s="41">
        <f>E4+E38+E53</f>
        <v>17649560.77</v>
      </c>
      <c r="F54" s="42">
        <f t="shared" si="0"/>
        <v>65.365357377417538</v>
      </c>
      <c r="G54" s="42">
        <f t="shared" si="1"/>
        <v>76.943398065083969</v>
      </c>
    </row>
    <row r="55" spans="1:7" ht="15.75" customHeight="1">
      <c r="A55" s="28" t="s">
        <v>10</v>
      </c>
      <c r="B55" s="5"/>
      <c r="C55" s="22"/>
      <c r="D55" s="22"/>
      <c r="E55" s="22"/>
      <c r="F55" s="23"/>
      <c r="G55" s="24"/>
    </row>
    <row r="56" spans="1:7" ht="14.25" customHeight="1">
      <c r="A56" s="28" t="s">
        <v>11</v>
      </c>
      <c r="B56" s="13" t="s">
        <v>49</v>
      </c>
      <c r="C56" s="44">
        <v>2652350</v>
      </c>
      <c r="D56" s="44">
        <v>1670927.68</v>
      </c>
      <c r="E56" s="22">
        <v>1640142.54</v>
      </c>
      <c r="F56" s="23">
        <f t="shared" si="0"/>
        <v>62.99800855844817</v>
      </c>
      <c r="G56" s="24">
        <f t="shared" si="1"/>
        <v>101.87697954593628</v>
      </c>
    </row>
    <row r="57" spans="1:7">
      <c r="A57" s="30" t="s">
        <v>12</v>
      </c>
      <c r="B57" s="2">
        <v>211.21299999999999</v>
      </c>
      <c r="C57" s="45">
        <v>2090183</v>
      </c>
      <c r="D57" s="45">
        <v>1405450.12</v>
      </c>
      <c r="E57" s="27">
        <v>1424053.36</v>
      </c>
      <c r="F57" s="23">
        <f t="shared" si="0"/>
        <v>67.240529656972626</v>
      </c>
      <c r="G57" s="24">
        <f t="shared" si="1"/>
        <v>98.693641648371937</v>
      </c>
    </row>
    <row r="58" spans="1:7">
      <c r="A58" s="30" t="s">
        <v>19</v>
      </c>
      <c r="B58" s="2">
        <v>223</v>
      </c>
      <c r="C58" s="45">
        <v>52000</v>
      </c>
      <c r="D58" s="27">
        <v>25972.22</v>
      </c>
      <c r="E58" s="27">
        <v>28752.42</v>
      </c>
      <c r="F58" s="23">
        <f t="shared" si="0"/>
        <v>49.946576923076925</v>
      </c>
      <c r="G58" s="24">
        <f t="shared" si="1"/>
        <v>90.330553045621912</v>
      </c>
    </row>
    <row r="59" spans="1:7">
      <c r="A59" s="30" t="s">
        <v>13</v>
      </c>
      <c r="B59" s="2"/>
      <c r="C59" s="45">
        <f>C56-C57-C58</f>
        <v>510167</v>
      </c>
      <c r="D59" s="27">
        <f>D56-D57-D58</f>
        <v>239505.33999999982</v>
      </c>
      <c r="E59" s="27">
        <f>E56-E57-E58</f>
        <v>187336.75999999995</v>
      </c>
      <c r="F59" s="23">
        <f t="shared" si="0"/>
        <v>46.946458708618913</v>
      </c>
      <c r="G59" s="24">
        <f t="shared" si="1"/>
        <v>127.84748706020103</v>
      </c>
    </row>
    <row r="60" spans="1:7" ht="16.5" customHeight="1">
      <c r="A60" s="28" t="s">
        <v>20</v>
      </c>
      <c r="B60" s="13" t="s">
        <v>33</v>
      </c>
      <c r="C60" s="44">
        <v>249663</v>
      </c>
      <c r="D60" s="44">
        <v>201695.89</v>
      </c>
      <c r="E60" s="22">
        <v>171298.9</v>
      </c>
      <c r="F60" s="23">
        <f t="shared" si="0"/>
        <v>80.787257222736258</v>
      </c>
      <c r="G60" s="24">
        <f t="shared" si="1"/>
        <v>117.74500011383613</v>
      </c>
    </row>
    <row r="61" spans="1:7" ht="15.75" customHeight="1">
      <c r="A61" s="28" t="s">
        <v>28</v>
      </c>
      <c r="B61" s="13" t="s">
        <v>29</v>
      </c>
      <c r="C61" s="44">
        <v>405000</v>
      </c>
      <c r="D61" s="44">
        <v>319068</v>
      </c>
      <c r="E61" s="22">
        <v>270150</v>
      </c>
      <c r="F61" s="23">
        <f t="shared" si="0"/>
        <v>78.782222222222217</v>
      </c>
      <c r="G61" s="24">
        <f t="shared" si="1"/>
        <v>118.10771793448085</v>
      </c>
    </row>
    <row r="62" spans="1:7" ht="15.75" customHeight="1">
      <c r="A62" s="28" t="s">
        <v>146</v>
      </c>
      <c r="B62" s="13" t="s">
        <v>145</v>
      </c>
      <c r="C62" s="44">
        <v>2000</v>
      </c>
      <c r="D62" s="44"/>
      <c r="E62" s="22"/>
      <c r="F62" s="23"/>
      <c r="G62" s="24"/>
    </row>
    <row r="63" spans="1:7" ht="15.75" customHeight="1">
      <c r="A63" s="28" t="s">
        <v>58</v>
      </c>
      <c r="B63" s="13" t="s">
        <v>60</v>
      </c>
      <c r="C63" s="22">
        <f>C65+C66+C67+C64</f>
        <v>7394072.2000000002</v>
      </c>
      <c r="D63" s="22">
        <f>D65+D66+D67+D64</f>
        <v>5943514.9400000004</v>
      </c>
      <c r="E63" s="22">
        <f>E65+E66+E67+E64</f>
        <v>8574727.0099999998</v>
      </c>
      <c r="F63" s="23">
        <f t="shared" si="0"/>
        <v>80.382159914532622</v>
      </c>
      <c r="G63" s="24">
        <f t="shared" si="1"/>
        <v>69.314334241411615</v>
      </c>
    </row>
    <row r="64" spans="1:7">
      <c r="A64" s="30" t="s">
        <v>127</v>
      </c>
      <c r="B64" s="14" t="s">
        <v>128</v>
      </c>
      <c r="C64" s="27">
        <v>15000</v>
      </c>
      <c r="D64" s="27">
        <v>9895.2000000000007</v>
      </c>
      <c r="E64" s="27">
        <v>7479.9</v>
      </c>
      <c r="F64" s="23">
        <f t="shared" si="0"/>
        <v>65.968000000000004</v>
      </c>
      <c r="G64" s="24">
        <f t="shared" si="1"/>
        <v>132.29053864356476</v>
      </c>
    </row>
    <row r="65" spans="1:7">
      <c r="A65" s="30" t="s">
        <v>72</v>
      </c>
      <c r="B65" s="14" t="s">
        <v>73</v>
      </c>
      <c r="C65" s="27">
        <v>40607.199999999997</v>
      </c>
      <c r="D65" s="27">
        <v>30093.279999999999</v>
      </c>
      <c r="E65" s="27">
        <v>0</v>
      </c>
      <c r="F65" s="23">
        <f t="shared" si="0"/>
        <v>74.108236962903135</v>
      </c>
      <c r="G65" s="24" t="e">
        <f t="shared" si="1"/>
        <v>#DIV/0!</v>
      </c>
    </row>
    <row r="66" spans="1:7">
      <c r="A66" s="30" t="s">
        <v>59</v>
      </c>
      <c r="B66" s="14" t="s">
        <v>61</v>
      </c>
      <c r="C66" s="45">
        <v>7175465</v>
      </c>
      <c r="D66" s="45">
        <v>5797526.46</v>
      </c>
      <c r="E66" s="27">
        <v>3195830.41</v>
      </c>
      <c r="F66" s="23">
        <f t="shared" si="0"/>
        <v>80.796526218161475</v>
      </c>
      <c r="G66" s="24">
        <f t="shared" si="1"/>
        <v>181.40907733586528</v>
      </c>
    </row>
    <row r="67" spans="1:7">
      <c r="A67" s="30" t="s">
        <v>37</v>
      </c>
      <c r="B67" s="14" t="s">
        <v>34</v>
      </c>
      <c r="C67" s="45">
        <v>163000</v>
      </c>
      <c r="D67" s="45">
        <v>106000</v>
      </c>
      <c r="E67" s="27">
        <v>5371416.7000000002</v>
      </c>
      <c r="F67" s="23">
        <f t="shared" si="0"/>
        <v>65.030674846625772</v>
      </c>
      <c r="G67" s="24">
        <f t="shared" si="1"/>
        <v>1.973408616762129</v>
      </c>
    </row>
    <row r="68" spans="1:7">
      <c r="A68" s="28" t="s">
        <v>52</v>
      </c>
      <c r="B68" s="13" t="s">
        <v>53</v>
      </c>
      <c r="C68" s="44">
        <f>C69+C70+C71+C72</f>
        <v>4251569</v>
      </c>
      <c r="D68" s="44">
        <f>D69+D70+D71+D72</f>
        <v>3128508.71</v>
      </c>
      <c r="E68" s="44">
        <f>E69+E70+E71+E72</f>
        <v>3250237.9300000006</v>
      </c>
      <c r="F68" s="23">
        <f t="shared" si="0"/>
        <v>73.584803868877586</v>
      </c>
      <c r="G68" s="24">
        <f t="shared" si="1"/>
        <v>96.254759724621124</v>
      </c>
    </row>
    <row r="69" spans="1:7">
      <c r="A69" s="30" t="s">
        <v>54</v>
      </c>
      <c r="B69" s="14" t="s">
        <v>55</v>
      </c>
      <c r="C69" s="45">
        <v>14000</v>
      </c>
      <c r="D69" s="27">
        <v>7409.92</v>
      </c>
      <c r="E69" s="27">
        <v>0</v>
      </c>
      <c r="F69" s="23">
        <f t="shared" si="0"/>
        <v>52.927999999999997</v>
      </c>
      <c r="G69" s="24" t="e">
        <f t="shared" si="1"/>
        <v>#DIV/0!</v>
      </c>
    </row>
    <row r="70" spans="1:7">
      <c r="A70" s="30" t="s">
        <v>43</v>
      </c>
      <c r="B70" s="14" t="s">
        <v>42</v>
      </c>
      <c r="C70" s="45">
        <v>632000</v>
      </c>
      <c r="D70" s="45">
        <v>429451.11</v>
      </c>
      <c r="E70" s="27">
        <v>285515.76</v>
      </c>
      <c r="F70" s="23">
        <f t="shared" si="0"/>
        <v>67.951125000000005</v>
      </c>
      <c r="G70" s="24">
        <f t="shared" si="1"/>
        <v>150.4124010527475</v>
      </c>
    </row>
    <row r="71" spans="1:7">
      <c r="A71" s="30" t="s">
        <v>36</v>
      </c>
      <c r="B71" s="14" t="s">
        <v>35</v>
      </c>
      <c r="C71" s="45">
        <v>2563278</v>
      </c>
      <c r="D71" s="45">
        <v>1837750.1</v>
      </c>
      <c r="E71" s="27">
        <v>2111381.7200000002</v>
      </c>
      <c r="F71" s="23">
        <f t="shared" si="0"/>
        <v>71.695309677686154</v>
      </c>
      <c r="G71" s="24">
        <f t="shared" si="1"/>
        <v>87.04016344330195</v>
      </c>
    </row>
    <row r="72" spans="1:7" ht="15.75" customHeight="1">
      <c r="A72" s="30" t="s">
        <v>74</v>
      </c>
      <c r="B72" s="14" t="s">
        <v>75</v>
      </c>
      <c r="C72" s="45">
        <v>1042291</v>
      </c>
      <c r="D72" s="45">
        <v>853897.58</v>
      </c>
      <c r="E72" s="27">
        <v>853340.45</v>
      </c>
      <c r="F72" s="23">
        <f t="shared" si="0"/>
        <v>81.925065072997853</v>
      </c>
      <c r="G72" s="24">
        <f t="shared" si="1"/>
        <v>100.06528812738222</v>
      </c>
    </row>
    <row r="73" spans="1:7" ht="14.25" customHeight="1">
      <c r="A73" s="28" t="s">
        <v>17</v>
      </c>
      <c r="B73" s="13" t="s">
        <v>30</v>
      </c>
      <c r="C73" s="44">
        <v>4572804</v>
      </c>
      <c r="D73" s="44">
        <v>1647738.78</v>
      </c>
      <c r="E73" s="22">
        <v>2061832.86</v>
      </c>
      <c r="F73" s="23">
        <f t="shared" si="0"/>
        <v>36.033444249961292</v>
      </c>
      <c r="G73" s="24">
        <f t="shared" si="1"/>
        <v>79.916214935094203</v>
      </c>
    </row>
    <row r="74" spans="1:7" ht="15.75" customHeight="1">
      <c r="A74" s="28" t="s">
        <v>38</v>
      </c>
      <c r="B74" s="13" t="s">
        <v>47</v>
      </c>
      <c r="C74" s="44">
        <v>405440</v>
      </c>
      <c r="D74" s="22">
        <v>291540</v>
      </c>
      <c r="E74" s="22">
        <v>261623.46</v>
      </c>
      <c r="F74" s="23">
        <f t="shared" si="0"/>
        <v>71.907063930544595</v>
      </c>
      <c r="G74" s="24">
        <f t="shared" ref="G74:G79" si="2">D74/E74*100</f>
        <v>111.43496076383977</v>
      </c>
    </row>
    <row r="75" spans="1:7">
      <c r="A75" s="28" t="s">
        <v>111</v>
      </c>
      <c r="B75" s="5">
        <v>1000</v>
      </c>
      <c r="C75" s="44">
        <f>C77+C76</f>
        <v>2951895.5</v>
      </c>
      <c r="D75" s="44">
        <v>0</v>
      </c>
      <c r="E75" s="44">
        <v>0</v>
      </c>
      <c r="F75" s="23">
        <f t="shared" si="0"/>
        <v>0</v>
      </c>
      <c r="G75" s="24" t="e">
        <f t="shared" si="2"/>
        <v>#DIV/0!</v>
      </c>
    </row>
    <row r="76" spans="1:7">
      <c r="A76" s="30" t="s">
        <v>147</v>
      </c>
      <c r="B76" s="2">
        <v>1004</v>
      </c>
      <c r="C76" s="45">
        <v>2941895.5</v>
      </c>
      <c r="D76" s="45">
        <v>0</v>
      </c>
      <c r="E76" s="45">
        <v>0</v>
      </c>
      <c r="F76" s="57">
        <v>0</v>
      </c>
      <c r="G76" s="58" t="e">
        <f t="shared" si="2"/>
        <v>#DIV/0!</v>
      </c>
    </row>
    <row r="77" spans="1:7">
      <c r="A77" s="30" t="s">
        <v>76</v>
      </c>
      <c r="B77" s="14" t="s">
        <v>77</v>
      </c>
      <c r="C77" s="45">
        <v>10000</v>
      </c>
      <c r="D77" s="45">
        <v>0</v>
      </c>
      <c r="E77" s="45">
        <v>0</v>
      </c>
      <c r="F77" s="23">
        <f t="shared" si="0"/>
        <v>0</v>
      </c>
      <c r="G77" s="24" t="e">
        <f t="shared" si="2"/>
        <v>#DIV/0!</v>
      </c>
    </row>
    <row r="78" spans="1:7" ht="14.25" customHeight="1">
      <c r="A78" s="28" t="s">
        <v>39</v>
      </c>
      <c r="B78" s="13" t="s">
        <v>48</v>
      </c>
      <c r="C78" s="44">
        <v>30000</v>
      </c>
      <c r="D78" s="22">
        <v>29300</v>
      </c>
      <c r="E78" s="22">
        <v>11575</v>
      </c>
      <c r="F78" s="23">
        <f t="shared" si="0"/>
        <v>97.666666666666671</v>
      </c>
      <c r="G78" s="24">
        <f t="shared" si="2"/>
        <v>253.13174946004318</v>
      </c>
    </row>
    <row r="79" spans="1:7" s="54" customFormat="1" ht="17.25" customHeight="1">
      <c r="A79" s="46" t="s">
        <v>14</v>
      </c>
      <c r="B79" s="15"/>
      <c r="C79" s="47">
        <f>C78+C75+C74+C73+C68+C63+C61+C60+C56+C62</f>
        <v>22914793.699999999</v>
      </c>
      <c r="D79" s="47">
        <f>D78+D75+D74+D73+D68+D63+D61+D60+D56</f>
        <v>13232294</v>
      </c>
      <c r="E79" s="47">
        <f>E56+E60+E61+E63+E68+E73+E74+E78+E75</f>
        <v>16241587.699999999</v>
      </c>
      <c r="F79" s="42">
        <f t="shared" si="0"/>
        <v>57.745638792288148</v>
      </c>
      <c r="G79" s="42">
        <f t="shared" si="2"/>
        <v>81.471677796623297</v>
      </c>
    </row>
    <row r="80" spans="1:7" ht="18" customHeight="1">
      <c r="A80" s="36" t="s">
        <v>31</v>
      </c>
      <c r="B80" s="5"/>
      <c r="C80" s="48">
        <f>C54-C79</f>
        <v>-2139000</v>
      </c>
      <c r="D80" s="49">
        <f>D54-D79</f>
        <v>347877.79999999888</v>
      </c>
      <c r="E80" s="49">
        <f>E54-E79</f>
        <v>1407973.0700000003</v>
      </c>
      <c r="F80" s="23"/>
      <c r="G80" s="24"/>
    </row>
    <row r="81" spans="1:7" ht="6" customHeight="1">
      <c r="C81" s="62"/>
      <c r="D81" s="62"/>
    </row>
    <row r="82" spans="1:7" ht="17.25" hidden="1" customHeight="1">
      <c r="C82" s="62"/>
      <c r="D82" s="62"/>
    </row>
    <row r="83" spans="1:7" ht="15" customHeight="1">
      <c r="A83" s="19" t="s">
        <v>142</v>
      </c>
      <c r="F83" s="59" t="s">
        <v>141</v>
      </c>
      <c r="G83" s="59"/>
    </row>
    <row r="84" spans="1:7">
      <c r="C84" s="20"/>
      <c r="D84" s="20"/>
    </row>
    <row r="85" spans="1:7">
      <c r="C85" s="20"/>
      <c r="D85" s="20"/>
    </row>
    <row r="86" spans="1:7">
      <c r="C86" s="20"/>
      <c r="D86" s="20"/>
    </row>
    <row r="87" spans="1:7">
      <c r="C87" s="20"/>
      <c r="D87" s="20"/>
    </row>
    <row r="88" spans="1:7">
      <c r="C88" s="20"/>
      <c r="D88" s="20"/>
    </row>
    <row r="89" spans="1:7">
      <c r="C89" s="20"/>
      <c r="D89" s="20"/>
    </row>
    <row r="90" spans="1:7">
      <c r="C90" s="20"/>
      <c r="D90" s="20"/>
    </row>
    <row r="91" spans="1:7">
      <c r="C91" s="20"/>
      <c r="D91" s="20"/>
    </row>
    <row r="92" spans="1:7">
      <c r="C92" s="20"/>
      <c r="D92" s="20"/>
    </row>
    <row r="93" spans="1:7">
      <c r="C93" s="20"/>
      <c r="D93" s="20"/>
    </row>
  </sheetData>
  <mergeCells count="5">
    <mergeCell ref="F83:G83"/>
    <mergeCell ref="A1:G1"/>
    <mergeCell ref="F2:G2"/>
    <mergeCell ref="C81:D81"/>
    <mergeCell ref="C82:D82"/>
  </mergeCells>
  <phoneticPr fontId="1" type="noConversion"/>
  <printOptions horizontalCentered="1"/>
  <pageMargins left="0.70866141732283472" right="0.19685039370078741" top="0.15748031496062992" bottom="0.19685039370078741" header="0.23622047244094491" footer="0.31496062992125984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01.11.2022</vt:lpstr>
      <vt:lpstr>'01.11.2022'!Область_печати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дима</dc:creator>
  <cp:lastModifiedBy>RePack by SPecialiST</cp:lastModifiedBy>
  <cp:lastPrinted>2022-08-09T06:54:44Z</cp:lastPrinted>
  <dcterms:created xsi:type="dcterms:W3CDTF">2006-03-13T07:15:44Z</dcterms:created>
  <dcterms:modified xsi:type="dcterms:W3CDTF">2022-11-08T13:41:47Z</dcterms:modified>
</cp:coreProperties>
</file>