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11.2022" sheetId="56" r:id="rId1"/>
  </sheets>
  <definedNames>
    <definedName name="_xlnm.Print_Area" localSheetId="0">'01.11.2022'!$A$1:$G$83</definedName>
  </definedNames>
  <calcPr calcId="125725"/>
</workbook>
</file>

<file path=xl/calcChain.xml><?xml version="1.0" encoding="utf-8"?>
<calcChain xmlns="http://schemas.openxmlformats.org/spreadsheetml/2006/main">
  <c r="G17" i="56"/>
  <c r="F17"/>
  <c r="G76"/>
  <c r="C75"/>
  <c r="E68"/>
  <c r="E34"/>
  <c r="E22" s="1"/>
  <c r="G13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5"/>
  <c r="G77"/>
  <c r="G78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F8"/>
  <c r="G40"/>
  <c r="G41"/>
  <c r="G42"/>
  <c r="G43"/>
  <c r="G44"/>
  <c r="G45"/>
  <c r="G46"/>
  <c r="G47"/>
  <c r="E30"/>
  <c r="G20"/>
  <c r="G21"/>
  <c r="G48"/>
  <c r="G49"/>
  <c r="G50"/>
  <c r="G52"/>
  <c r="D51"/>
  <c r="G51" s="1"/>
  <c r="C63"/>
  <c r="C79" s="1"/>
  <c r="F21"/>
  <c r="F35"/>
  <c r="F36"/>
  <c r="F37"/>
  <c r="G19"/>
  <c r="D34"/>
  <c r="F34"/>
  <c r="C34"/>
  <c r="C22" s="1"/>
  <c r="F71"/>
  <c r="F58"/>
  <c r="F60"/>
  <c r="F61"/>
  <c r="F72"/>
  <c r="F73"/>
  <c r="C30"/>
  <c r="F30" s="1"/>
  <c r="F57"/>
  <c r="D30"/>
  <c r="G30" s="1"/>
  <c r="F74"/>
  <c r="E63"/>
  <c r="E79" s="1"/>
  <c r="E8"/>
  <c r="C8"/>
  <c r="G53"/>
  <c r="G39"/>
  <c r="G15"/>
  <c r="E59"/>
  <c r="D63"/>
  <c r="G63" s="1"/>
  <c r="G12"/>
  <c r="F15"/>
  <c r="F19"/>
  <c r="F20"/>
  <c r="G56"/>
  <c r="F10"/>
  <c r="F11"/>
  <c r="F12"/>
  <c r="F39"/>
  <c r="F50"/>
  <c r="G10"/>
  <c r="G11"/>
  <c r="F77"/>
  <c r="E27"/>
  <c r="D27"/>
  <c r="F27" s="1"/>
  <c r="C27"/>
  <c r="E23"/>
  <c r="G23"/>
  <c r="D23"/>
  <c r="F23" s="1"/>
  <c r="C23"/>
  <c r="F78"/>
  <c r="G7"/>
  <c r="F7"/>
  <c r="F52"/>
  <c r="F53"/>
  <c r="F56"/>
  <c r="D18"/>
  <c r="C6"/>
  <c r="F6" s="1"/>
  <c r="D6"/>
  <c r="E6"/>
  <c r="C9"/>
  <c r="C5" s="1"/>
  <c r="D9"/>
  <c r="D5" s="1"/>
  <c r="E9"/>
  <c r="C14"/>
  <c r="D14"/>
  <c r="G14" s="1"/>
  <c r="E14"/>
  <c r="C18"/>
  <c r="F18" s="1"/>
  <c r="E18"/>
  <c r="G18" s="1"/>
  <c r="C51"/>
  <c r="C38"/>
  <c r="E51"/>
  <c r="E38" s="1"/>
  <c r="C59"/>
  <c r="D59"/>
  <c r="G59" s="1"/>
  <c r="C68"/>
  <c r="D68"/>
  <c r="D79" s="1"/>
  <c r="G27"/>
  <c r="C16"/>
  <c r="F75"/>
  <c r="D22"/>
  <c r="G22" s="1"/>
  <c r="G34"/>
  <c r="D16"/>
  <c r="F16" s="1"/>
  <c r="G9"/>
  <c r="G8"/>
  <c r="G6"/>
  <c r="G68" l="1"/>
  <c r="F68"/>
  <c r="F59"/>
  <c r="F79"/>
  <c r="C4"/>
  <c r="C54" s="1"/>
  <c r="C80" s="1"/>
  <c r="F5"/>
  <c r="D4"/>
  <c r="G79"/>
  <c r="F63"/>
  <c r="F51"/>
  <c r="E16"/>
  <c r="E5" s="1"/>
  <c r="E4" s="1"/>
  <c r="E54" s="1"/>
  <c r="E80" s="1"/>
  <c r="F9"/>
  <c r="F22"/>
  <c r="D38"/>
  <c r="F14"/>
  <c r="D54" l="1"/>
  <c r="F4"/>
  <c r="G4"/>
  <c r="G38"/>
  <c r="F38"/>
  <c r="G16"/>
  <c r="G5"/>
  <c r="F54" l="1"/>
  <c r="G54"/>
  <c r="D80"/>
</calcChain>
</file>

<file path=xl/sharedStrings.xml><?xml version="1.0" encoding="utf-8"?>
<sst xmlns="http://schemas.openxmlformats.org/spreadsheetml/2006/main" count="151" uniqueCount="151">
  <si>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</si>
  <si>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</si>
  <si>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</si>
  <si>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</si>
  <si>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</si>
  <si>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</si>
  <si>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</si>
  <si>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</si>
  <si>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</si>
  <si>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</si>
  <si>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</si>
  <si>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</si>
  <si>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</si>
  <si>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</si>
  <si>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</si>
  <si>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</si>
  <si>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</si>
  <si>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</si>
  <si>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</si>
  <si>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</si>
  <si>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</si>
  <si>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</si>
  <si>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</si>
  <si>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</si>
  <si>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</si>
  <si>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</si>
  <si>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</si>
  <si>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</si>
  <si>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</si>
  <si>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</si>
  <si>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</si>
  <si>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</si>
  <si>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</si>
  <si>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</si>
  <si>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</si>
  <si>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</si>
  <si>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</si>
  <si>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</si>
  <si>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</si>
  <si>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</si>
  <si>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</si>
  <si>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</si>
  <si>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</si>
  <si>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</si>
  <si>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</si>
  <si>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</si>
  <si>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</si>
  <si>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</si>
  <si>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</si>
  <si>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</si>
  <si>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</si>
  <si>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</si>
  <si>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</si>
  <si>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</si>
  <si>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</si>
  <si>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</si>
  <si>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</si>
  <si>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</si>
  <si>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</si>
  <si>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</si>
  <si>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</si>
  <si>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</si>
  <si>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</si>
  <si>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</si>
  <si>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</si>
  <si>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</si>
  <si>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</si>
  <si>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</si>
  <si>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</si>
  <si>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</si>
  <si>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</si>
  <si>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</si>
  <si>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</si>
  <si>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</si>
  <si>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</si>
  <si>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</si>
  <si>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</si>
  <si>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</si>
  <si>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</si>
  <si>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</si>
  <si>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</si>
  <si>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</si>
  <si>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</si>
  <si>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</si>
  <si>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</si>
  <si>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</si>
  <si>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</si>
  <si>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</si>
  <si>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</si>
  <si>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</si>
  <si>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</si>
  <si>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</si>
  <si>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</si>
  <si>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</si>
  <si>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</si>
  <si>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</si>
  <si>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</si>
  <si>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</si>
  <si>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</si>
  <si>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</si>
  <si>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</si>
  <si>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</si>
  <si>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</si>
  <si>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</si>
  <si>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</si>
  <si>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</si>
  <si>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</si>
  <si>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</si>
  <si>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</si>
  <si>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</si>
  <si>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</si>
  <si>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</si>
  <si>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</si>
  <si>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</si>
  <si>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</si>
  <si>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</si>
  <si>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</si>
  <si>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</si>
  <si>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</si>
  <si>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</si>
  <si>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</si>
  <si>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</si>
  <si>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</si>
  <si>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</si>
  <si>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</si>
  <si>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</si>
  <si>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</si>
  <si>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</si>
  <si>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</si>
  <si>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</si>
  <si>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</si>
  <si>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</si>
  <si>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</si>
  <si>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</si>
  <si>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</si>
  <si>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</si>
  <si>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</si>
  <si>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</si>
  <si>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</si>
  <si>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</si>
  <si>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</si>
  <si>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</si>
  <si>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</si>
  <si>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</si>
  <si>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</si>
  <si>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</si>
  <si>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</si>
  <si>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Охрана семьи и детства</t>
  </si>
  <si>
    <t>АНАЛИЗ ИСПОЛНЕНИЯ БЮДЖЕТА УРМАЕВСКОГО  ПОСЕЛЕНИЯ НА 01.11.2022 г.</t>
  </si>
  <si>
    <t>Исполнено на 01.11.2022</t>
  </si>
  <si>
    <t>Исполнено на 01.11.2021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</si>
</sst>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45" zoomScaleNormal="100" workbookViewId="0">
      <selection activeCell="C74" sqref="C74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60" t="s">
        <v>148</v>
      </c>
      <c r="B1" s="60"/>
      <c r="C1" s="60"/>
      <c r="D1" s="60"/>
      <c r="E1" s="60"/>
      <c r="F1" s="60"/>
      <c r="G1" s="60"/>
    </row>
    <row r="2" spans="1:7" ht="14.25" customHeight="1">
      <c r="C2" s="20"/>
      <c r="D2" s="20"/>
      <c r="F2" s="61" t="s">
        <v>112</v>
      </c>
      <c r="G2" s="61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149</v>
      </c>
      <c r="E3" s="21" t="s">
        <v>150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4787482</v>
      </c>
      <c r="D4" s="41">
        <f>D5+D22</f>
        <v>2225836.52</v>
      </c>
      <c r="E4" s="41">
        <f>E5+E22</f>
        <v>2182568.7699999996</v>
      </c>
      <c r="F4" s="42">
        <f t="shared" ref="F4:F79" si="0">D4/C4*100</f>
        <v>46.492843628446018</v>
      </c>
      <c r="G4" s="42">
        <f>D4/E4*100</f>
        <v>101.98242321592461</v>
      </c>
    </row>
    <row r="5" spans="1:7">
      <c r="A5" s="25" t="s">
        <v>15</v>
      </c>
      <c r="B5" s="4"/>
      <c r="C5" s="22">
        <f>C6+C9+C14+C16+C21</f>
        <v>4555810</v>
      </c>
      <c r="D5" s="22">
        <f>D6+D9+D14+D16+D21</f>
        <v>1895582.3699999999</v>
      </c>
      <c r="E5" s="22">
        <f>E6+E9+E14+E16+E21</f>
        <v>1832561.0299999998</v>
      </c>
      <c r="F5" s="23">
        <f t="shared" si="0"/>
        <v>41.608020747133878</v>
      </c>
      <c r="G5" s="24">
        <f t="shared" ref="G5:G73" si="1">D5/E5*100</f>
        <v>103.43897632702578</v>
      </c>
    </row>
    <row r="6" spans="1:7">
      <c r="A6" s="25" t="s">
        <v>2</v>
      </c>
      <c r="B6" s="4" t="s">
        <v>22</v>
      </c>
      <c r="C6" s="22">
        <f>C7</f>
        <v>179500</v>
      </c>
      <c r="D6" s="22">
        <f>D7</f>
        <v>195111.31</v>
      </c>
      <c r="E6" s="22">
        <f>E7</f>
        <v>192798.01</v>
      </c>
      <c r="F6" s="23">
        <f t="shared" si="0"/>
        <v>108.69710863509749</v>
      </c>
      <c r="G6" s="24">
        <f t="shared" si="1"/>
        <v>101.19985678275414</v>
      </c>
    </row>
    <row r="7" spans="1:7">
      <c r="A7" s="26" t="s">
        <v>3</v>
      </c>
      <c r="B7" s="1" t="s">
        <v>40</v>
      </c>
      <c r="C7" s="27">
        <v>179500</v>
      </c>
      <c r="D7" s="27">
        <v>195111.31</v>
      </c>
      <c r="E7" s="27">
        <v>192798.01</v>
      </c>
      <c r="F7" s="23">
        <f t="shared" si="0"/>
        <v>108.69710863509749</v>
      </c>
      <c r="G7" s="24">
        <f t="shared" si="1"/>
        <v>101.19985678275414</v>
      </c>
    </row>
    <row r="8" spans="1:7">
      <c r="A8" s="17" t="s">
        <v>136</v>
      </c>
      <c r="B8" s="1"/>
      <c r="C8" s="27">
        <f>C7*1/3</f>
        <v>59833.333333333336</v>
      </c>
      <c r="D8" s="27">
        <f>D7*1/3</f>
        <v>65037.103333333333</v>
      </c>
      <c r="E8" s="27">
        <f>E7*1/3</f>
        <v>64266.003333333334</v>
      </c>
      <c r="F8" s="23">
        <f t="shared" si="0"/>
        <v>108.69710863509749</v>
      </c>
      <c r="G8" s="24">
        <f t="shared" si="1"/>
        <v>101.19985678275414</v>
      </c>
    </row>
    <row r="9" spans="1:7" ht="32.25" customHeight="1">
      <c r="A9" s="28" t="s">
        <v>62</v>
      </c>
      <c r="B9" s="4" t="s">
        <v>63</v>
      </c>
      <c r="C9" s="22">
        <f>C10+C11+C12+C13</f>
        <v>811600</v>
      </c>
      <c r="D9" s="22">
        <f>D10+D11+D12+D13</f>
        <v>782282.72000000009</v>
      </c>
      <c r="E9" s="22">
        <f>E10+E11+E12+E13</f>
        <v>634401.94999999995</v>
      </c>
      <c r="F9" s="23">
        <f t="shared" si="0"/>
        <v>96.387718087727961</v>
      </c>
      <c r="G9" s="24">
        <f t="shared" si="1"/>
        <v>123.31026409991333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386097.27</v>
      </c>
      <c r="E10" s="27">
        <v>290056.40000000002</v>
      </c>
      <c r="F10" s="23">
        <f t="shared" si="0"/>
        <v>105.20361580381473</v>
      </c>
      <c r="G10" s="24">
        <f t="shared" si="1"/>
        <v>133.11110184088335</v>
      </c>
    </row>
    <row r="11" spans="1:7" ht="51">
      <c r="A11" s="29" t="s">
        <v>65</v>
      </c>
      <c r="B11" s="16" t="s">
        <v>82</v>
      </c>
      <c r="C11" s="56">
        <v>2000</v>
      </c>
      <c r="D11" s="56">
        <v>2166.09</v>
      </c>
      <c r="E11" s="27">
        <v>2073.85</v>
      </c>
      <c r="F11" s="23">
        <f t="shared" si="0"/>
        <v>108.3045</v>
      </c>
      <c r="G11" s="24">
        <f t="shared" si="1"/>
        <v>104.44776623188756</v>
      </c>
    </row>
    <row r="12" spans="1:7" ht="42" customHeight="1">
      <c r="A12" s="29" t="s">
        <v>66</v>
      </c>
      <c r="B12" s="16" t="s">
        <v>83</v>
      </c>
      <c r="C12" s="56">
        <v>488600</v>
      </c>
      <c r="D12" s="56">
        <v>438668.77</v>
      </c>
      <c r="E12" s="27">
        <v>393387.91</v>
      </c>
      <c r="F12" s="23">
        <f t="shared" si="0"/>
        <v>89.78075521899305</v>
      </c>
      <c r="G12" s="24">
        <f t="shared" si="1"/>
        <v>111.51048592215254</v>
      </c>
    </row>
    <row r="13" spans="1:7" ht="44.25" customHeight="1">
      <c r="A13" s="29" t="s">
        <v>67</v>
      </c>
      <c r="B13" s="16" t="s">
        <v>84</v>
      </c>
      <c r="C13" s="56">
        <v>-46000</v>
      </c>
      <c r="D13" s="56">
        <v>-44649.41</v>
      </c>
      <c r="E13" s="27">
        <v>-51116.21</v>
      </c>
      <c r="F13" s="23"/>
      <c r="G13" s="24">
        <f t="shared" si="1"/>
        <v>87.348827309379956</v>
      </c>
    </row>
    <row r="14" spans="1:7" ht="17.25" customHeight="1">
      <c r="A14" s="25" t="s">
        <v>4</v>
      </c>
      <c r="B14" s="4" t="s">
        <v>23</v>
      </c>
      <c r="C14" s="22">
        <f>C15</f>
        <v>96810</v>
      </c>
      <c r="D14" s="22">
        <f>D15</f>
        <v>124278.9</v>
      </c>
      <c r="E14" s="22">
        <f>E15</f>
        <v>227954.16</v>
      </c>
      <c r="F14" s="23">
        <f t="shared" si="0"/>
        <v>128.3740316083049</v>
      </c>
      <c r="G14" s="24">
        <f t="shared" si="1"/>
        <v>54.519250712511671</v>
      </c>
    </row>
    <row r="15" spans="1:7" ht="16.5" customHeight="1">
      <c r="A15" s="30" t="s">
        <v>5</v>
      </c>
      <c r="B15" s="2" t="s">
        <v>41</v>
      </c>
      <c r="C15" s="56">
        <v>96810</v>
      </c>
      <c r="D15" s="56">
        <v>124278.9</v>
      </c>
      <c r="E15" s="27">
        <v>227954.16</v>
      </c>
      <c r="F15" s="23">
        <f t="shared" si="0"/>
        <v>128.3740316083049</v>
      </c>
      <c r="G15" s="24">
        <f t="shared" si="1"/>
        <v>54.519250712511671</v>
      </c>
    </row>
    <row r="16" spans="1:7" ht="13.5" customHeight="1">
      <c r="A16" s="28" t="s">
        <v>6</v>
      </c>
      <c r="B16" s="5" t="s">
        <v>24</v>
      </c>
      <c r="C16" s="22">
        <f>C17+C18</f>
        <v>3465900</v>
      </c>
      <c r="D16" s="22">
        <f>D17+D18</f>
        <v>792559.44</v>
      </c>
      <c r="E16" s="22">
        <f>E17+E18</f>
        <v>776706.90999999992</v>
      </c>
      <c r="F16" s="23">
        <f t="shared" si="0"/>
        <v>22.867348740586859</v>
      </c>
      <c r="G16" s="24">
        <f t="shared" si="1"/>
        <v>102.04099252831421</v>
      </c>
    </row>
    <row r="17" spans="1:7" ht="16.5" customHeight="1">
      <c r="A17" s="30" t="s">
        <v>7</v>
      </c>
      <c r="B17" s="2" t="s">
        <v>25</v>
      </c>
      <c r="C17" s="56">
        <v>2504000</v>
      </c>
      <c r="D17" s="56">
        <v>405011.3</v>
      </c>
      <c r="E17" s="27">
        <v>434684.91</v>
      </c>
      <c r="F17" s="57">
        <f t="shared" si="0"/>
        <v>16.174572683706071</v>
      </c>
      <c r="G17" s="58">
        <f t="shared" si="1"/>
        <v>93.17353574569681</v>
      </c>
    </row>
    <row r="18" spans="1:7" ht="15.75" customHeight="1">
      <c r="A18" s="28" t="s">
        <v>18</v>
      </c>
      <c r="B18" s="5" t="s">
        <v>26</v>
      </c>
      <c r="C18" s="22">
        <f>C19+C20</f>
        <v>961900</v>
      </c>
      <c r="D18" s="22">
        <f>D19+D20</f>
        <v>387548.14</v>
      </c>
      <c r="E18" s="22">
        <f>E19+E20</f>
        <v>342022</v>
      </c>
      <c r="F18" s="23">
        <f t="shared" si="0"/>
        <v>40.289857573552347</v>
      </c>
      <c r="G18" s="24">
        <f t="shared" si="1"/>
        <v>113.31088058662893</v>
      </c>
    </row>
    <row r="19" spans="1:7" ht="25.5">
      <c r="A19" s="31" t="s">
        <v>68</v>
      </c>
      <c r="B19" s="2" t="s">
        <v>69</v>
      </c>
      <c r="C19" s="56">
        <v>240400</v>
      </c>
      <c r="D19" s="56">
        <v>26804.37</v>
      </c>
      <c r="E19" s="27">
        <v>29716.83</v>
      </c>
      <c r="F19" s="23">
        <f t="shared" si="0"/>
        <v>11.149904326123128</v>
      </c>
      <c r="G19" s="24">
        <f t="shared" si="1"/>
        <v>90.199291108775725</v>
      </c>
    </row>
    <row r="20" spans="1:7" ht="30" customHeight="1">
      <c r="A20" s="31" t="s">
        <v>70</v>
      </c>
      <c r="B20" s="2" t="s">
        <v>71</v>
      </c>
      <c r="C20" s="56">
        <v>721500</v>
      </c>
      <c r="D20" s="56">
        <v>360743.77</v>
      </c>
      <c r="E20" s="27">
        <v>312305.17</v>
      </c>
      <c r="F20" s="23">
        <f t="shared" si="0"/>
        <v>49.999136521136521</v>
      </c>
      <c r="G20" s="24">
        <f t="shared" si="1"/>
        <v>115.51002181616144</v>
      </c>
    </row>
    <row r="21" spans="1:7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700</v>
      </c>
      <c r="F21" s="23">
        <f t="shared" si="0"/>
        <v>67.5</v>
      </c>
      <c r="G21" s="24">
        <f t="shared" si="1"/>
        <v>192.85714285714286</v>
      </c>
    </row>
    <row r="22" spans="1:7">
      <c r="A22" s="32" t="s">
        <v>16</v>
      </c>
      <c r="B22" s="6"/>
      <c r="C22" s="33">
        <f>C23+C27+C33+C34+C30</f>
        <v>231672</v>
      </c>
      <c r="D22" s="33">
        <f>D23+D27+D33+D34+D30</f>
        <v>330254.15000000002</v>
      </c>
      <c r="E22" s="33">
        <f>E23+E27+E33+E34+E30</f>
        <v>350007.74</v>
      </c>
      <c r="F22" s="23">
        <f t="shared" si="0"/>
        <v>142.5524664180393</v>
      </c>
      <c r="G22" s="24">
        <f t="shared" si="1"/>
        <v>94.356241950535164</v>
      </c>
    </row>
    <row r="23" spans="1:7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12100</v>
      </c>
      <c r="F23" s="23">
        <f t="shared" si="0"/>
        <v>0</v>
      </c>
      <c r="G23" s="24">
        <f t="shared" si="1"/>
        <v>0</v>
      </c>
    </row>
    <row r="24" spans="1:7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7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7" ht="25.5" hidden="1">
      <c r="A26" s="17" t="s">
        <v>93</v>
      </c>
      <c r="B26" s="3" t="s">
        <v>94</v>
      </c>
      <c r="C26" s="34">
        <v>0</v>
      </c>
      <c r="D26" s="35">
        <v>0</v>
      </c>
      <c r="E26" s="27">
        <v>0</v>
      </c>
      <c r="F26" s="23" t="e">
        <f t="shared" si="0"/>
        <v>#DIV/0!</v>
      </c>
      <c r="G26" s="24" t="e">
        <f t="shared" si="1"/>
        <v>#DIV/0!</v>
      </c>
    </row>
    <row r="27" spans="1:7" ht="25.5" hidden="1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7" ht="25.5" hidden="1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7" hidden="1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7" ht="25.5" hidden="1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7" ht="5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7" ht="5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0</v>
      </c>
      <c r="D33" s="37">
        <v>15510.15</v>
      </c>
      <c r="E33" s="22">
        <v>269934.74</v>
      </c>
      <c r="F33" s="23" t="e">
        <f t="shared" si="0"/>
        <v>#DIV/0!</v>
      </c>
      <c r="G33" s="24">
        <f t="shared" si="1"/>
        <v>5.7458888026046591</v>
      </c>
    </row>
    <row r="34" spans="1:9" ht="17.25" customHeight="1">
      <c r="A34" s="38" t="s">
        <v>106</v>
      </c>
      <c r="B34" s="9"/>
      <c r="C34" s="33">
        <f>C35+C36+C37</f>
        <v>219672</v>
      </c>
      <c r="D34" s="33">
        <f>D35+D36+D37</f>
        <v>314744</v>
      </c>
      <c r="E34" s="33">
        <f>E35+E36+E37</f>
        <v>67973</v>
      </c>
      <c r="F34" s="23">
        <f t="shared" si="0"/>
        <v>143.27907061437051</v>
      </c>
      <c r="G34" s="24">
        <f t="shared" si="1"/>
        <v>463.04267871066457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219672</v>
      </c>
      <c r="D37" s="35">
        <v>314744</v>
      </c>
      <c r="E37" s="27">
        <v>67973</v>
      </c>
      <c r="F37" s="23">
        <f t="shared" si="0"/>
        <v>143.27907061437051</v>
      </c>
      <c r="G37" s="24">
        <f t="shared" si="1"/>
        <v>463.04267871066457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15988311.699999999</v>
      </c>
      <c r="D38" s="41">
        <f>D39+D40+D41+D42+D44+D45+D47+D51+D46+D49+D43+D50</f>
        <v>11354335.279999999</v>
      </c>
      <c r="E38" s="41">
        <f>E39+E40+E41+E42+E44+E45+E47+E51+E46+E49+E43+E50</f>
        <v>15466992</v>
      </c>
      <c r="F38" s="42">
        <f t="shared" si="0"/>
        <v>71.016474366083315</v>
      </c>
      <c r="G38" s="42">
        <f t="shared" si="1"/>
        <v>73.410106373624558</v>
      </c>
    </row>
    <row r="39" spans="1:9" ht="18.75" customHeight="1">
      <c r="A39" s="30" t="s">
        <v>87</v>
      </c>
      <c r="B39" s="2" t="s">
        <v>115</v>
      </c>
      <c r="C39" s="56">
        <v>8569716</v>
      </c>
      <c r="D39" s="56">
        <v>7145399</v>
      </c>
      <c r="E39" s="27">
        <v>7363334</v>
      </c>
      <c r="F39" s="23">
        <f t="shared" si="0"/>
        <v>83.379647586921209</v>
      </c>
      <c r="G39" s="24">
        <f t="shared" si="1"/>
        <v>97.040267357150995</v>
      </c>
    </row>
    <row r="40" spans="1:9" ht="25.5" hidden="1">
      <c r="A40" s="30" t="s">
        <v>79</v>
      </c>
      <c r="B40" s="2" t="s">
        <v>116</v>
      </c>
      <c r="C40" s="27">
        <v>0</v>
      </c>
      <c r="D40" s="27">
        <v>0</v>
      </c>
      <c r="E40" s="27">
        <v>0</v>
      </c>
      <c r="F40" s="23" t="e">
        <f t="shared" si="0"/>
        <v>#DIV/0!</v>
      </c>
      <c r="G40" s="24" t="e">
        <f t="shared" si="1"/>
        <v>#DIV/0!</v>
      </c>
    </row>
    <row r="41" spans="1:9" ht="25.5" hidden="1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980235</v>
      </c>
      <c r="E42" s="27">
        <v>623882</v>
      </c>
      <c r="F42" s="23">
        <f t="shared" si="0"/>
        <v>85.018920848146635</v>
      </c>
      <c r="G42" s="24">
        <f t="shared" si="1"/>
        <v>157.11865384800331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2939802</v>
      </c>
      <c r="D45" s="27">
        <v>2822615.38</v>
      </c>
      <c r="E45" s="27">
        <v>7172109</v>
      </c>
      <c r="F45" s="23">
        <f t="shared" si="0"/>
        <v>96.013792085317306</v>
      </c>
      <c r="G45" s="24">
        <f t="shared" si="1"/>
        <v>39.355444542184173</v>
      </c>
      <c r="I45" s="53"/>
    </row>
    <row r="46" spans="1:9">
      <c r="A46" s="30" t="s">
        <v>124</v>
      </c>
      <c r="B46" s="2" t="s">
        <v>120</v>
      </c>
      <c r="C46" s="56">
        <v>2970480.7</v>
      </c>
      <c r="D46" s="27">
        <v>21438.9</v>
      </c>
      <c r="E46" s="27">
        <v>0</v>
      </c>
      <c r="F46" s="23">
        <f t="shared" si="0"/>
        <v>0.72173167124095439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249663</v>
      </c>
      <c r="D47" s="27">
        <v>204158</v>
      </c>
      <c r="E47" s="27">
        <v>172787</v>
      </c>
      <c r="F47" s="23">
        <f t="shared" si="0"/>
        <v>81.773430584427814</v>
      </c>
      <c r="G47" s="24">
        <f t="shared" si="1"/>
        <v>118.15587978262255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105689</v>
      </c>
      <c r="E50" s="27">
        <v>113530</v>
      </c>
      <c r="F50" s="23">
        <f t="shared" si="0"/>
        <v>100</v>
      </c>
      <c r="G50" s="24">
        <f t="shared" si="1"/>
        <v>93.093455474323974</v>
      </c>
    </row>
    <row r="51" spans="1:7">
      <c r="A51" s="28" t="s">
        <v>56</v>
      </c>
      <c r="B51" s="5" t="s">
        <v>122</v>
      </c>
      <c r="C51" s="22">
        <f>C52</f>
        <v>0</v>
      </c>
      <c r="D51" s="22">
        <f>D52</f>
        <v>74800</v>
      </c>
      <c r="E51" s="22">
        <f>E52</f>
        <v>21350</v>
      </c>
      <c r="F51" s="23" t="e">
        <f t="shared" si="0"/>
        <v>#DIV/0!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0</v>
      </c>
      <c r="D52" s="27">
        <v>74800</v>
      </c>
      <c r="E52" s="27">
        <v>21350</v>
      </c>
      <c r="F52" s="23" t="e">
        <f t="shared" si="0"/>
        <v>#DIV/0!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20775793.699999999</v>
      </c>
      <c r="D54" s="41">
        <f>D4+D38</f>
        <v>13580171.799999999</v>
      </c>
      <c r="E54" s="41">
        <f>E4+E38+E53</f>
        <v>17649560.77</v>
      </c>
      <c r="F54" s="42">
        <f t="shared" si="0"/>
        <v>65.365357377417538</v>
      </c>
      <c r="G54" s="42">
        <f t="shared" si="1"/>
        <v>76.943398065083969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2652350</v>
      </c>
      <c r="D56" s="44">
        <v>1670927.68</v>
      </c>
      <c r="E56" s="22">
        <v>1640142.54</v>
      </c>
      <c r="F56" s="23">
        <f t="shared" si="0"/>
        <v>62.99800855844817</v>
      </c>
      <c r="G56" s="24">
        <f t="shared" si="1"/>
        <v>101.87697954593628</v>
      </c>
    </row>
    <row r="57" spans="1:7">
      <c r="A57" s="30" t="s">
        <v>12</v>
      </c>
      <c r="B57" s="2">
        <v>211.21299999999999</v>
      </c>
      <c r="C57" s="45">
        <v>2090183</v>
      </c>
      <c r="D57" s="45">
        <v>1405450.12</v>
      </c>
      <c r="E57" s="27">
        <v>1424053.36</v>
      </c>
      <c r="F57" s="23">
        <f t="shared" si="0"/>
        <v>67.240529656972626</v>
      </c>
      <c r="G57" s="24">
        <f t="shared" si="1"/>
        <v>98.693641648371937</v>
      </c>
    </row>
    <row r="58" spans="1:7">
      <c r="A58" s="30" t="s">
        <v>19</v>
      </c>
      <c r="B58" s="2">
        <v>223</v>
      </c>
      <c r="C58" s="45">
        <v>52000</v>
      </c>
      <c r="D58" s="27">
        <v>25972.22</v>
      </c>
      <c r="E58" s="27">
        <v>28752.42</v>
      </c>
      <c r="F58" s="23">
        <f t="shared" si="0"/>
        <v>49.946576923076925</v>
      </c>
      <c r="G58" s="24">
        <f t="shared" si="1"/>
        <v>90.330553045621912</v>
      </c>
    </row>
    <row r="59" spans="1:7">
      <c r="A59" s="30" t="s">
        <v>13</v>
      </c>
      <c r="B59" s="2"/>
      <c r="C59" s="45">
        <f>C56-C57-C58</f>
        <v>510167</v>
      </c>
      <c r="D59" s="27">
        <f>D56-D57-D58</f>
        <v>239505.33999999982</v>
      </c>
      <c r="E59" s="27">
        <f>E56-E57-E58</f>
        <v>187336.75999999995</v>
      </c>
      <c r="F59" s="23">
        <f t="shared" si="0"/>
        <v>46.946458708618913</v>
      </c>
      <c r="G59" s="24">
        <f t="shared" si="1"/>
        <v>127.84748706020103</v>
      </c>
    </row>
    <row r="60" spans="1:7" ht="16.5" customHeight="1">
      <c r="A60" s="28" t="s">
        <v>20</v>
      </c>
      <c r="B60" s="13" t="s">
        <v>33</v>
      </c>
      <c r="C60" s="44">
        <v>249663</v>
      </c>
      <c r="D60" s="44">
        <v>201695.89</v>
      </c>
      <c r="E60" s="22">
        <v>171298.9</v>
      </c>
      <c r="F60" s="23">
        <f t="shared" si="0"/>
        <v>80.787257222736258</v>
      </c>
      <c r="G60" s="24">
        <f t="shared" si="1"/>
        <v>117.74500011383613</v>
      </c>
    </row>
    <row r="61" spans="1:7" ht="15.75" customHeight="1">
      <c r="A61" s="28" t="s">
        <v>28</v>
      </c>
      <c r="B61" s="13" t="s">
        <v>29</v>
      </c>
      <c r="C61" s="44">
        <v>405000</v>
      </c>
      <c r="D61" s="44">
        <v>319068</v>
      </c>
      <c r="E61" s="22">
        <v>270150</v>
      </c>
      <c r="F61" s="23">
        <f t="shared" si="0"/>
        <v>78.782222222222217</v>
      </c>
      <c r="G61" s="24">
        <f t="shared" si="1"/>
        <v>118.10771793448085</v>
      </c>
    </row>
    <row r="62" spans="1:7" ht="15.75" customHeight="1">
      <c r="A62" s="28" t="s">
        <v>146</v>
      </c>
      <c r="B62" s="13" t="s">
        <v>145</v>
      </c>
      <c r="C62" s="44">
        <v>2000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7394072.2000000002</v>
      </c>
      <c r="D63" s="22">
        <f>D65+D66+D67+D64</f>
        <v>5943514.9400000004</v>
      </c>
      <c r="E63" s="22">
        <f>E65+E66+E67+E64</f>
        <v>8574727.0099999998</v>
      </c>
      <c r="F63" s="23">
        <f t="shared" si="0"/>
        <v>80.382159914532622</v>
      </c>
      <c r="G63" s="24">
        <f t="shared" si="1"/>
        <v>69.314334241411615</v>
      </c>
    </row>
    <row r="64" spans="1:7">
      <c r="A64" s="30" t="s">
        <v>127</v>
      </c>
      <c r="B64" s="14" t="s">
        <v>128</v>
      </c>
      <c r="C64" s="27">
        <v>15000</v>
      </c>
      <c r="D64" s="27">
        <v>9895.2000000000007</v>
      </c>
      <c r="E64" s="27">
        <v>7479.9</v>
      </c>
      <c r="F64" s="23">
        <f t="shared" si="0"/>
        <v>65.968000000000004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40607.199999999997</v>
      </c>
      <c r="D65" s="27">
        <v>30093.279999999999</v>
      </c>
      <c r="E65" s="27">
        <v>0</v>
      </c>
      <c r="F65" s="23">
        <f t="shared" si="0"/>
        <v>74.108236962903135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7175465</v>
      </c>
      <c r="D66" s="45">
        <v>5797526.46</v>
      </c>
      <c r="E66" s="27">
        <v>3195830.41</v>
      </c>
      <c r="F66" s="23">
        <f t="shared" si="0"/>
        <v>80.796526218161475</v>
      </c>
      <c r="G66" s="24">
        <f t="shared" si="1"/>
        <v>181.40907733586528</v>
      </c>
    </row>
    <row r="67" spans="1:7">
      <c r="A67" s="30" t="s">
        <v>37</v>
      </c>
      <c r="B67" s="14" t="s">
        <v>34</v>
      </c>
      <c r="C67" s="45">
        <v>163000</v>
      </c>
      <c r="D67" s="45">
        <v>106000</v>
      </c>
      <c r="E67" s="27">
        <v>5371416.7000000002</v>
      </c>
      <c r="F67" s="23">
        <f t="shared" si="0"/>
        <v>65.030674846625772</v>
      </c>
      <c r="G67" s="24">
        <f t="shared" si="1"/>
        <v>1.973408616762129</v>
      </c>
    </row>
    <row r="68" spans="1:7">
      <c r="A68" s="28" t="s">
        <v>52</v>
      </c>
      <c r="B68" s="13" t="s">
        <v>53</v>
      </c>
      <c r="C68" s="44">
        <f>C69+C70+C71+C72</f>
        <v>4251569</v>
      </c>
      <c r="D68" s="44">
        <f>D69+D70+D71+D72</f>
        <v>3128508.71</v>
      </c>
      <c r="E68" s="44">
        <f>E69+E70+E71+E72</f>
        <v>3250237.9300000006</v>
      </c>
      <c r="F68" s="23">
        <f t="shared" si="0"/>
        <v>73.584803868877586</v>
      </c>
      <c r="G68" s="24">
        <f t="shared" si="1"/>
        <v>96.254759724621124</v>
      </c>
    </row>
    <row r="69" spans="1:7">
      <c r="A69" s="30" t="s">
        <v>54</v>
      </c>
      <c r="B69" s="14" t="s">
        <v>55</v>
      </c>
      <c r="C69" s="45">
        <v>14000</v>
      </c>
      <c r="D69" s="27">
        <v>7409.92</v>
      </c>
      <c r="E69" s="27">
        <v>0</v>
      </c>
      <c r="F69" s="23">
        <f t="shared" si="0"/>
        <v>52.927999999999997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632000</v>
      </c>
      <c r="D70" s="45">
        <v>429451.11</v>
      </c>
      <c r="E70" s="27">
        <v>285515.76</v>
      </c>
      <c r="F70" s="23">
        <f t="shared" si="0"/>
        <v>67.951125000000005</v>
      </c>
      <c r="G70" s="24">
        <f t="shared" si="1"/>
        <v>150.4124010527475</v>
      </c>
    </row>
    <row r="71" spans="1:7">
      <c r="A71" s="30" t="s">
        <v>36</v>
      </c>
      <c r="B71" s="14" t="s">
        <v>35</v>
      </c>
      <c r="C71" s="45">
        <v>2563278</v>
      </c>
      <c r="D71" s="45">
        <v>1837750.1</v>
      </c>
      <c r="E71" s="27">
        <v>2111381.7200000002</v>
      </c>
      <c r="F71" s="23">
        <f t="shared" si="0"/>
        <v>71.695309677686154</v>
      </c>
      <c r="G71" s="24">
        <f t="shared" si="1"/>
        <v>87.04016344330195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853897.58</v>
      </c>
      <c r="E72" s="27">
        <v>853340.45</v>
      </c>
      <c r="F72" s="23">
        <f t="shared" si="0"/>
        <v>81.925065072997853</v>
      </c>
      <c r="G72" s="24">
        <f t="shared" si="1"/>
        <v>100.06528812738222</v>
      </c>
    </row>
    <row r="73" spans="1:7" ht="14.25" customHeight="1">
      <c r="A73" s="28" t="s">
        <v>17</v>
      </c>
      <c r="B73" s="13" t="s">
        <v>30</v>
      </c>
      <c r="C73" s="44">
        <v>4572804</v>
      </c>
      <c r="D73" s="44">
        <v>1647738.78</v>
      </c>
      <c r="E73" s="22">
        <v>2061832.86</v>
      </c>
      <c r="F73" s="23">
        <f t="shared" si="0"/>
        <v>36.033444249961292</v>
      </c>
      <c r="G73" s="24">
        <f t="shared" si="1"/>
        <v>79.916214935094203</v>
      </c>
    </row>
    <row r="74" spans="1:7" ht="15.75" customHeight="1">
      <c r="A74" s="28" t="s">
        <v>38</v>
      </c>
      <c r="B74" s="13" t="s">
        <v>47</v>
      </c>
      <c r="C74" s="44">
        <v>405440</v>
      </c>
      <c r="D74" s="22">
        <v>291540</v>
      </c>
      <c r="E74" s="22">
        <v>261623.46</v>
      </c>
      <c r="F74" s="23">
        <f t="shared" si="0"/>
        <v>71.907063930544595</v>
      </c>
      <c r="G74" s="24">
        <f t="shared" ref="G74:G79" si="2">D74/E74*100</f>
        <v>111.43496076383977</v>
      </c>
    </row>
    <row r="75" spans="1:7">
      <c r="A75" s="28" t="s">
        <v>111</v>
      </c>
      <c r="B75" s="5">
        <v>1000</v>
      </c>
      <c r="C75" s="44">
        <f>C77+C76</f>
        <v>2951895.5</v>
      </c>
      <c r="D75" s="44">
        <v>0</v>
      </c>
      <c r="E75" s="44">
        <v>0</v>
      </c>
      <c r="F75" s="23">
        <f t="shared" si="0"/>
        <v>0</v>
      </c>
      <c r="G75" s="24" t="e">
        <f t="shared" si="2"/>
        <v>#DIV/0!</v>
      </c>
    </row>
    <row r="76" spans="1:7">
      <c r="A76" s="30" t="s">
        <v>147</v>
      </c>
      <c r="B76" s="2">
        <v>1004</v>
      </c>
      <c r="C76" s="45">
        <v>2941895.5</v>
      </c>
      <c r="D76" s="45">
        <v>0</v>
      </c>
      <c r="E76" s="45">
        <v>0</v>
      </c>
      <c r="F76" s="57">
        <v>0</v>
      </c>
      <c r="G76" s="58" t="e">
        <f t="shared" si="2"/>
        <v>#DIV/0!</v>
      </c>
    </row>
    <row r="77" spans="1:7">
      <c r="A77" s="30" t="s">
        <v>76</v>
      </c>
      <c r="B77" s="14" t="s">
        <v>77</v>
      </c>
      <c r="C77" s="45">
        <v>10000</v>
      </c>
      <c r="D77" s="45">
        <v>0</v>
      </c>
      <c r="E77" s="45">
        <v>0</v>
      </c>
      <c r="F77" s="23">
        <f t="shared" si="0"/>
        <v>0</v>
      </c>
      <c r="G77" s="24" t="e">
        <f t="shared" si="2"/>
        <v>#DIV/0!</v>
      </c>
    </row>
    <row r="78" spans="1:7" ht="14.25" customHeight="1">
      <c r="A78" s="28" t="s">
        <v>39</v>
      </c>
      <c r="B78" s="13" t="s">
        <v>48</v>
      </c>
      <c r="C78" s="44">
        <v>30000</v>
      </c>
      <c r="D78" s="22">
        <v>29300</v>
      </c>
      <c r="E78" s="22">
        <v>11575</v>
      </c>
      <c r="F78" s="23">
        <f t="shared" si="0"/>
        <v>97.666666666666671</v>
      </c>
      <c r="G78" s="24">
        <f t="shared" si="2"/>
        <v>253.13174946004318</v>
      </c>
    </row>
    <row r="79" spans="1:7" s="54" customFormat="1" ht="17.25" customHeight="1">
      <c r="A79" s="46" t="s">
        <v>14</v>
      </c>
      <c r="B79" s="15"/>
      <c r="C79" s="47">
        <f>C78+C75+C74+C73+C68+C63+C61+C60+C56+C62</f>
        <v>22914793.699999999</v>
      </c>
      <c r="D79" s="47">
        <f>D78+D75+D74+D73+D68+D63+D61+D60+D56</f>
        <v>13232294</v>
      </c>
      <c r="E79" s="47">
        <f>E56+E60+E61+E63+E68+E73+E74+E78+E75</f>
        <v>16241587.699999999</v>
      </c>
      <c r="F79" s="42">
        <f t="shared" si="0"/>
        <v>57.745638792288148</v>
      </c>
      <c r="G79" s="42">
        <f t="shared" si="2"/>
        <v>81.471677796623297</v>
      </c>
    </row>
    <row r="80" spans="1:7" ht="18" customHeight="1">
      <c r="A80" s="36" t="s">
        <v>31</v>
      </c>
      <c r="B80" s="5"/>
      <c r="C80" s="48">
        <f>C54-C79</f>
        <v>-2139000</v>
      </c>
      <c r="D80" s="49">
        <f>D54-D79</f>
        <v>347877.79999999888</v>
      </c>
      <c r="E80" s="49">
        <f>E54-E79</f>
        <v>1407973.0700000003</v>
      </c>
      <c r="F80" s="23"/>
      <c r="G80" s="24"/>
    </row>
    <row r="81" spans="1:7" ht="6" customHeight="1">
      <c r="C81" s="62"/>
      <c r="D81" s="62"/>
    </row>
    <row r="82" spans="1:7" ht="17.25" hidden="1" customHeight="1">
      <c r="C82" s="62"/>
      <c r="D82" s="62"/>
    </row>
    <row r="83" spans="1:7" ht="15" customHeight="1">
      <c r="A83" s="19" t="s">
        <v>142</v>
      </c>
      <c r="F83" s="59" t="s">
        <v>141</v>
      </c>
      <c r="G83" s="59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  <row r="93" spans="1:7">
      <c r="C93" s="20"/>
      <c r="D93" s="20"/>
    </row>
  </sheetData>
  <mergeCells count="5">
    <mergeCell ref="F83:G83"/>
    <mergeCell ref="A1:G1"/>
    <mergeCell ref="F2:G2"/>
    <mergeCell ref="C81:D81"/>
    <mergeCell ref="C82:D82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</vt:lpstr>
      <vt:lpstr>'01.11.2022'!Область_печати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2022-08-09T06:54:44Z</cp:lastPrinted>
  <dcterms:created xsi:type="dcterms:W3CDTF">2006-03-13T07:15:44Z</dcterms:created>
  <dcterms:modified xsi:type="dcterms:W3CDTF">2022-11-08T13:41:47Z</dcterms:modified>
</cp:coreProperties>
</file>