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1340" windowHeight="6540"/>
  </bookViews>
  <sheets>
    <sheet name="01.09.2022" sheetId="56" r:id="rId1"/>
  </sheets>
  <definedNames>
    <definedName name="_xlnm.Print_Area" localSheetId="0">'01.09.2022'!$A$1:$G$82</definedName>
  </definedNames>
  <calcPr calcId="125725"/>
</workbook>
</file>

<file path=xl/calcChain.xml><?xml version="1.0" encoding="utf-8"?>
<calcChain xmlns="http://schemas.openxmlformats.org/spreadsheetml/2006/main">
  <c r="E68" i="56"/>
  <c r="E34"/>
  <c r="G13"/>
  <c r="C75"/>
  <c r="G24"/>
  <c r="G25"/>
  <c r="G26"/>
  <c r="G28"/>
  <c r="G29"/>
  <c r="G31"/>
  <c r="G32"/>
  <c r="G33"/>
  <c r="G35"/>
  <c r="G36"/>
  <c r="G37"/>
  <c r="F24"/>
  <c r="F25"/>
  <c r="F26"/>
  <c r="F28"/>
  <c r="F29"/>
  <c r="F31"/>
  <c r="F32"/>
  <c r="F33"/>
  <c r="G65"/>
  <c r="G66"/>
  <c r="G67"/>
  <c r="G69"/>
  <c r="G70"/>
  <c r="G71"/>
  <c r="G72"/>
  <c r="G73"/>
  <c r="G74"/>
  <c r="G75"/>
  <c r="G76"/>
  <c r="G77"/>
  <c r="F64"/>
  <c r="F65"/>
  <c r="F66"/>
  <c r="F67"/>
  <c r="F69"/>
  <c r="F70"/>
  <c r="F40"/>
  <c r="F41"/>
  <c r="F42"/>
  <c r="F43"/>
  <c r="F44"/>
  <c r="F45"/>
  <c r="F46"/>
  <c r="F47"/>
  <c r="F48"/>
  <c r="F49"/>
  <c r="G57"/>
  <c r="G58"/>
  <c r="G60"/>
  <c r="G61"/>
  <c r="G64"/>
  <c r="D8"/>
  <c r="F8" s="1"/>
  <c r="G40"/>
  <c r="G41"/>
  <c r="G42"/>
  <c r="G43"/>
  <c r="G44"/>
  <c r="G45"/>
  <c r="G46"/>
  <c r="G47"/>
  <c r="E30"/>
  <c r="G20"/>
  <c r="G21"/>
  <c r="G48"/>
  <c r="G49"/>
  <c r="G50"/>
  <c r="G52"/>
  <c r="D51"/>
  <c r="C63"/>
  <c r="F21"/>
  <c r="F35"/>
  <c r="F36"/>
  <c r="F37"/>
  <c r="G19"/>
  <c r="D34"/>
  <c r="F34"/>
  <c r="C34"/>
  <c r="F71"/>
  <c r="F58"/>
  <c r="F60"/>
  <c r="F61"/>
  <c r="F72"/>
  <c r="F73"/>
  <c r="C30"/>
  <c r="F57"/>
  <c r="D30"/>
  <c r="G30"/>
  <c r="F74"/>
  <c r="E63"/>
  <c r="E8"/>
  <c r="C8"/>
  <c r="G53"/>
  <c r="G39"/>
  <c r="G15"/>
  <c r="E59"/>
  <c r="D63"/>
  <c r="G12"/>
  <c r="F15"/>
  <c r="F19"/>
  <c r="F20"/>
  <c r="G56"/>
  <c r="F10"/>
  <c r="F11"/>
  <c r="F12"/>
  <c r="F39"/>
  <c r="F50"/>
  <c r="G10"/>
  <c r="G11"/>
  <c r="F76"/>
  <c r="E27"/>
  <c r="D27"/>
  <c r="F27"/>
  <c r="C27"/>
  <c r="E23"/>
  <c r="G23"/>
  <c r="D23"/>
  <c r="C23"/>
  <c r="C22"/>
  <c r="C4"/>
  <c r="F77"/>
  <c r="G7"/>
  <c r="F7"/>
  <c r="F52"/>
  <c r="F53"/>
  <c r="F56"/>
  <c r="D18"/>
  <c r="F18" s="1"/>
  <c r="C6"/>
  <c r="D6"/>
  <c r="E6"/>
  <c r="C9"/>
  <c r="D9"/>
  <c r="F9" s="1"/>
  <c r="E9"/>
  <c r="C14"/>
  <c r="D14"/>
  <c r="F14" s="1"/>
  <c r="E14"/>
  <c r="C18"/>
  <c r="E18"/>
  <c r="E16" s="1"/>
  <c r="C51"/>
  <c r="C38"/>
  <c r="C54" s="1"/>
  <c r="E51"/>
  <c r="E38"/>
  <c r="C59"/>
  <c r="D59"/>
  <c r="C68"/>
  <c r="D68"/>
  <c r="G27"/>
  <c r="F51"/>
  <c r="D38"/>
  <c r="E22"/>
  <c r="C16"/>
  <c r="C5"/>
  <c r="F75"/>
  <c r="F30"/>
  <c r="D22"/>
  <c r="F22" s="1"/>
  <c r="F23"/>
  <c r="G63"/>
  <c r="G51"/>
  <c r="G34"/>
  <c r="D16"/>
  <c r="F16" s="1"/>
  <c r="F68" l="1"/>
  <c r="F38"/>
  <c r="G38"/>
  <c r="G22"/>
  <c r="G16"/>
  <c r="G14"/>
  <c r="G9"/>
  <c r="D5"/>
  <c r="D4" s="1"/>
  <c r="G8"/>
  <c r="F6"/>
  <c r="G68"/>
  <c r="D78"/>
  <c r="F63"/>
  <c r="C78"/>
  <c r="C79" s="1"/>
  <c r="F59"/>
  <c r="G59"/>
  <c r="E78"/>
  <c r="G18"/>
  <c r="E5"/>
  <c r="E4" s="1"/>
  <c r="G6"/>
  <c r="F5" l="1"/>
  <c r="F4"/>
  <c r="D54"/>
  <c r="F54" s="1"/>
  <c r="G78"/>
  <c r="F78"/>
  <c r="G5"/>
  <c r="E54"/>
  <c r="G4"/>
  <c r="D79" l="1"/>
  <c r="E79"/>
  <c r="G54"/>
</calcChain>
</file>

<file path=xl/sharedStrings.xml><?xml version="1.0" encoding="utf-8"?>
<sst xmlns="http://schemas.openxmlformats.org/spreadsheetml/2006/main" count="150" uniqueCount="150">
  <si>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</si>
  <si>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</si>
  <si>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</si>
  <si>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</si>
  <si>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</si>
  <si>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</si>
  <si>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</si>
  <si>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</si>
  <si>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</si>
  <si>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</si>
  <si>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</si>
  <si>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</si>
  <si>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</si>
  <si>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</si>
  <si>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</si>
  <si>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</si>
  <si>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</si>
  <si>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</si>
  <si>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</si>
  <si>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</si>
  <si>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</si>
  <si>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</si>
  <si>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</si>
  <si>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</si>
  <si>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</si>
  <si>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</si>
  <si>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</si>
  <si>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</si>
  <si>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</si>
  <si>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</si>
  <si>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</si>
  <si>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</si>
  <si>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</si>
  <si>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</si>
  <si>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</si>
  <si>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</si>
  <si>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</si>
  <si>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</si>
  <si>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</si>
  <si>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</si>
  <si>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</si>
  <si>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</si>
  <si>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</si>
  <si>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</si>
  <si>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</si>
  <si>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</si>
  <si>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</si>
  <si>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</si>
  <si>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</si>
  <si>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</si>
  <si>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</si>
  <si>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</si>
  <si>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</si>
  <si>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</si>
  <si>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</si>
  <si>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</si>
  <si>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</si>
  <si>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</si>
  <si>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</si>
  <si>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</si>
  <si>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</si>
  <si>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</si>
  <si>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</si>
  <si>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</si>
  <si>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</si>
  <si>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</si>
  <si>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</si>
  <si>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</si>
  <si>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</si>
  <si>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</si>
  <si>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</si>
  <si>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</si>
  <si>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</si>
  <si>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</si>
  <si>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</si>
  <si>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</si>
  <si>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</si>
  <si>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</si>
  <si>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</si>
  <si>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</si>
  <si>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</si>
  <si>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</si>
  <si>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</si>
  <si>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</si>
  <si>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</si>
  <si>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</si>
  <si>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</si>
  <si>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</si>
  <si>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</si>
  <si>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</si>
  <si>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</si>
  <si>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</si>
  <si>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</si>
  <si>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</si>
  <si>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</si>
  <si>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</si>
  <si>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</si>
  <si>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</si>
  <si>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</si>
  <si>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</si>
  <si>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</si>
  <si>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</si>
  <si>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</si>
  <si>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</si>
  <si>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</si>
  <si>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</si>
  <si>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</si>
  <si>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</si>
  <si>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</si>
  <si>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</si>
  <si>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</si>
  <si>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</si>
  <si>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</si>
  <si>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</si>
  <si>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</si>
  <si>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</si>
  <si>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</si>
  <si>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</si>
  <si>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</si>
  <si>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</si>
  <si>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</si>
  <si>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</si>
  <si>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</si>
  <si>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</si>
  <si>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</si>
  <si>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</si>
  <si>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</si>
  <si>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</si>
  <si>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</si>
  <si>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</si>
  <si>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</si>
  <si>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</si>
  <si>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</si>
  <si>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</si>
  <si>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</si>
  <si>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</si>
  <si>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</si>
  <si>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</si>
  <si>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</si>
  <si>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</si>
  <si>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</si>
  <si>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</si>
  <si>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</si>
  <si>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</si>
  <si>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</si>
  <si>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</si>
  <si>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</si>
  <si>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АНАЛИЗ ИСПОЛНЕНИЯ БЮДЖЕТА УРМАЕВСКОГО  ПОСЕЛЕНИЯ НА 01.09.2022 г.</t>
  </si>
  <si>
    <t>Исполнено на 01.09.2022</t>
  </si>
  <si>
    <t>Исполнено на 01.09.2021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</si>
</sst>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9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7" fillId="0" borderId="5">
      <alignment horizontal="right" vertical="center" shrinkToFit="1"/>
    </xf>
    <xf numFmtId="4" fontId="7" fillId="0" borderId="6">
      <alignment horizontal="right" vertical="center" shrinkToFit="1"/>
    </xf>
    <xf numFmtId="0" fontId="2" fillId="2" borderId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5" fillId="2" borderId="1" xfId="3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/>
    </xf>
    <xf numFmtId="4" fontId="5" fillId="0" borderId="6" xfId="2" applyNumberFormat="1" applyFont="1" applyAlignment="1" applyProtection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</cellXfs>
  <cellStyles count="4">
    <cellStyle name="xl51" xfId="1"/>
    <cellStyle name="xl59" xfId="2"/>
    <cellStyle name="Обычный" xfId="0" builtinId="0"/>
    <cellStyle name="Обычный_01.02.201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A50" zoomScale="150" zoomScaleNormal="150" workbookViewId="0">
      <selection activeCell="C75" sqref="C75"/>
    </sheetView>
  </sheetViews>
  <sheetFormatPr defaultRowHeight="12.75"/>
  <cols>
    <col min="1" max="1" width="80.42578125" style="19" customWidth="1"/>
    <col min="2" max="2" width="23.7109375" style="19" customWidth="1"/>
    <col min="3" max="3" width="16.5703125" style="52" customWidth="1"/>
    <col min="4" max="4" width="17.140625" style="52" customWidth="1"/>
    <col min="5" max="5" width="14.85546875" style="20" customWidth="1"/>
    <col min="6" max="6" width="10.5703125" style="50" customWidth="1"/>
    <col min="7" max="7" width="10.5703125" style="51" customWidth="1"/>
    <col min="8" max="8" width="9.140625" style="19"/>
    <col min="9" max="9" width="12.7109375" style="19" bestFit="1" customWidth="1"/>
    <col min="10" max="16384" width="9.140625" style="19"/>
  </cols>
  <sheetData>
    <row r="1" spans="1:7" ht="16.5" customHeight="1">
      <c r="A1" s="58" t="s">
        <v>147</v>
      </c>
      <c r="B1" s="58"/>
      <c r="C1" s="58"/>
      <c r="D1" s="58"/>
      <c r="E1" s="58"/>
      <c r="F1" s="58"/>
      <c r="G1" s="58"/>
    </row>
    <row r="2" spans="1:7" ht="14.25" customHeight="1">
      <c r="C2" s="20"/>
      <c r="D2" s="20"/>
      <c r="F2" s="59" t="s">
        <v>112</v>
      </c>
      <c r="G2" s="59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148</v>
      </c>
      <c r="E3" s="21" t="s">
        <v>149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4787482</v>
      </c>
      <c r="D4" s="41">
        <f>D5+D22</f>
        <v>1107865.77</v>
      </c>
      <c r="E4" s="41">
        <f>E5+E22</f>
        <v>1046649.1699999999</v>
      </c>
      <c r="F4" s="42">
        <f t="shared" ref="F4:F78" si="0">D4/C4*100</f>
        <v>23.140886378267322</v>
      </c>
      <c r="G4" s="42">
        <f>D4/E4*100</f>
        <v>105.84881751733488</v>
      </c>
    </row>
    <row r="5" spans="1:7">
      <c r="A5" s="25" t="s">
        <v>15</v>
      </c>
      <c r="B5" s="4"/>
      <c r="C5" s="22">
        <f>C6+C9+C14+C16+C21</f>
        <v>4555810</v>
      </c>
      <c r="D5" s="22">
        <f>D6+D9+D14+D16+D21</f>
        <v>892991.7699999999</v>
      </c>
      <c r="E5" s="22">
        <f>E6+E9+E14+E16+E21</f>
        <v>944351.05999999994</v>
      </c>
      <c r="F5" s="23">
        <f t="shared" si="0"/>
        <v>19.601163569156746</v>
      </c>
      <c r="G5" s="24">
        <f t="shared" ref="G5:G73" si="1">D5/E5*100</f>
        <v>94.561419775395819</v>
      </c>
    </row>
    <row r="6" spans="1:7">
      <c r="A6" s="25" t="s">
        <v>2</v>
      </c>
      <c r="B6" s="4" t="s">
        <v>22</v>
      </c>
      <c r="C6" s="22">
        <f>C7</f>
        <v>179500</v>
      </c>
      <c r="D6" s="22">
        <f>D7</f>
        <v>146952.89000000001</v>
      </c>
      <c r="E6" s="22">
        <f>E7</f>
        <v>160866.41</v>
      </c>
      <c r="F6" s="23">
        <f t="shared" si="0"/>
        <v>81.867905292479122</v>
      </c>
      <c r="G6" s="24">
        <f t="shared" si="1"/>
        <v>91.350885495610939</v>
      </c>
    </row>
    <row r="7" spans="1:7">
      <c r="A7" s="26" t="s">
        <v>3</v>
      </c>
      <c r="B7" s="1" t="s">
        <v>40</v>
      </c>
      <c r="C7" s="27">
        <v>179500</v>
      </c>
      <c r="D7" s="27">
        <v>146952.89000000001</v>
      </c>
      <c r="E7" s="27">
        <v>160866.41</v>
      </c>
      <c r="F7" s="23">
        <f t="shared" si="0"/>
        <v>81.867905292479122</v>
      </c>
      <c r="G7" s="24">
        <f t="shared" si="1"/>
        <v>91.350885495610939</v>
      </c>
    </row>
    <row r="8" spans="1:7">
      <c r="A8" s="17" t="s">
        <v>136</v>
      </c>
      <c r="B8" s="1"/>
      <c r="C8" s="27">
        <f>C7*1/3</f>
        <v>59833.333333333336</v>
      </c>
      <c r="D8" s="27">
        <f>D7*1/3</f>
        <v>48984.296666666669</v>
      </c>
      <c r="E8" s="27">
        <f>E7*1/3</f>
        <v>53622.136666666665</v>
      </c>
      <c r="F8" s="23">
        <f t="shared" si="0"/>
        <v>81.867905292479108</v>
      </c>
      <c r="G8" s="24">
        <f t="shared" si="1"/>
        <v>91.350885495610939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521684.76999999996</v>
      </c>
      <c r="E9" s="22">
        <f>E10+E11+E12+E13</f>
        <v>489985.86</v>
      </c>
      <c r="F9" s="23">
        <f t="shared" si="0"/>
        <v>64.278557171020196</v>
      </c>
      <c r="G9" s="24">
        <f t="shared" si="1"/>
        <v>106.4693519931371</v>
      </c>
    </row>
    <row r="10" spans="1:7" ht="38.25">
      <c r="A10" s="29" t="s">
        <v>64</v>
      </c>
      <c r="B10" s="16" t="s">
        <v>81</v>
      </c>
      <c r="C10" s="56">
        <v>367000</v>
      </c>
      <c r="D10" s="56">
        <v>255014.74</v>
      </c>
      <c r="E10" s="27">
        <v>221448.89</v>
      </c>
      <c r="F10" s="23">
        <f t="shared" si="0"/>
        <v>69.486305177111717</v>
      </c>
      <c r="G10" s="24">
        <f t="shared" si="1"/>
        <v>115.1573801069854</v>
      </c>
    </row>
    <row r="11" spans="1:7" ht="51">
      <c r="A11" s="29" t="s">
        <v>65</v>
      </c>
      <c r="B11" s="16" t="s">
        <v>82</v>
      </c>
      <c r="C11" s="56">
        <v>2000</v>
      </c>
      <c r="D11" s="56">
        <v>1500.47</v>
      </c>
      <c r="E11" s="27">
        <v>1650.01</v>
      </c>
      <c r="F11" s="23">
        <f t="shared" si="0"/>
        <v>75.023499999999999</v>
      </c>
      <c r="G11" s="24">
        <f t="shared" si="1"/>
        <v>90.937024624093183</v>
      </c>
    </row>
    <row r="12" spans="1:7" ht="42" customHeight="1">
      <c r="A12" s="29" t="s">
        <v>66</v>
      </c>
      <c r="B12" s="16" t="s">
        <v>83</v>
      </c>
      <c r="C12" s="56">
        <v>488600</v>
      </c>
      <c r="D12" s="56">
        <v>294695.77</v>
      </c>
      <c r="E12" s="27">
        <v>307344.09000000003</v>
      </c>
      <c r="F12" s="23">
        <f t="shared" si="0"/>
        <v>60.31432050757266</v>
      </c>
      <c r="G12" s="24">
        <f t="shared" si="1"/>
        <v>95.884638614654989</v>
      </c>
    </row>
    <row r="13" spans="1:7" ht="44.25" customHeight="1">
      <c r="A13" s="29" t="s">
        <v>67</v>
      </c>
      <c r="B13" s="16" t="s">
        <v>84</v>
      </c>
      <c r="C13" s="56">
        <v>-46000</v>
      </c>
      <c r="D13" s="56">
        <v>-29526.21</v>
      </c>
      <c r="E13" s="27">
        <v>-40457.129999999997</v>
      </c>
      <c r="F13" s="23"/>
      <c r="G13" s="24">
        <f t="shared" si="1"/>
        <v>72.981474464451637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115314.59</v>
      </c>
      <c r="E14" s="22">
        <f>E15</f>
        <v>227923.34</v>
      </c>
      <c r="F14" s="23">
        <f t="shared" si="0"/>
        <v>119.11433736184279</v>
      </c>
      <c r="G14" s="24">
        <f t="shared" si="1"/>
        <v>50.593585545034571</v>
      </c>
    </row>
    <row r="15" spans="1:7" ht="16.5" customHeight="1">
      <c r="A15" s="30" t="s">
        <v>5</v>
      </c>
      <c r="B15" s="2" t="s">
        <v>41</v>
      </c>
      <c r="C15" s="56">
        <v>96810</v>
      </c>
      <c r="D15" s="56">
        <v>115314.59</v>
      </c>
      <c r="E15" s="27">
        <v>227923.34</v>
      </c>
      <c r="F15" s="23">
        <f t="shared" si="0"/>
        <v>119.11433736184279</v>
      </c>
      <c r="G15" s="24">
        <f t="shared" si="1"/>
        <v>50.593585545034571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107689.52</v>
      </c>
      <c r="E16" s="22">
        <f>E17+E18</f>
        <v>64875.450000000004</v>
      </c>
      <c r="F16" s="23">
        <f t="shared" si="0"/>
        <v>3.1071156121065235</v>
      </c>
      <c r="G16" s="24">
        <f t="shared" si="1"/>
        <v>165.99425514582171</v>
      </c>
    </row>
    <row r="17" spans="1:7" ht="16.5" customHeight="1">
      <c r="A17" s="30" t="s">
        <v>7</v>
      </c>
      <c r="B17" s="2" t="s">
        <v>25</v>
      </c>
      <c r="C17" s="56">
        <v>2504000</v>
      </c>
      <c r="D17" s="56">
        <v>41218.42</v>
      </c>
      <c r="E17" s="27">
        <v>10378.540000000001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66471.100000000006</v>
      </c>
      <c r="E18" s="22">
        <f>E19+E20</f>
        <v>54496.91</v>
      </c>
      <c r="F18" s="23">
        <f t="shared" si="0"/>
        <v>6.9103960910697575</v>
      </c>
      <c r="G18" s="24">
        <f t="shared" si="1"/>
        <v>121.97223659102873</v>
      </c>
    </row>
    <row r="19" spans="1:7" ht="25.5">
      <c r="A19" s="31" t="s">
        <v>68</v>
      </c>
      <c r="B19" s="2" t="s">
        <v>69</v>
      </c>
      <c r="C19" s="56">
        <v>240400</v>
      </c>
      <c r="D19" s="56">
        <v>6608.37</v>
      </c>
      <c r="E19" s="27">
        <v>27284.03</v>
      </c>
      <c r="F19" s="23">
        <f t="shared" si="0"/>
        <v>2.748905990016639</v>
      </c>
      <c r="G19" s="24">
        <f t="shared" si="1"/>
        <v>24.220652154392148</v>
      </c>
    </row>
    <row r="20" spans="1:7" ht="30" customHeight="1">
      <c r="A20" s="31" t="s">
        <v>70</v>
      </c>
      <c r="B20" s="2" t="s">
        <v>71</v>
      </c>
      <c r="C20" s="56">
        <v>721500</v>
      </c>
      <c r="D20" s="56">
        <v>59862.73</v>
      </c>
      <c r="E20" s="27">
        <v>27212.880000000001</v>
      </c>
      <c r="F20" s="23">
        <f t="shared" si="0"/>
        <v>8.2969826749826758</v>
      </c>
      <c r="G20" s="24">
        <f t="shared" si="1"/>
        <v>219.97939946084352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22">
        <v>1350</v>
      </c>
      <c r="E21" s="22">
        <v>700</v>
      </c>
      <c r="F21" s="23">
        <f t="shared" si="0"/>
        <v>67.5</v>
      </c>
      <c r="G21" s="24">
        <f t="shared" si="1"/>
        <v>192.85714285714286</v>
      </c>
    </row>
    <row r="22" spans="1:7">
      <c r="A22" s="32" t="s">
        <v>16</v>
      </c>
      <c r="B22" s="6"/>
      <c r="C22" s="33">
        <f>C23+C27+C33+C34+C30</f>
        <v>231672</v>
      </c>
      <c r="D22" s="33">
        <f>D23+D27+D33+D34+D30</f>
        <v>214874</v>
      </c>
      <c r="E22" s="33">
        <f>E23+E27+E33+E34+E30</f>
        <v>102298.11</v>
      </c>
      <c r="F22" s="23">
        <f t="shared" si="0"/>
        <v>92.749231672364374</v>
      </c>
      <c r="G22" s="24">
        <f t="shared" si="1"/>
        <v>210.04689138440585</v>
      </c>
    </row>
    <row r="23" spans="1:7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12100</v>
      </c>
      <c r="F23" s="23">
        <f t="shared" si="0"/>
        <v>0</v>
      </c>
      <c r="G23" s="24">
        <f t="shared" si="1"/>
        <v>0</v>
      </c>
    </row>
    <row r="24" spans="1:7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7" ht="57.75" hidden="1" customHeight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4">
        <v>0</v>
      </c>
      <c r="D26" s="35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7" hidden="1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7" ht="25.5" hidden="1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9">
      <c r="A33" s="36" t="s">
        <v>104</v>
      </c>
      <c r="B33" s="5" t="s">
        <v>105</v>
      </c>
      <c r="C33" s="37">
        <v>0</v>
      </c>
      <c r="D33" s="37">
        <v>0</v>
      </c>
      <c r="E33" s="22">
        <v>60498.11</v>
      </c>
      <c r="F33" s="23" t="e">
        <f t="shared" si="0"/>
        <v>#DIV/0!</v>
      </c>
      <c r="G33" s="24">
        <f t="shared" si="1"/>
        <v>0</v>
      </c>
    </row>
    <row r="34" spans="1:9" ht="17.25" customHeight="1">
      <c r="A34" s="38" t="s">
        <v>106</v>
      </c>
      <c r="B34" s="9"/>
      <c r="C34" s="33">
        <f>C35+C36+C37</f>
        <v>219672</v>
      </c>
      <c r="D34" s="33">
        <f>D35+D36+D37</f>
        <v>214874</v>
      </c>
      <c r="E34" s="33">
        <f>E35+E36+E37</f>
        <v>29700</v>
      </c>
      <c r="F34" s="23">
        <f t="shared" si="0"/>
        <v>97.815834516916141</v>
      </c>
      <c r="G34" s="24">
        <f t="shared" si="1"/>
        <v>723.48148148148152</v>
      </c>
    </row>
    <row r="35" spans="1:9" ht="3" hidden="1" customHeight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9" ht="1.5" hidden="1" customHeight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9" ht="17.25" customHeight="1">
      <c r="A37" s="18" t="s">
        <v>139</v>
      </c>
      <c r="B37" s="2" t="s">
        <v>140</v>
      </c>
      <c r="C37" s="35">
        <v>219672</v>
      </c>
      <c r="D37" s="35">
        <v>214874</v>
      </c>
      <c r="E37" s="27">
        <v>29700</v>
      </c>
      <c r="F37" s="23">
        <f t="shared" si="0"/>
        <v>97.815834516916141</v>
      </c>
      <c r="G37" s="24">
        <f t="shared" si="1"/>
        <v>723.48148148148152</v>
      </c>
    </row>
    <row r="38" spans="1:9" ht="18" customHeight="1">
      <c r="A38" s="40" t="s">
        <v>8</v>
      </c>
      <c r="B38" s="12" t="s">
        <v>27</v>
      </c>
      <c r="C38" s="41">
        <f>C39+C40+C41+C42+C44+C45+C47+C51+C46+C49+C43+C50</f>
        <v>16124705.699999999</v>
      </c>
      <c r="D38" s="41">
        <f>D39+D40+D41+D42+D44+D45+D47+D51+D46+D49+D43+D50</f>
        <v>5566039.9000000004</v>
      </c>
      <c r="E38" s="41">
        <f>E39+E40+E41+E42+E44+E45+E47+E51+E46+E49+E43+E50</f>
        <v>11052660</v>
      </c>
      <c r="F38" s="42">
        <f t="shared" si="0"/>
        <v>34.518706905763871</v>
      </c>
      <c r="G38" s="42">
        <f t="shared" si="1"/>
        <v>50.359279123758448</v>
      </c>
    </row>
    <row r="39" spans="1:9" ht="18.75" customHeight="1">
      <c r="A39" s="30" t="s">
        <v>87</v>
      </c>
      <c r="B39" s="2" t="s">
        <v>115</v>
      </c>
      <c r="C39" s="56">
        <v>8569716</v>
      </c>
      <c r="D39" s="56">
        <v>5002486</v>
      </c>
      <c r="E39" s="27">
        <v>6293676</v>
      </c>
      <c r="F39" s="23">
        <f t="shared" si="0"/>
        <v>58.373999791825071</v>
      </c>
      <c r="G39" s="24">
        <f t="shared" si="1"/>
        <v>79.484326806781922</v>
      </c>
    </row>
    <row r="40" spans="1:9" ht="25.5" hidden="1">
      <c r="A40" s="30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9" ht="25.5" hidden="1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9" ht="51">
      <c r="A42" s="17" t="s">
        <v>113</v>
      </c>
      <c r="B42" s="3" t="s">
        <v>114</v>
      </c>
      <c r="C42" s="56">
        <v>1152961</v>
      </c>
      <c r="D42" s="27">
        <v>0</v>
      </c>
      <c r="E42" s="27">
        <v>424239</v>
      </c>
      <c r="F42" s="23">
        <f t="shared" si="0"/>
        <v>0</v>
      </c>
      <c r="G42" s="24">
        <f t="shared" si="1"/>
        <v>0</v>
      </c>
    </row>
    <row r="43" spans="1:9" ht="38.25" hidden="1">
      <c r="A43" s="17" t="s">
        <v>135</v>
      </c>
      <c r="B43" s="3" t="s">
        <v>126</v>
      </c>
      <c r="C43" s="56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9" ht="25.5" hidden="1">
      <c r="A44" s="30" t="s">
        <v>46</v>
      </c>
      <c r="B44" s="2" t="s">
        <v>118</v>
      </c>
      <c r="C44" s="56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56">
        <v>3076296</v>
      </c>
      <c r="D45" s="27">
        <v>315000</v>
      </c>
      <c r="E45" s="27">
        <v>4061678</v>
      </c>
      <c r="F45" s="23">
        <f t="shared" si="0"/>
        <v>10.239586827795504</v>
      </c>
      <c r="G45" s="24">
        <f t="shared" si="1"/>
        <v>7.7554153726612496</v>
      </c>
      <c r="I45" s="53"/>
    </row>
    <row r="46" spans="1:9">
      <c r="A46" s="30" t="s">
        <v>124</v>
      </c>
      <c r="B46" s="2" t="s">
        <v>120</v>
      </c>
      <c r="C46" s="56">
        <v>2970380.7</v>
      </c>
      <c r="D46" s="27">
        <v>21438.9</v>
      </c>
      <c r="E46" s="27">
        <v>0</v>
      </c>
      <c r="F46" s="23">
        <f t="shared" si="0"/>
        <v>0.72175596885611326</v>
      </c>
      <c r="G46" s="24" t="e">
        <f t="shared" si="1"/>
        <v>#DIV/0!</v>
      </c>
    </row>
    <row r="47" spans="1:9" ht="24.75" customHeight="1">
      <c r="A47" s="18" t="s">
        <v>134</v>
      </c>
      <c r="B47" s="2" t="s">
        <v>121</v>
      </c>
      <c r="C47" s="56">
        <v>249663</v>
      </c>
      <c r="D47" s="27">
        <v>152315</v>
      </c>
      <c r="E47" s="27">
        <v>138187</v>
      </c>
      <c r="F47" s="23">
        <f t="shared" si="0"/>
        <v>61.008239106315308</v>
      </c>
      <c r="G47" s="24">
        <f t="shared" si="1"/>
        <v>110.22382713279831</v>
      </c>
    </row>
    <row r="48" spans="1:9" ht="24" hidden="1" customHeight="1">
      <c r="A48" s="43" t="s">
        <v>50</v>
      </c>
      <c r="B48" s="2" t="s">
        <v>51</v>
      </c>
      <c r="C48" s="56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56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>
      <c r="A50" s="30" t="s">
        <v>45</v>
      </c>
      <c r="B50" s="2" t="s">
        <v>130</v>
      </c>
      <c r="C50" s="56">
        <v>105689</v>
      </c>
      <c r="D50" s="27">
        <v>0</v>
      </c>
      <c r="E50" s="27">
        <v>113530</v>
      </c>
      <c r="F50" s="23">
        <f t="shared" si="0"/>
        <v>0</v>
      </c>
      <c r="G50" s="24">
        <f t="shared" si="1"/>
        <v>0</v>
      </c>
    </row>
    <row r="51" spans="1:7">
      <c r="A51" s="28" t="s">
        <v>56</v>
      </c>
      <c r="B51" s="5" t="s">
        <v>122</v>
      </c>
      <c r="C51" s="22">
        <f>C52</f>
        <v>0</v>
      </c>
      <c r="D51" s="22">
        <f>D52</f>
        <v>74800</v>
      </c>
      <c r="E51" s="22">
        <f>E52</f>
        <v>21350</v>
      </c>
      <c r="F51" s="23" t="e">
        <f t="shared" si="0"/>
        <v>#DIV/0!</v>
      </c>
      <c r="G51" s="24">
        <f t="shared" si="1"/>
        <v>350.3512880562061</v>
      </c>
    </row>
    <row r="52" spans="1:7">
      <c r="A52" s="30" t="s">
        <v>57</v>
      </c>
      <c r="B52" s="2" t="s">
        <v>123</v>
      </c>
      <c r="C52" s="27">
        <v>0</v>
      </c>
      <c r="D52" s="27">
        <v>74800</v>
      </c>
      <c r="E52" s="27">
        <v>21350</v>
      </c>
      <c r="F52" s="23" t="e">
        <f t="shared" si="0"/>
        <v>#DIV/0!</v>
      </c>
      <c r="G52" s="24">
        <f t="shared" si="1"/>
        <v>350.3512880562061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20912187.699999999</v>
      </c>
      <c r="D54" s="41">
        <f>D4+D38</f>
        <v>6673905.6699999999</v>
      </c>
      <c r="E54" s="41">
        <f>E4+E38+E53</f>
        <v>12099309.17</v>
      </c>
      <c r="F54" s="42">
        <f t="shared" si="0"/>
        <v>31.913952599038691</v>
      </c>
      <c r="G54" s="42">
        <f t="shared" si="1"/>
        <v>55.159394443344077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2652350</v>
      </c>
      <c r="D56" s="44">
        <v>1119393.5</v>
      </c>
      <c r="E56" s="22">
        <v>1333287.99</v>
      </c>
      <c r="F56" s="23">
        <f t="shared" si="0"/>
        <v>42.203838105830677</v>
      </c>
      <c r="G56" s="24">
        <f t="shared" si="1"/>
        <v>83.957367680181378</v>
      </c>
    </row>
    <row r="57" spans="1:7">
      <c r="A57" s="30" t="s">
        <v>12</v>
      </c>
      <c r="B57" s="2">
        <v>211.21299999999999</v>
      </c>
      <c r="C57" s="45">
        <v>2090183</v>
      </c>
      <c r="D57" s="45">
        <v>963964.45</v>
      </c>
      <c r="E57" s="27">
        <v>1160038.8</v>
      </c>
      <c r="F57" s="23">
        <f t="shared" si="0"/>
        <v>46.1186628156482</v>
      </c>
      <c r="G57" s="24">
        <f t="shared" si="1"/>
        <v>83.097604149102594</v>
      </c>
    </row>
    <row r="58" spans="1:7">
      <c r="A58" s="30" t="s">
        <v>19</v>
      </c>
      <c r="B58" s="2">
        <v>223</v>
      </c>
      <c r="C58" s="45">
        <v>52000</v>
      </c>
      <c r="D58" s="27">
        <v>21673.99</v>
      </c>
      <c r="E58" s="27">
        <v>26763.200000000001</v>
      </c>
      <c r="F58" s="23">
        <f t="shared" si="0"/>
        <v>41.680750000000003</v>
      </c>
      <c r="G58" s="24">
        <f t="shared" si="1"/>
        <v>80.984299336402231</v>
      </c>
    </row>
    <row r="59" spans="1:7">
      <c r="A59" s="30" t="s">
        <v>13</v>
      </c>
      <c r="B59" s="2"/>
      <c r="C59" s="45">
        <f>C56-C57-C58</f>
        <v>510167</v>
      </c>
      <c r="D59" s="27">
        <f>D56-D57-D58</f>
        <v>133755.06000000006</v>
      </c>
      <c r="E59" s="27">
        <f>E56-E57-E58</f>
        <v>146485.98999999993</v>
      </c>
      <c r="F59" s="23">
        <f t="shared" si="0"/>
        <v>26.217897276774089</v>
      </c>
      <c r="G59" s="24">
        <f t="shared" si="1"/>
        <v>91.309114270927978</v>
      </c>
    </row>
    <row r="60" spans="1:7" ht="16.5" customHeight="1">
      <c r="A60" s="28" t="s">
        <v>20</v>
      </c>
      <c r="B60" s="13" t="s">
        <v>33</v>
      </c>
      <c r="C60" s="44">
        <v>249663</v>
      </c>
      <c r="D60" s="44">
        <v>137907.4</v>
      </c>
      <c r="E60" s="22">
        <v>136665.43</v>
      </c>
      <c r="F60" s="23">
        <f t="shared" si="0"/>
        <v>55.237420042216911</v>
      </c>
      <c r="G60" s="24">
        <f t="shared" si="1"/>
        <v>100.90876675981629</v>
      </c>
    </row>
    <row r="61" spans="1:7" ht="15.75" customHeight="1">
      <c r="A61" s="28" t="s">
        <v>28</v>
      </c>
      <c r="B61" s="13" t="s">
        <v>29</v>
      </c>
      <c r="C61" s="44">
        <v>405000</v>
      </c>
      <c r="D61" s="44">
        <v>214708</v>
      </c>
      <c r="E61" s="22">
        <v>237800</v>
      </c>
      <c r="F61" s="23">
        <f t="shared" si="0"/>
        <v>53.014320987654315</v>
      </c>
      <c r="G61" s="24">
        <f t="shared" si="1"/>
        <v>90.289318755256517</v>
      </c>
    </row>
    <row r="62" spans="1:7" ht="15.75" customHeight="1">
      <c r="A62" s="28" t="s">
        <v>146</v>
      </c>
      <c r="B62" s="13" t="s">
        <v>145</v>
      </c>
      <c r="C62" s="44">
        <v>2000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7130566.2000000002</v>
      </c>
      <c r="D63" s="22">
        <f>D65+D66+D67+D64</f>
        <v>531935.1</v>
      </c>
      <c r="E63" s="22">
        <f>E65+E66+E67+E64</f>
        <v>4979821.09</v>
      </c>
      <c r="F63" s="23">
        <f t="shared" si="0"/>
        <v>7.4599279367184055</v>
      </c>
      <c r="G63" s="24">
        <f t="shared" si="1"/>
        <v>10.681811462427458</v>
      </c>
    </row>
    <row r="64" spans="1:7">
      <c r="A64" s="30" t="s">
        <v>127</v>
      </c>
      <c r="B64" s="14" t="s">
        <v>128</v>
      </c>
      <c r="C64" s="27">
        <v>15000</v>
      </c>
      <c r="D64" s="27">
        <v>9895.2000000000007</v>
      </c>
      <c r="E64" s="27">
        <v>7479.9</v>
      </c>
      <c r="F64" s="23">
        <f t="shared" si="0"/>
        <v>65.968000000000004</v>
      </c>
      <c r="G64" s="24">
        <f t="shared" si="1"/>
        <v>132.29053864356476</v>
      </c>
    </row>
    <row r="65" spans="1:7">
      <c r="A65" s="30" t="s">
        <v>72</v>
      </c>
      <c r="B65" s="14" t="s">
        <v>73</v>
      </c>
      <c r="C65" s="27">
        <v>40607.199999999997</v>
      </c>
      <c r="D65" s="27">
        <v>22039.9</v>
      </c>
      <c r="E65" s="27">
        <v>0</v>
      </c>
      <c r="F65" s="23">
        <f t="shared" si="0"/>
        <v>54.275842707697166</v>
      </c>
      <c r="G65" s="24" t="e">
        <f t="shared" si="1"/>
        <v>#DIV/0!</v>
      </c>
    </row>
    <row r="66" spans="1:7">
      <c r="A66" s="30" t="s">
        <v>59</v>
      </c>
      <c r="B66" s="14" t="s">
        <v>61</v>
      </c>
      <c r="C66" s="45">
        <v>6911959</v>
      </c>
      <c r="D66" s="45">
        <v>394000</v>
      </c>
      <c r="E66" s="27">
        <v>2735030.41</v>
      </c>
      <c r="F66" s="23">
        <f t="shared" si="0"/>
        <v>5.700265293819017</v>
      </c>
      <c r="G66" s="24">
        <f t="shared" si="1"/>
        <v>14.405689916990722</v>
      </c>
    </row>
    <row r="67" spans="1:7">
      <c r="A67" s="30" t="s">
        <v>37</v>
      </c>
      <c r="B67" s="14" t="s">
        <v>34</v>
      </c>
      <c r="C67" s="45">
        <v>163000</v>
      </c>
      <c r="D67" s="45">
        <v>106000</v>
      </c>
      <c r="E67" s="27">
        <v>2237310.7799999998</v>
      </c>
      <c r="F67" s="23">
        <f t="shared" si="0"/>
        <v>65.030674846625772</v>
      </c>
      <c r="G67" s="24">
        <f t="shared" si="1"/>
        <v>4.7378308345700644</v>
      </c>
    </row>
    <row r="68" spans="1:7">
      <c r="A68" s="28" t="s">
        <v>52</v>
      </c>
      <c r="B68" s="13" t="s">
        <v>53</v>
      </c>
      <c r="C68" s="44">
        <f>C69+C70+C71+C72</f>
        <v>6993364.5</v>
      </c>
      <c r="D68" s="44">
        <f>D69+D70+D71+D72</f>
        <v>2196923.2399999998</v>
      </c>
      <c r="E68" s="44">
        <f>E69+E70+E71+E72</f>
        <v>2888924.86</v>
      </c>
      <c r="F68" s="23">
        <f t="shared" si="0"/>
        <v>31.414396318109826</v>
      </c>
      <c r="G68" s="24">
        <f t="shared" si="1"/>
        <v>76.046396028451909</v>
      </c>
    </row>
    <row r="69" spans="1:7">
      <c r="A69" s="30" t="s">
        <v>54</v>
      </c>
      <c r="B69" s="14" t="s">
        <v>55</v>
      </c>
      <c r="C69" s="45">
        <v>2955795.5</v>
      </c>
      <c r="D69" s="27">
        <v>0</v>
      </c>
      <c r="E69" s="27">
        <v>0</v>
      </c>
      <c r="F69" s="23">
        <f t="shared" si="0"/>
        <v>0</v>
      </c>
      <c r="G69" s="24" t="e">
        <f t="shared" si="1"/>
        <v>#DIV/0!</v>
      </c>
    </row>
    <row r="70" spans="1:7">
      <c r="A70" s="30" t="s">
        <v>43</v>
      </c>
      <c r="B70" s="14" t="s">
        <v>42</v>
      </c>
      <c r="C70" s="45">
        <v>632000</v>
      </c>
      <c r="D70" s="45">
        <v>285512.15000000002</v>
      </c>
      <c r="E70" s="27">
        <v>235533.65</v>
      </c>
      <c r="F70" s="23">
        <f t="shared" si="0"/>
        <v>45.175973101265825</v>
      </c>
      <c r="G70" s="24">
        <f t="shared" si="1"/>
        <v>121.21926102703372</v>
      </c>
    </row>
    <row r="71" spans="1:7">
      <c r="A71" s="30" t="s">
        <v>36</v>
      </c>
      <c r="B71" s="14" t="s">
        <v>35</v>
      </c>
      <c r="C71" s="45">
        <v>2363278</v>
      </c>
      <c r="D71" s="45">
        <v>1228497</v>
      </c>
      <c r="E71" s="27">
        <v>1944283.29</v>
      </c>
      <c r="F71" s="23">
        <f t="shared" si="0"/>
        <v>51.98275446223424</v>
      </c>
      <c r="G71" s="24">
        <f t="shared" si="1"/>
        <v>63.185082457814055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682914.09</v>
      </c>
      <c r="E72" s="27">
        <v>709107.92</v>
      </c>
      <c r="F72" s="23">
        <f t="shared" si="0"/>
        <v>65.520482283738417</v>
      </c>
      <c r="G72" s="24">
        <f t="shared" si="1"/>
        <v>96.30608694936025</v>
      </c>
    </row>
    <row r="73" spans="1:7" ht="14.25" customHeight="1">
      <c r="A73" s="28" t="s">
        <v>17</v>
      </c>
      <c r="B73" s="13" t="s">
        <v>30</v>
      </c>
      <c r="C73" s="44">
        <v>5172804</v>
      </c>
      <c r="D73" s="44">
        <v>1220597.5900000001</v>
      </c>
      <c r="E73" s="22">
        <v>1233936.05</v>
      </c>
      <c r="F73" s="23">
        <f t="shared" si="0"/>
        <v>23.596439957902909</v>
      </c>
      <c r="G73" s="24">
        <f t="shared" si="1"/>
        <v>98.91903150086263</v>
      </c>
    </row>
    <row r="74" spans="1:7" ht="15.75" customHeight="1">
      <c r="A74" s="28" t="s">
        <v>38</v>
      </c>
      <c r="B74" s="13" t="s">
        <v>47</v>
      </c>
      <c r="C74" s="44">
        <v>405440</v>
      </c>
      <c r="D74" s="22">
        <v>121000</v>
      </c>
      <c r="E74" s="22">
        <v>261623.46</v>
      </c>
      <c r="F74" s="23">
        <f t="shared" si="0"/>
        <v>29.844119968429361</v>
      </c>
      <c r="G74" s="24">
        <f>D74/E74*100</f>
        <v>46.249675010031595</v>
      </c>
    </row>
    <row r="75" spans="1:7">
      <c r="A75" s="28" t="s">
        <v>111</v>
      </c>
      <c r="B75" s="5">
        <v>1000</v>
      </c>
      <c r="C75" s="44">
        <f>C76</f>
        <v>10000</v>
      </c>
      <c r="D75" s="44">
        <v>0</v>
      </c>
      <c r="E75" s="44">
        <v>0</v>
      </c>
      <c r="F75" s="23">
        <f t="shared" si="0"/>
        <v>0</v>
      </c>
      <c r="G75" s="24" t="e">
        <f>D75/E75*100</f>
        <v>#DIV/0!</v>
      </c>
    </row>
    <row r="76" spans="1:7">
      <c r="A76" s="30" t="s">
        <v>76</v>
      </c>
      <c r="B76" s="14" t="s">
        <v>77</v>
      </c>
      <c r="C76" s="45">
        <v>10000</v>
      </c>
      <c r="D76" s="45">
        <v>0</v>
      </c>
      <c r="E76" s="45">
        <v>0</v>
      </c>
      <c r="F76" s="23">
        <f t="shared" si="0"/>
        <v>0</v>
      </c>
      <c r="G76" s="24" t="e">
        <f>D76/E76*100</f>
        <v>#DIV/0!</v>
      </c>
    </row>
    <row r="77" spans="1:7" ht="14.25" customHeight="1">
      <c r="A77" s="28" t="s">
        <v>39</v>
      </c>
      <c r="B77" s="13" t="s">
        <v>48</v>
      </c>
      <c r="C77" s="44">
        <v>30000</v>
      </c>
      <c r="D77" s="22">
        <v>29300</v>
      </c>
      <c r="E77" s="22">
        <v>11575</v>
      </c>
      <c r="F77" s="23">
        <f t="shared" si="0"/>
        <v>97.666666666666671</v>
      </c>
      <c r="G77" s="24">
        <f>D77/E77*100</f>
        <v>253.13174946004318</v>
      </c>
    </row>
    <row r="78" spans="1:7" s="54" customFormat="1" ht="17.25" customHeight="1">
      <c r="A78" s="46" t="s">
        <v>14</v>
      </c>
      <c r="B78" s="15"/>
      <c r="C78" s="47">
        <f>C77+C75+C74+C73+C68+C63+C61+C60+C56+C62</f>
        <v>23051187.699999999</v>
      </c>
      <c r="D78" s="47">
        <f>D77+D75+D74+D73+D68+D63+D61+D60+D56</f>
        <v>5571764.8300000001</v>
      </c>
      <c r="E78" s="47">
        <f>E56+E60+E61+E63+E68+E73+E74+E77+E75</f>
        <v>11083633.880000001</v>
      </c>
      <c r="F78" s="42">
        <f t="shared" si="0"/>
        <v>24.171270055642296</v>
      </c>
      <c r="G78" s="42">
        <f>D78/E78*100</f>
        <v>50.270199199326129</v>
      </c>
    </row>
    <row r="79" spans="1:7" ht="18" customHeight="1">
      <c r="A79" s="36" t="s">
        <v>31</v>
      </c>
      <c r="B79" s="5"/>
      <c r="C79" s="48">
        <f>C54-C78</f>
        <v>-2139000</v>
      </c>
      <c r="D79" s="49">
        <f>D54-D78</f>
        <v>1102140.8399999999</v>
      </c>
      <c r="E79" s="49">
        <f>E54-E78</f>
        <v>1015675.2899999991</v>
      </c>
      <c r="F79" s="23"/>
      <c r="G79" s="24"/>
    </row>
    <row r="80" spans="1:7" ht="6" customHeight="1">
      <c r="C80" s="60"/>
      <c r="D80" s="60"/>
    </row>
    <row r="81" spans="1:7" ht="17.25" hidden="1" customHeight="1">
      <c r="C81" s="60"/>
      <c r="D81" s="60"/>
    </row>
    <row r="82" spans="1:7" ht="15" customHeight="1">
      <c r="A82" s="19" t="s">
        <v>142</v>
      </c>
      <c r="F82" s="57" t="s">
        <v>141</v>
      </c>
      <c r="G82" s="57"/>
    </row>
    <row r="83" spans="1:7">
      <c r="C83" s="20"/>
      <c r="D83" s="20"/>
    </row>
    <row r="84" spans="1:7">
      <c r="C84" s="20"/>
      <c r="D84" s="20"/>
    </row>
    <row r="85" spans="1:7">
      <c r="C85" s="20"/>
      <c r="D85" s="20"/>
    </row>
    <row r="86" spans="1:7">
      <c r="C86" s="20"/>
      <c r="D86" s="20"/>
    </row>
    <row r="87" spans="1:7">
      <c r="C87" s="20"/>
      <c r="D87" s="20"/>
    </row>
    <row r="88" spans="1:7">
      <c r="C88" s="20"/>
      <c r="D88" s="20"/>
    </row>
    <row r="89" spans="1:7">
      <c r="C89" s="20"/>
      <c r="D89" s="20"/>
    </row>
    <row r="90" spans="1:7">
      <c r="C90" s="20"/>
      <c r="D90" s="20"/>
    </row>
    <row r="91" spans="1:7">
      <c r="C91" s="20"/>
      <c r="D91" s="20"/>
    </row>
    <row r="92" spans="1:7">
      <c r="C92" s="20"/>
      <c r="D92" s="20"/>
    </row>
  </sheetData>
  <mergeCells count="5">
    <mergeCell ref="F82:G82"/>
    <mergeCell ref="A1:G1"/>
    <mergeCell ref="F2:G2"/>
    <mergeCell ref="C80:D80"/>
    <mergeCell ref="C81:D81"/>
  </mergeCells>
  <phoneticPr fontId="1" type="noConversion"/>
  <printOptions horizontalCentered="1"/>
  <pageMargins left="0.70866141732283472" right="0.19685039370078741" top="0.15748031496062992" bottom="0.19685039370078741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01.09.2022</vt:lpstr>
      <vt:lpstr>'01.09.2022'!Область_печати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2022-08-09T06:54:44Z</cp:lastPrinted>
  <dcterms:created xsi:type="dcterms:W3CDTF">2006-03-13T07:15:44Z</dcterms:created>
  <dcterms:modified xsi:type="dcterms:W3CDTF">2022-08-29T07:48:40Z</dcterms:modified>
</cp:coreProperties>
</file>