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12.2022" sheetId="1" r:id="rId1"/>
  </sheets>
  <definedNames/>
  <calcPr fullCalcOnLoad="1"/>
</workbook>
</file>

<file path=xl/sharedStrings.xml><?xml version="1.0" encoding="utf-8"?>
<sst xmlns="http://schemas.openxmlformats.org/spreadsheetml/2006/main" count="141" uniqueCount="139">
  <si>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</si>
  <si>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</si>
  <si>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</si>
  <si>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</si>
  <si>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</si>
  <si>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</si>
  <si>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</si>
  <si>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</si>
  <si>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</si>
  <si>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</si>
  <si>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</si>
  <si>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</si>
  <si>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</si>
  <si>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</si>
  <si>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</si>
  <si>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</si>
  <si>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</si>
  <si>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</si>
  <si>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</si>
  <si>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</si>
  <si>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</si>
  <si>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</si>
  <si>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</si>
  <si>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</si>
  <si>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</si>
  <si>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</si>
  <si>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</si>
  <si>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</si>
  <si>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</si>
  <si>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</si>
  <si>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</si>
  <si>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0502</t>
  </si>
  <si>
    <t>0801</t>
  </si>
  <si>
    <t>Результат исполнения бюджета (дефицит "-", профицит"+")</t>
  </si>
  <si>
    <t>% исп.к уточ.   плану</t>
  </si>
  <si>
    <t>0203</t>
  </si>
  <si>
    <t>Коммунальное хозяйство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</si>
  <si>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</si>
  <si>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</si>
  <si>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</si>
  <si>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</si>
  <si>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</si>
  <si>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</si>
  <si>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</si>
  <si>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Прочие субсидии бюджетам поселений (на содержание автомобильных дорог общего пользования)</t>
  </si>
  <si>
    <t>Госпошлина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</si>
  <si>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</si>
  <si>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</si>
  <si>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0500</t>
  </si>
  <si>
    <t>Жилищно-коммунальное хозяйство</t>
  </si>
  <si>
    <t>0804</t>
  </si>
  <si>
    <t>0100</t>
  </si>
  <si>
    <t>ПРОЧИЕ БЕЗВОЗМЕЗДНЫЕ ПОСТУПЛЕНИЯ</t>
  </si>
  <si>
    <t>Прочие безвозмездные поступления в бюджеты поселений</t>
  </si>
  <si>
    <t>1100</t>
  </si>
  <si>
    <t>0409</t>
  </si>
  <si>
    <t>Дорожное хозяйство</t>
  </si>
  <si>
    <t>Национальная экономика</t>
  </si>
  <si>
    <t>0400</t>
  </si>
  <si>
    <t>Благоустройство</t>
  </si>
  <si>
    <t>0503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</si>
  <si>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</si>
  <si>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</si>
  <si>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</si>
  <si>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</si>
  <si>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НАЛОГИ НА ТОВАРЫ (РАБОТЫ, УСЛУГИ), РЕАЛИЗУЕМЫЕ НА ТЕРРИТОРИИ РОССИЙСКОЙ ФЕДЕРАЦИИ</t>
  </si>
  <si>
    <t>000 103 00000 00 0000 000</t>
  </si>
  <si>
    <t>(руб.)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</si>
  <si>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</si>
  <si>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</si>
  <si>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182 106 06033 10 1000 110</t>
  </si>
  <si>
    <t>182 106 06043 10 1000 110</t>
  </si>
  <si>
    <t>Прочие доходы от компенсации затрат бюджетов сельских поселений</t>
  </si>
  <si>
    <t>Субенции бюджетам поселений на выполнение передаваемых полномочий</t>
  </si>
  <si>
    <t>Сельское хозяйство</t>
  </si>
  <si>
    <t>0405</t>
  </si>
  <si>
    <t>100 103 02230 01 0000 110</t>
  </si>
  <si>
    <t>100 103 02240 01 0000 110</t>
  </si>
  <si>
    <t>100 103 02250 01 0000 110</t>
  </si>
  <si>
    <t>100 103 02260 01 0000 110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</si>
  <si>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</si>
  <si>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</si>
  <si>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</si>
  <si>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</si>
  <si>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</si>
  <si>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</si>
  <si>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</si>
  <si>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</si>
  <si>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</si>
  <si>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</si>
  <si>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</si>
  <si>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</si>
  <si>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</si>
  <si>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</si>
  <si>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</si>
  <si>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</si>
  <si>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</si>
  <si>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</si>
  <si>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Дотации бюджетам на выравнивание уровня бюджетной обеспеченности</t>
  </si>
  <si>
    <t>Субсидии бюджетам сельских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</si>
  <si>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</si>
  <si>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</si>
  <si>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</si>
  <si>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</si>
  <si>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</si>
  <si>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</si>
  <si>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Субсидии бюджетам сельских поселений на реализацию мероприятий по устойчивому развитию сельских территорий</t>
  </si>
  <si>
    <t>000 108 04020 01 1000 000</t>
  </si>
  <si>
    <t>993 202 15001 10 0000 150</t>
  </si>
  <si>
    <t>993 202 15002 10 0000 150</t>
  </si>
  <si>
    <t>993 2 02 25558 10 0000 150</t>
  </si>
  <si>
    <t>993 202 25567 10 0000 150</t>
  </si>
  <si>
    <t>993 202 29999 10 0000 150</t>
  </si>
  <si>
    <t>993 202 35118 10 0000 150</t>
  </si>
  <si>
    <t>993 202 30024 10 0000 150</t>
  </si>
  <si>
    <t>993 202 49999 10 0000 150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</si>
  <si>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</si>
  <si>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</si>
  <si>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</si>
  <si>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</si>
  <si>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Прочие субсидии бюджетам сельских поселений</t>
  </si>
  <si>
    <t>000 117 00000 00 0000 000</t>
  </si>
  <si>
    <t xml:space="preserve"> 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</si>
  <si>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993 202 45550 10 0000 150</t>
  </si>
  <si>
    <t>Социальная политика</t>
  </si>
  <si>
    <t>в т.ч. доп. норматив</t>
  </si>
  <si>
    <t>0505</t>
  </si>
  <si>
    <t xml:space="preserve">Другие вопросы в области жилищно - коммунального </t>
  </si>
  <si>
    <t>Инициативные платежи, зачисляемые в бюджеты сельских поселений</t>
  </si>
  <si>
    <t>993 1 17 15030 10 0000 150</t>
  </si>
  <si>
    <t>З.М.Айнетдинова</t>
  </si>
  <si>
    <t>Врио начальника финансового отдела</t>
  </si>
  <si>
    <t>План на 2022 г</t>
  </si>
  <si>
    <t xml:space="preserve">% исп. 2022 г. к 2021 г. </t>
  </si>
  <si>
    <t>0300</t>
  </si>
  <si>
    <t>0401</t>
  </si>
  <si>
    <t>АНАЛИЗ ИСПОЛНЕНИЯ БЮДЖЕТА   АСАНОВСКОГО СЕЛЬСКОГО ПОСЕЛЕНИЯ НА 01.12.2022 г.</t>
  </si>
  <si>
    <t>Исполнено на 01.12.2022</t>
  </si>
  <si>
    <t>Исполнено на 01.12.2021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</si>
</sst>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  <numFmt numFmtId="176" formatCode="0.000"/>
    <numFmt numFmtId="177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0" borderId="1">
      <alignment horizontal="right" vertical="center" shrinkToFit="1"/>
      <protection/>
    </xf>
    <xf numFmtId="4" fontId="27" fillId="0" borderId="2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0" xfId="0" applyFont="1" applyFill="1" applyAlignment="1">
      <alignment/>
    </xf>
    <xf numFmtId="0" fontId="3" fillId="0" borderId="12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 wrapText="1"/>
    </xf>
    <xf numFmtId="174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30" borderId="12" xfId="0" applyFont="1" applyFill="1" applyBorder="1" applyAlignment="1">
      <alignment wrapText="1"/>
    </xf>
    <xf numFmtId="49" fontId="5" fillId="30" borderId="13" xfId="0" applyNumberFormat="1" applyFont="1" applyFill="1" applyBorder="1" applyAlignment="1">
      <alignment horizontal="center" vertical="center" shrinkToFit="1"/>
    </xf>
    <xf numFmtId="4" fontId="5" fillId="0" borderId="2" xfId="34" applyNumberFormat="1" applyFont="1" applyAlignment="1" applyProtection="1">
      <alignment horizontal="right" vertical="center" shrinkToFit="1"/>
      <protection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" fontId="5" fillId="0" borderId="15" xfId="34" applyNumberFormat="1" applyFont="1" applyBorder="1" applyAlignment="1" applyProtection="1">
      <alignment horizontal="right" vertical="center" shrinkToFit="1"/>
      <protection/>
    </xf>
    <xf numFmtId="49" fontId="5" fillId="30" borderId="12" xfId="54" applyNumberFormat="1" applyFont="1" applyFill="1" applyBorder="1" applyAlignment="1">
      <alignment wrapText="1"/>
      <protection/>
    </xf>
    <xf numFmtId="4" fontId="5" fillId="0" borderId="12" xfId="34" applyNumberFormat="1" applyFont="1" applyBorder="1" applyAlignment="1" applyProtection="1">
      <alignment horizontal="right" vertical="center" shrinkToFit="1"/>
      <protection/>
    </xf>
    <xf numFmtId="4" fontId="5" fillId="0" borderId="13" xfId="34" applyNumberFormat="1" applyFont="1" applyBorder="1" applyAlignment="1" applyProtection="1">
      <alignment horizontal="right" vertical="center" shrinkToFi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5" fillId="0" borderId="12" xfId="34" applyNumberFormat="1" applyFont="1" applyFill="1" applyBorder="1" applyAlignment="1" applyProtection="1">
      <alignment horizontal="right" vertical="center" wrapText="1" shrinkToFit="1"/>
      <protection/>
    </xf>
    <xf numFmtId="0" fontId="3" fillId="0" borderId="12" xfId="0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30" borderId="16" xfId="0" applyFont="1" applyFill="1" applyBorder="1" applyAlignment="1">
      <alignment vertical="center" wrapText="1"/>
    </xf>
    <xf numFmtId="0" fontId="3" fillId="30" borderId="12" xfId="0" applyFont="1" applyFill="1" applyBorder="1" applyAlignment="1">
      <alignment horizontal="left" vertical="center" wrapText="1"/>
    </xf>
    <xf numFmtId="49" fontId="3" fillId="30" borderId="12" xfId="0" applyNumberFormat="1" applyFont="1" applyFill="1" applyBorder="1" applyAlignment="1">
      <alignment horizontal="center" vertical="center" wrapText="1" shrinkToFit="1"/>
    </xf>
    <xf numFmtId="4" fontId="5" fillId="0" borderId="2" xfId="34" applyNumberFormat="1" applyFont="1" applyFill="1" applyAlignment="1" applyProtection="1">
      <alignment horizontal="right" vertical="center" wrapText="1" shrinkToFit="1"/>
      <protection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5" fillId="0" borderId="17" xfId="34" applyNumberFormat="1" applyFont="1" applyBorder="1" applyAlignment="1" applyProtection="1">
      <alignment horizontal="right" vertical="center" shrinkToFit="1"/>
      <protection/>
    </xf>
    <xf numFmtId="4" fontId="3" fillId="0" borderId="0" xfId="0" applyNumberFormat="1" applyFont="1" applyFill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wrapText="1"/>
    </xf>
    <xf numFmtId="174" fontId="6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Fill="1" applyAlignment="1">
      <alignment horizont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right" vertical="center" wrapText="1"/>
    </xf>
    <xf numFmtId="174" fontId="4" fillId="35" borderId="12" xfId="0" applyNumberFormat="1" applyFont="1" applyFill="1" applyBorder="1" applyAlignment="1">
      <alignment horizontal="right" vertical="center"/>
    </xf>
    <xf numFmtId="4" fontId="3" fillId="36" borderId="0" xfId="0" applyNumberFormat="1" applyFont="1" applyFill="1" applyAlignment="1">
      <alignment wrapText="1"/>
    </xf>
    <xf numFmtId="4" fontId="6" fillId="36" borderId="0" xfId="0" applyNumberFormat="1" applyFont="1" applyFill="1" applyBorder="1" applyAlignment="1">
      <alignment horizontal="right" wrapText="1"/>
    </xf>
    <xf numFmtId="4" fontId="3" fillId="36" borderId="0" xfId="0" applyNumberFormat="1" applyFont="1" applyFill="1" applyAlignment="1">
      <alignment horizont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4" fontId="4" fillId="36" borderId="12" xfId="0" applyNumberFormat="1" applyFont="1" applyFill="1" applyBorder="1" applyAlignment="1">
      <alignment horizontal="right" vertical="center" wrapText="1"/>
    </xf>
    <xf numFmtId="4" fontId="3" fillId="36" borderId="12" xfId="0" applyNumberFormat="1" applyFont="1" applyFill="1" applyBorder="1" applyAlignment="1">
      <alignment horizontal="right" vertical="center" wrapText="1"/>
    </xf>
    <xf numFmtId="4" fontId="3" fillId="36" borderId="12" xfId="0" applyNumberFormat="1" applyFont="1" applyFill="1" applyBorder="1" applyAlignment="1">
      <alignment horizontal="right" vertical="center"/>
    </xf>
    <xf numFmtId="4" fontId="5" fillId="0" borderId="1" xfId="33" applyNumberFormat="1" applyFont="1" applyProtection="1">
      <alignment horizontal="right" vertical="center" shrinkToFit="1"/>
      <protection/>
    </xf>
    <xf numFmtId="0" fontId="4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5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01.02.201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150" zoomScaleNormal="150" zoomScalePageLayoutView="0" workbookViewId="0" topLeftCell="A44">
      <selection activeCell="E74" sqref="E74"/>
    </sheetView>
  </sheetViews>
  <sheetFormatPr defaultColWidth="9.00390625" defaultRowHeight="12.75"/>
  <cols>
    <col min="1" max="1" width="64.625" style="1" customWidth="1"/>
    <col min="2" max="2" width="23.625" style="1" customWidth="1"/>
    <col min="3" max="3" width="13.125" style="43" customWidth="1"/>
    <col min="4" max="4" width="12.25390625" style="43" customWidth="1"/>
    <col min="5" max="5" width="13.25390625" style="54" customWidth="1"/>
    <col min="6" max="6" width="10.625" style="1" customWidth="1"/>
    <col min="7" max="7" width="9.75390625" style="1" customWidth="1"/>
    <col min="8" max="16384" width="9.125" style="1" customWidth="1"/>
  </cols>
  <sheetData>
    <row r="1" spans="1:7" ht="16.5" customHeight="1">
      <c r="A1" s="62" t="s">
        <v>136</v>
      </c>
      <c r="B1" s="62"/>
      <c r="C1" s="62"/>
      <c r="D1" s="62"/>
      <c r="E1" s="62"/>
      <c r="F1" s="62"/>
      <c r="G1" s="62"/>
    </row>
    <row r="2" spans="6:7" ht="12.75">
      <c r="F2" s="63" t="s">
        <v>67</v>
      </c>
      <c r="G2" s="63"/>
    </row>
    <row r="3" spans="1:7" ht="41.25" customHeight="1">
      <c r="A3" s="4" t="s">
        <v>0</v>
      </c>
      <c r="B3" s="4" t="s">
        <v>22</v>
      </c>
      <c r="C3" s="5" t="s">
        <v>132</v>
      </c>
      <c r="D3" s="5" t="s">
        <v>137</v>
      </c>
      <c r="E3" s="57" t="s">
        <v>138</v>
      </c>
      <c r="F3" s="6" t="s">
        <v>34</v>
      </c>
      <c r="G3" s="6" t="s">
        <v>133</v>
      </c>
    </row>
    <row r="4" spans="1:7" ht="12" customHeight="1">
      <c r="A4" s="7" t="s">
        <v>1</v>
      </c>
      <c r="B4" s="7"/>
      <c r="C4" s="8">
        <f>C5+C22</f>
        <v>1027398</v>
      </c>
      <c r="D4" s="8">
        <f>D5+D22</f>
        <v>962636.5000000001</v>
      </c>
      <c r="E4" s="58">
        <f>E5+E22</f>
        <v>1283865.03</v>
      </c>
      <c r="F4" s="9">
        <f aca="true" t="shared" si="0" ref="F4:F48">D4/C4*100</f>
        <v>93.696551871816</v>
      </c>
      <c r="G4" s="9">
        <f aca="true" t="shared" si="1" ref="G4:G51">D4/E4*100</f>
        <v>74.97957164547118</v>
      </c>
    </row>
    <row r="5" spans="1:7" ht="13.5" customHeight="1">
      <c r="A5" s="10" t="s">
        <v>16</v>
      </c>
      <c r="B5" s="7"/>
      <c r="C5" s="8">
        <f>C6+C9+C14+C16+C21</f>
        <v>909550</v>
      </c>
      <c r="D5" s="8">
        <f>D6+D9+D14+D16+D21</f>
        <v>894064.4500000001</v>
      </c>
      <c r="E5" s="58">
        <f>E6+E9+E14+E16+E21</f>
        <v>585184.51</v>
      </c>
      <c r="F5" s="9">
        <f t="shared" si="0"/>
        <v>98.29744928810952</v>
      </c>
      <c r="G5" s="9">
        <f t="shared" si="1"/>
        <v>152.78334178736208</v>
      </c>
    </row>
    <row r="6" spans="1:7" ht="15" customHeight="1">
      <c r="A6" s="10" t="s">
        <v>2</v>
      </c>
      <c r="B6" s="7" t="s">
        <v>23</v>
      </c>
      <c r="C6" s="8">
        <f>C7</f>
        <v>207330</v>
      </c>
      <c r="D6" s="8">
        <f>D7</f>
        <v>256617.39</v>
      </c>
      <c r="E6" s="58">
        <f>E7</f>
        <v>77245.86</v>
      </c>
      <c r="F6" s="9">
        <f t="shared" si="0"/>
        <v>123.77243524815513</v>
      </c>
      <c r="G6" s="9">
        <f t="shared" si="1"/>
        <v>332.2085999171994</v>
      </c>
    </row>
    <row r="7" spans="1:7" ht="12.75">
      <c r="A7" s="11" t="s">
        <v>3</v>
      </c>
      <c r="B7" s="4" t="s">
        <v>39</v>
      </c>
      <c r="C7" s="12">
        <v>207330</v>
      </c>
      <c r="D7" s="12">
        <v>256617.39</v>
      </c>
      <c r="E7" s="59">
        <v>77245.86</v>
      </c>
      <c r="F7" s="9">
        <f t="shared" si="0"/>
        <v>123.77243524815513</v>
      </c>
      <c r="G7" s="9">
        <f t="shared" si="1"/>
        <v>332.2085999171994</v>
      </c>
    </row>
    <row r="8" spans="1:7" ht="12.75">
      <c r="A8" s="29" t="s">
        <v>125</v>
      </c>
      <c r="B8" s="4"/>
      <c r="C8" s="12">
        <f>C7*1/3</f>
        <v>69110</v>
      </c>
      <c r="D8" s="12">
        <f>D7*1/3</f>
        <v>85539.13</v>
      </c>
      <c r="E8" s="59">
        <f>E7*1/3</f>
        <v>25748.62</v>
      </c>
      <c r="F8" s="9">
        <f t="shared" si="0"/>
        <v>123.77243524815513</v>
      </c>
      <c r="G8" s="9">
        <f t="shared" si="1"/>
        <v>332.2085999171995</v>
      </c>
    </row>
    <row r="9" spans="1:7" s="2" customFormat="1" ht="27" customHeight="1">
      <c r="A9" s="13" t="s">
        <v>65</v>
      </c>
      <c r="B9" s="7" t="s">
        <v>66</v>
      </c>
      <c r="C9" s="8">
        <f>C10+C11+C12+C13</f>
        <v>334530</v>
      </c>
      <c r="D9" s="8">
        <f>D10+D11+D12+D13</f>
        <v>354279.97</v>
      </c>
      <c r="E9" s="58">
        <f>E10+E11+E12+E13</f>
        <v>291095.35</v>
      </c>
      <c r="F9" s="9">
        <f t="shared" si="0"/>
        <v>105.90379637102801</v>
      </c>
      <c r="G9" s="9">
        <f t="shared" si="1"/>
        <v>121.70581563738479</v>
      </c>
    </row>
    <row r="10" spans="1:7" ht="48.75" customHeight="1">
      <c r="A10" s="14" t="s">
        <v>61</v>
      </c>
      <c r="B10" s="15" t="s">
        <v>76</v>
      </c>
      <c r="C10" s="16">
        <v>151330</v>
      </c>
      <c r="D10" s="16">
        <v>177021.01</v>
      </c>
      <c r="E10" s="59">
        <v>133425.74</v>
      </c>
      <c r="F10" s="9">
        <f t="shared" si="0"/>
        <v>116.97681226458734</v>
      </c>
      <c r="G10" s="9">
        <f t="shared" si="1"/>
        <v>132.67380791742283</v>
      </c>
    </row>
    <row r="11" spans="1:7" ht="63.75" customHeight="1">
      <c r="A11" s="14" t="s">
        <v>62</v>
      </c>
      <c r="B11" s="15" t="s">
        <v>77</v>
      </c>
      <c r="C11" s="16">
        <v>800</v>
      </c>
      <c r="D11" s="16">
        <v>979.21</v>
      </c>
      <c r="E11" s="59">
        <v>946.43</v>
      </c>
      <c r="F11" s="9">
        <f t="shared" si="0"/>
        <v>122.40124999999999</v>
      </c>
      <c r="G11" s="9">
        <f t="shared" si="1"/>
        <v>103.46354194182351</v>
      </c>
    </row>
    <row r="12" spans="1:7" ht="50.25" customHeight="1">
      <c r="A12" s="14" t="s">
        <v>63</v>
      </c>
      <c r="B12" s="15" t="s">
        <v>78</v>
      </c>
      <c r="C12" s="16">
        <v>201400</v>
      </c>
      <c r="D12" s="16">
        <v>197041.15</v>
      </c>
      <c r="E12" s="59">
        <v>179330.14</v>
      </c>
      <c r="F12" s="9">
        <f t="shared" si="0"/>
        <v>97.83572492552135</v>
      </c>
      <c r="G12" s="9">
        <f t="shared" si="1"/>
        <v>109.87620374355365</v>
      </c>
    </row>
    <row r="13" spans="1:7" ht="51.75" customHeight="1">
      <c r="A13" s="14" t="s">
        <v>64</v>
      </c>
      <c r="B13" s="15" t="s">
        <v>79</v>
      </c>
      <c r="C13" s="16">
        <v>-19000</v>
      </c>
      <c r="D13" s="16">
        <v>-20761.4</v>
      </c>
      <c r="E13" s="59">
        <v>-22606.96</v>
      </c>
      <c r="F13" s="9"/>
      <c r="G13" s="9">
        <f t="shared" si="1"/>
        <v>91.8363194343689</v>
      </c>
    </row>
    <row r="14" spans="1:7" ht="15" customHeight="1">
      <c r="A14" s="17" t="s">
        <v>4</v>
      </c>
      <c r="B14" s="7" t="s">
        <v>24</v>
      </c>
      <c r="C14" s="8">
        <f>C15</f>
        <v>64690</v>
      </c>
      <c r="D14" s="8">
        <f>D15</f>
        <v>79746.3</v>
      </c>
      <c r="E14" s="58">
        <f>E15</f>
        <v>1596</v>
      </c>
      <c r="F14" s="9">
        <f t="shared" si="0"/>
        <v>123.27454011439171</v>
      </c>
      <c r="G14" s="9">
        <f t="shared" si="1"/>
        <v>4996.6353383458645</v>
      </c>
    </row>
    <row r="15" spans="1:7" ht="13.5" customHeight="1">
      <c r="A15" s="18" t="s">
        <v>5</v>
      </c>
      <c r="B15" s="6" t="s">
        <v>40</v>
      </c>
      <c r="C15" s="16">
        <v>64690</v>
      </c>
      <c r="D15" s="61">
        <v>79746.3</v>
      </c>
      <c r="E15" s="59">
        <v>1596</v>
      </c>
      <c r="F15" s="9">
        <f t="shared" si="0"/>
        <v>123.27454011439171</v>
      </c>
      <c r="G15" s="9">
        <f t="shared" si="1"/>
        <v>4996.6353383458645</v>
      </c>
    </row>
    <row r="16" spans="1:7" ht="21" customHeight="1">
      <c r="A16" s="19" t="s">
        <v>6</v>
      </c>
      <c r="B16" s="20" t="s">
        <v>25</v>
      </c>
      <c r="C16" s="8">
        <f>C17+C18</f>
        <v>303000</v>
      </c>
      <c r="D16" s="8">
        <f>D17+D18</f>
        <v>203420.79000000004</v>
      </c>
      <c r="E16" s="58">
        <f>E17+E18</f>
        <v>215247.3</v>
      </c>
      <c r="F16" s="9">
        <f t="shared" si="0"/>
        <v>67.13557425742576</v>
      </c>
      <c r="G16" s="9">
        <f t="shared" si="1"/>
        <v>94.50561749206614</v>
      </c>
    </row>
    <row r="17" spans="1:7" ht="12.75">
      <c r="A17" s="21" t="s">
        <v>7</v>
      </c>
      <c r="B17" s="22" t="s">
        <v>26</v>
      </c>
      <c r="C17" s="23">
        <v>72000</v>
      </c>
      <c r="D17" s="16">
        <v>44056.55</v>
      </c>
      <c r="E17" s="59">
        <v>30257.88</v>
      </c>
      <c r="F17" s="9">
        <f t="shared" si="0"/>
        <v>61.18965277777778</v>
      </c>
      <c r="G17" s="9">
        <f t="shared" si="1"/>
        <v>145.60355847798988</v>
      </c>
    </row>
    <row r="18" spans="1:7" ht="14.25" customHeight="1">
      <c r="A18" s="19" t="s">
        <v>19</v>
      </c>
      <c r="B18" s="20" t="s">
        <v>27</v>
      </c>
      <c r="C18" s="8">
        <f>C19+C20</f>
        <v>231000</v>
      </c>
      <c r="D18" s="8">
        <f>D19+D20</f>
        <v>159364.24000000002</v>
      </c>
      <c r="E18" s="58">
        <f>E19+E20</f>
        <v>184989.41999999998</v>
      </c>
      <c r="F18" s="9">
        <f t="shared" si="0"/>
        <v>68.9888484848485</v>
      </c>
      <c r="G18" s="9">
        <f t="shared" si="1"/>
        <v>86.14775915292887</v>
      </c>
    </row>
    <row r="19" spans="1:7" ht="27.75" customHeight="1">
      <c r="A19" s="24" t="s">
        <v>68</v>
      </c>
      <c r="B19" s="6" t="s">
        <v>70</v>
      </c>
      <c r="C19" s="25">
        <v>16800</v>
      </c>
      <c r="D19" s="26">
        <v>3506.17</v>
      </c>
      <c r="E19" s="59">
        <v>14189.4</v>
      </c>
      <c r="F19" s="9">
        <f t="shared" si="0"/>
        <v>20.870059523809527</v>
      </c>
      <c r="G19" s="9">
        <f t="shared" si="1"/>
        <v>24.709783359409137</v>
      </c>
    </row>
    <row r="20" spans="1:7" ht="26.25" customHeight="1">
      <c r="A20" s="24" t="s">
        <v>69</v>
      </c>
      <c r="B20" s="6" t="s">
        <v>71</v>
      </c>
      <c r="C20" s="25">
        <v>214200</v>
      </c>
      <c r="D20" s="26">
        <v>155858.07</v>
      </c>
      <c r="E20" s="59">
        <v>170800.02</v>
      </c>
      <c r="F20" s="9">
        <f t="shared" si="0"/>
        <v>72.76287114845938</v>
      </c>
      <c r="G20" s="9">
        <f t="shared" si="1"/>
        <v>91.25178673866667</v>
      </c>
    </row>
    <row r="21" spans="1:7" s="2" customFormat="1" ht="12.75">
      <c r="A21" s="19" t="s">
        <v>45</v>
      </c>
      <c r="B21" s="20" t="s">
        <v>107</v>
      </c>
      <c r="C21" s="8">
        <v>0</v>
      </c>
      <c r="D21" s="8">
        <v>0</v>
      </c>
      <c r="E21" s="58">
        <v>0</v>
      </c>
      <c r="F21" s="9" t="e">
        <f t="shared" si="0"/>
        <v>#DIV/0!</v>
      </c>
      <c r="G21" s="9" t="e">
        <f t="shared" si="1"/>
        <v>#DIV/0!</v>
      </c>
    </row>
    <row r="22" spans="1:7" ht="16.5" customHeight="1">
      <c r="A22" s="27" t="s">
        <v>17</v>
      </c>
      <c r="B22" s="28"/>
      <c r="C22" s="8">
        <f>C23+C27+C32+C33+C30</f>
        <v>117848</v>
      </c>
      <c r="D22" s="8">
        <f>D23+D27+D32+D33+D30</f>
        <v>68572.05</v>
      </c>
      <c r="E22" s="58">
        <f>E23+E27+E32+E33+E30</f>
        <v>698680.52</v>
      </c>
      <c r="F22" s="9">
        <f t="shared" si="0"/>
        <v>58.18685934424004</v>
      </c>
      <c r="G22" s="9">
        <f t="shared" si="1"/>
        <v>9.814507208530731</v>
      </c>
    </row>
    <row r="23" spans="1:7" ht="25.5" customHeight="1">
      <c r="A23" s="27" t="s">
        <v>81</v>
      </c>
      <c r="B23" s="28" t="s">
        <v>82</v>
      </c>
      <c r="C23" s="8">
        <f>C24+C25+C26</f>
        <v>74216</v>
      </c>
      <c r="D23" s="8">
        <f>D24+D25+D26</f>
        <v>58023.55</v>
      </c>
      <c r="E23" s="58">
        <f>E24+E25+E26</f>
        <v>-172334.59</v>
      </c>
      <c r="F23" s="9">
        <f t="shared" si="0"/>
        <v>78.18199579605476</v>
      </c>
      <c r="G23" s="9">
        <f t="shared" si="1"/>
        <v>-33.66912585569734</v>
      </c>
    </row>
    <row r="24" spans="1:7" ht="52.5" customHeight="1">
      <c r="A24" s="29" t="s">
        <v>83</v>
      </c>
      <c r="B24" s="30" t="s">
        <v>84</v>
      </c>
      <c r="C24" s="12">
        <v>64802</v>
      </c>
      <c r="D24" s="12">
        <v>48609.39</v>
      </c>
      <c r="E24" s="60">
        <v>-181748.75</v>
      </c>
      <c r="F24" s="9">
        <f t="shared" si="0"/>
        <v>75.01217555013734</v>
      </c>
      <c r="G24" s="9">
        <f t="shared" si="1"/>
        <v>-26.745377891182194</v>
      </c>
    </row>
    <row r="25" spans="1:7" ht="51" hidden="1">
      <c r="A25" s="29" t="s">
        <v>85</v>
      </c>
      <c r="B25" s="30" t="s">
        <v>86</v>
      </c>
      <c r="C25" s="31"/>
      <c r="D25" s="12"/>
      <c r="E25" s="60"/>
      <c r="F25" s="9" t="e">
        <f t="shared" si="0"/>
        <v>#DIV/0!</v>
      </c>
      <c r="G25" s="9" t="e">
        <f t="shared" si="1"/>
        <v>#DIV/0!</v>
      </c>
    </row>
    <row r="26" spans="1:7" ht="26.25" customHeight="1">
      <c r="A26" s="29" t="s">
        <v>104</v>
      </c>
      <c r="B26" s="30" t="s">
        <v>105</v>
      </c>
      <c r="C26" s="31">
        <v>9414</v>
      </c>
      <c r="D26" s="12">
        <v>9414.16</v>
      </c>
      <c r="E26" s="60">
        <v>9414.16</v>
      </c>
      <c r="F26" s="9">
        <f t="shared" si="0"/>
        <v>100.00169959634586</v>
      </c>
      <c r="G26" s="9">
        <f t="shared" si="1"/>
        <v>100</v>
      </c>
    </row>
    <row r="27" spans="1:7" ht="25.5" hidden="1">
      <c r="A27" s="27" t="s">
        <v>87</v>
      </c>
      <c r="B27" s="28" t="s">
        <v>88</v>
      </c>
      <c r="C27" s="8">
        <f>C28+C29</f>
        <v>0</v>
      </c>
      <c r="D27" s="8">
        <f>D28+D29</f>
        <v>0</v>
      </c>
      <c r="E27" s="58">
        <f>E28+E29</f>
        <v>0</v>
      </c>
      <c r="F27" s="9" t="e">
        <f t="shared" si="0"/>
        <v>#DIV/0!</v>
      </c>
      <c r="G27" s="9" t="e">
        <f t="shared" si="1"/>
        <v>#DIV/0!</v>
      </c>
    </row>
    <row r="28" spans="1:7" ht="25.5" hidden="1">
      <c r="A28" s="29" t="s">
        <v>89</v>
      </c>
      <c r="B28" s="30" t="s">
        <v>90</v>
      </c>
      <c r="C28" s="12"/>
      <c r="D28" s="12"/>
      <c r="E28" s="59"/>
      <c r="F28" s="9" t="e">
        <f t="shared" si="0"/>
        <v>#DIV/0!</v>
      </c>
      <c r="G28" s="9" t="e">
        <f t="shared" si="1"/>
        <v>#DIV/0!</v>
      </c>
    </row>
    <row r="29" spans="1:7" ht="19.5" customHeight="1" hidden="1">
      <c r="A29" s="32" t="s">
        <v>72</v>
      </c>
      <c r="B29" s="33" t="s">
        <v>91</v>
      </c>
      <c r="C29" s="12">
        <v>0</v>
      </c>
      <c r="D29" s="12">
        <v>0</v>
      </c>
      <c r="E29" s="59"/>
      <c r="F29" s="9" t="e">
        <f t="shared" si="0"/>
        <v>#DIV/0!</v>
      </c>
      <c r="G29" s="9" t="e">
        <f t="shared" si="1"/>
        <v>#DIV/0!</v>
      </c>
    </row>
    <row r="30" spans="1:7" ht="25.5">
      <c r="A30" s="13" t="s">
        <v>92</v>
      </c>
      <c r="B30" s="34" t="s">
        <v>93</v>
      </c>
      <c r="C30" s="8">
        <f>C31</f>
        <v>0</v>
      </c>
      <c r="D30" s="8">
        <f>D31</f>
        <v>10548.5</v>
      </c>
      <c r="E30" s="58">
        <f>E31</f>
        <v>727700</v>
      </c>
      <c r="F30" s="9" t="e">
        <f t="shared" si="0"/>
        <v>#DIV/0!</v>
      </c>
      <c r="G30" s="9">
        <f t="shared" si="1"/>
        <v>1.4495671293115293</v>
      </c>
    </row>
    <row r="31" spans="1:7" ht="65.25" customHeight="1">
      <c r="A31" s="32" t="s">
        <v>80</v>
      </c>
      <c r="B31" s="33" t="s">
        <v>94</v>
      </c>
      <c r="C31" s="12">
        <v>0</v>
      </c>
      <c r="D31" s="12">
        <v>10548.5</v>
      </c>
      <c r="E31" s="59">
        <v>727700</v>
      </c>
      <c r="F31" s="9" t="e">
        <f t="shared" si="0"/>
        <v>#DIV/0!</v>
      </c>
      <c r="G31" s="9">
        <f t="shared" si="1"/>
        <v>1.4495671293115293</v>
      </c>
    </row>
    <row r="32" spans="1:7" ht="12.75">
      <c r="A32" s="13" t="s">
        <v>95</v>
      </c>
      <c r="B32" s="20" t="s">
        <v>96</v>
      </c>
      <c r="C32" s="8">
        <v>0</v>
      </c>
      <c r="D32" s="8">
        <v>0</v>
      </c>
      <c r="E32" s="58">
        <v>2343.11</v>
      </c>
      <c r="F32" s="9" t="e">
        <f t="shared" si="0"/>
        <v>#DIV/0!</v>
      </c>
      <c r="G32" s="9">
        <f t="shared" si="1"/>
        <v>0</v>
      </c>
    </row>
    <row r="33" spans="1:7" s="2" customFormat="1" ht="12" customHeight="1">
      <c r="A33" s="35" t="s">
        <v>97</v>
      </c>
      <c r="B33" s="20" t="s">
        <v>121</v>
      </c>
      <c r="C33" s="8">
        <f>C34+C35+C36</f>
        <v>43632</v>
      </c>
      <c r="D33" s="8">
        <f>D34+D35+D36</f>
        <v>0</v>
      </c>
      <c r="E33" s="58">
        <f>E34+E35+E36</f>
        <v>140972</v>
      </c>
      <c r="F33" s="9">
        <f t="shared" si="0"/>
        <v>0</v>
      </c>
      <c r="G33" s="9">
        <f t="shared" si="1"/>
        <v>0</v>
      </c>
    </row>
    <row r="34" spans="1:7" s="2" customFormat="1" ht="12.75" hidden="1">
      <c r="A34" s="36" t="s">
        <v>100</v>
      </c>
      <c r="B34" s="37" t="s">
        <v>101</v>
      </c>
      <c r="C34" s="12">
        <v>0</v>
      </c>
      <c r="D34" s="12">
        <v>0</v>
      </c>
      <c r="E34" s="59">
        <v>0</v>
      </c>
      <c r="F34" s="9" t="e">
        <f t="shared" si="0"/>
        <v>#DIV/0!</v>
      </c>
      <c r="G34" s="9" t="e">
        <f t="shared" si="1"/>
        <v>#DIV/0!</v>
      </c>
    </row>
    <row r="35" spans="1:7" ht="12.75" hidden="1">
      <c r="A35" s="32" t="s">
        <v>102</v>
      </c>
      <c r="B35" s="6" t="s">
        <v>103</v>
      </c>
      <c r="C35" s="12">
        <v>0</v>
      </c>
      <c r="D35" s="12">
        <v>0</v>
      </c>
      <c r="E35" s="59">
        <v>0</v>
      </c>
      <c r="F35" s="9" t="e">
        <f t="shared" si="0"/>
        <v>#DIV/0!</v>
      </c>
      <c r="G35" s="9" t="e">
        <f t="shared" si="1"/>
        <v>#DIV/0!</v>
      </c>
    </row>
    <row r="36" spans="1:7" ht="12.75">
      <c r="A36" s="32" t="s">
        <v>128</v>
      </c>
      <c r="B36" s="6" t="s">
        <v>129</v>
      </c>
      <c r="C36" s="16">
        <v>43632</v>
      </c>
      <c r="D36" s="12">
        <v>0</v>
      </c>
      <c r="E36" s="59">
        <v>140972</v>
      </c>
      <c r="F36" s="9">
        <f t="shared" si="0"/>
        <v>0</v>
      </c>
      <c r="G36" s="9">
        <f t="shared" si="1"/>
        <v>0</v>
      </c>
    </row>
    <row r="37" spans="1:7" ht="15" customHeight="1">
      <c r="A37" s="13" t="s">
        <v>8</v>
      </c>
      <c r="B37" s="20" t="s">
        <v>28</v>
      </c>
      <c r="C37" s="8">
        <f>C38+C39+C40+C42+C45+C46+C49+C41+C48+C43+C44+C47</f>
        <v>4020922.77</v>
      </c>
      <c r="D37" s="8">
        <f>D38+D39+D40+D42+D45+D46+D49+D41+D48+D43+D44+D47</f>
        <v>3502966.95</v>
      </c>
      <c r="E37" s="58">
        <f>E38+E39+E40+E42+E45+E46+E49+E48+E44+E41+E43+E47</f>
        <v>3051688</v>
      </c>
      <c r="F37" s="9">
        <f t="shared" si="0"/>
        <v>87.11848375043523</v>
      </c>
      <c r="G37" s="9">
        <f t="shared" si="1"/>
        <v>114.78784692275225</v>
      </c>
    </row>
    <row r="38" spans="1:7" ht="16.5" customHeight="1">
      <c r="A38" s="32" t="s">
        <v>98</v>
      </c>
      <c r="B38" s="6" t="s">
        <v>108</v>
      </c>
      <c r="C38" s="16">
        <v>1567270</v>
      </c>
      <c r="D38" s="16">
        <v>1435813</v>
      </c>
      <c r="E38" s="59">
        <v>1346795</v>
      </c>
      <c r="F38" s="9">
        <f t="shared" si="0"/>
        <v>91.61235779412608</v>
      </c>
      <c r="G38" s="9">
        <f t="shared" si="1"/>
        <v>106.60961764782317</v>
      </c>
    </row>
    <row r="39" spans="1:7" ht="27.75" customHeight="1">
      <c r="A39" s="32" t="s">
        <v>41</v>
      </c>
      <c r="B39" s="6" t="s">
        <v>109</v>
      </c>
      <c r="C39" s="16"/>
      <c r="D39" s="16">
        <v>0</v>
      </c>
      <c r="E39" s="59">
        <v>100000</v>
      </c>
      <c r="F39" s="9" t="e">
        <f t="shared" si="0"/>
        <v>#DIV/0!</v>
      </c>
      <c r="G39" s="9">
        <f t="shared" si="1"/>
        <v>0</v>
      </c>
    </row>
    <row r="40" spans="1:7" ht="51" hidden="1">
      <c r="A40" s="32" t="s">
        <v>99</v>
      </c>
      <c r="B40" s="6" t="s">
        <v>110</v>
      </c>
      <c r="C40" s="12"/>
      <c r="D40" s="12"/>
      <c r="E40" s="59"/>
      <c r="F40" s="9" t="e">
        <f t="shared" si="0"/>
        <v>#DIV/0!</v>
      </c>
      <c r="G40" s="9" t="e">
        <f t="shared" si="1"/>
        <v>#DIV/0!</v>
      </c>
    </row>
    <row r="41" spans="1:7" ht="25.5" hidden="1">
      <c r="A41" s="29" t="s">
        <v>106</v>
      </c>
      <c r="B41" s="30" t="s">
        <v>111</v>
      </c>
      <c r="C41" s="38"/>
      <c r="D41" s="12"/>
      <c r="E41" s="59"/>
      <c r="F41" s="9" t="e">
        <f t="shared" si="0"/>
        <v>#DIV/0!</v>
      </c>
      <c r="G41" s="9" t="e">
        <f t="shared" si="1"/>
        <v>#DIV/0!</v>
      </c>
    </row>
    <row r="42" spans="1:7" ht="25.5" hidden="1">
      <c r="A42" s="32" t="s">
        <v>44</v>
      </c>
      <c r="B42" s="6" t="s">
        <v>112</v>
      </c>
      <c r="C42" s="23"/>
      <c r="D42" s="41"/>
      <c r="E42" s="59"/>
      <c r="F42" s="9" t="e">
        <f t="shared" si="0"/>
        <v>#DIV/0!</v>
      </c>
      <c r="G42" s="9" t="e">
        <f t="shared" si="1"/>
        <v>#DIV/0!</v>
      </c>
    </row>
    <row r="43" spans="1:7" ht="36.75" customHeight="1">
      <c r="A43" s="29" t="s">
        <v>118</v>
      </c>
      <c r="B43" s="30" t="s">
        <v>119</v>
      </c>
      <c r="C43" s="25">
        <v>540999</v>
      </c>
      <c r="D43" s="12">
        <v>540999</v>
      </c>
      <c r="E43" s="59">
        <v>673776</v>
      </c>
      <c r="F43" s="9">
        <f t="shared" si="0"/>
        <v>100</v>
      </c>
      <c r="G43" s="9">
        <f t="shared" si="1"/>
        <v>80.29359905962814</v>
      </c>
    </row>
    <row r="44" spans="1:7" ht="12.75">
      <c r="A44" s="29" t="s">
        <v>120</v>
      </c>
      <c r="B44" s="30" t="s">
        <v>112</v>
      </c>
      <c r="C44" s="25">
        <v>1255183.48</v>
      </c>
      <c r="D44" s="25">
        <v>1022331</v>
      </c>
      <c r="E44" s="59">
        <v>697895</v>
      </c>
      <c r="F44" s="9">
        <f t="shared" si="0"/>
        <v>81.44872971081487</v>
      </c>
      <c r="G44" s="9">
        <f t="shared" si="1"/>
        <v>146.48779544200775</v>
      </c>
    </row>
    <row r="45" spans="1:7" ht="12.75" customHeight="1">
      <c r="A45" s="32" t="s">
        <v>46</v>
      </c>
      <c r="B45" s="6" t="s">
        <v>113</v>
      </c>
      <c r="C45" s="42">
        <v>99864</v>
      </c>
      <c r="D45" s="25">
        <v>93147</v>
      </c>
      <c r="E45" s="59">
        <v>95042</v>
      </c>
      <c r="F45" s="9">
        <f t="shared" si="0"/>
        <v>93.27385243931747</v>
      </c>
      <c r="G45" s="9">
        <f t="shared" si="1"/>
        <v>98.00614465183813</v>
      </c>
    </row>
    <row r="46" spans="1:7" ht="17.25" customHeight="1" hidden="1">
      <c r="A46" s="32" t="s">
        <v>73</v>
      </c>
      <c r="B46" s="6" t="s">
        <v>114</v>
      </c>
      <c r="C46" s="12">
        <v>0</v>
      </c>
      <c r="D46" s="12">
        <v>0</v>
      </c>
      <c r="E46" s="59">
        <v>0</v>
      </c>
      <c r="F46" s="9" t="e">
        <f t="shared" si="0"/>
        <v>#DIV/0!</v>
      </c>
      <c r="G46" s="9" t="e">
        <f t="shared" si="1"/>
        <v>#DIV/0!</v>
      </c>
    </row>
    <row r="47" spans="1:7" ht="38.25" hidden="1">
      <c r="A47" s="32" t="s">
        <v>122</v>
      </c>
      <c r="B47" s="6" t="s">
        <v>123</v>
      </c>
      <c r="C47" s="12"/>
      <c r="D47" s="12"/>
      <c r="E47" s="59"/>
      <c r="F47" s="9" t="e">
        <f t="shared" si="0"/>
        <v>#DIV/0!</v>
      </c>
      <c r="G47" s="9" t="e">
        <f t="shared" si="1"/>
        <v>#DIV/0!</v>
      </c>
    </row>
    <row r="48" spans="1:7" ht="12.75">
      <c r="A48" s="32" t="s">
        <v>47</v>
      </c>
      <c r="B48" s="6" t="s">
        <v>115</v>
      </c>
      <c r="C48" s="25">
        <v>447606.29</v>
      </c>
      <c r="D48" s="25">
        <v>329611</v>
      </c>
      <c r="E48" s="59">
        <v>55440</v>
      </c>
      <c r="F48" s="9">
        <f t="shared" si="0"/>
        <v>73.63859877840412</v>
      </c>
      <c r="G48" s="9">
        <f t="shared" si="1"/>
        <v>594.5364357864358</v>
      </c>
    </row>
    <row r="49" spans="1:7" ht="12.75" customHeight="1">
      <c r="A49" s="13" t="s">
        <v>52</v>
      </c>
      <c r="B49" s="20" t="s">
        <v>116</v>
      </c>
      <c r="C49" s="8">
        <f>C50</f>
        <v>110000</v>
      </c>
      <c r="D49" s="8">
        <f>D50</f>
        <v>81065.95</v>
      </c>
      <c r="E49" s="58">
        <f>E50</f>
        <v>82740</v>
      </c>
      <c r="F49" s="9">
        <f>D49/C49*100</f>
        <v>73.69631818181817</v>
      </c>
      <c r="G49" s="9">
        <f t="shared" si="1"/>
        <v>97.97673434856176</v>
      </c>
    </row>
    <row r="50" spans="1:7" ht="15.75" customHeight="1">
      <c r="A50" s="32" t="s">
        <v>53</v>
      </c>
      <c r="B50" s="6" t="s">
        <v>117</v>
      </c>
      <c r="C50" s="25">
        <v>110000</v>
      </c>
      <c r="D50" s="25">
        <v>81065.95</v>
      </c>
      <c r="E50" s="59">
        <v>82740</v>
      </c>
      <c r="F50" s="9">
        <f>D50/C50*100</f>
        <v>73.69631818181817</v>
      </c>
      <c r="G50" s="9">
        <f t="shared" si="1"/>
        <v>97.97673434856176</v>
      </c>
    </row>
    <row r="51" spans="1:7" ht="25.5" hidden="1">
      <c r="A51" s="13" t="s">
        <v>9</v>
      </c>
      <c r="B51" s="20" t="s">
        <v>29</v>
      </c>
      <c r="C51" s="8"/>
      <c r="D51" s="8"/>
      <c r="E51" s="58"/>
      <c r="F51" s="9" t="e">
        <f>D51/C51*100</f>
        <v>#DIV/0!</v>
      </c>
      <c r="G51" s="9" t="e">
        <f t="shared" si="1"/>
        <v>#DIV/0!</v>
      </c>
    </row>
    <row r="52" spans="1:7" s="3" customFormat="1" ht="17.25" customHeight="1">
      <c r="A52" s="50" t="s">
        <v>10</v>
      </c>
      <c r="B52" s="51"/>
      <c r="C52" s="52">
        <f>C4+C37+C51</f>
        <v>5048320.77</v>
      </c>
      <c r="D52" s="52">
        <f>D4+D37+D51</f>
        <v>4465603.45</v>
      </c>
      <c r="E52" s="52">
        <f>E37+E4</f>
        <v>4335553.03</v>
      </c>
      <c r="F52" s="53">
        <f>D52/C52*100</f>
        <v>88.45720494896366</v>
      </c>
      <c r="G52" s="53">
        <f>D52/E52*100</f>
        <v>102.99962701644085</v>
      </c>
    </row>
    <row r="53" spans="1:7" ht="12" customHeight="1">
      <c r="A53" s="20" t="s">
        <v>11</v>
      </c>
      <c r="B53" s="20"/>
      <c r="C53" s="8"/>
      <c r="D53" s="8"/>
      <c r="E53" s="58"/>
      <c r="F53" s="9"/>
      <c r="G53" s="9"/>
    </row>
    <row r="54" spans="1:7" ht="13.5" customHeight="1">
      <c r="A54" s="13" t="s">
        <v>12</v>
      </c>
      <c r="B54" s="39" t="s">
        <v>51</v>
      </c>
      <c r="C54" s="8">
        <v>1617681</v>
      </c>
      <c r="D54" s="8">
        <v>1299678.14</v>
      </c>
      <c r="E54" s="58">
        <v>1184700.68</v>
      </c>
      <c r="F54" s="9">
        <f aca="true" t="shared" si="2" ref="F54:F72">D54/C54*100</f>
        <v>80.34205384127031</v>
      </c>
      <c r="G54" s="9">
        <f>D54/E54*100</f>
        <v>109.70519068158211</v>
      </c>
    </row>
    <row r="55" spans="1:7" ht="12.75">
      <c r="A55" s="32" t="s">
        <v>13</v>
      </c>
      <c r="B55" s="6">
        <v>211.213</v>
      </c>
      <c r="C55" s="12">
        <v>1206691</v>
      </c>
      <c r="D55" s="12">
        <v>1077305.96</v>
      </c>
      <c r="E55" s="59">
        <v>1044743.82</v>
      </c>
      <c r="F55" s="9">
        <f t="shared" si="2"/>
        <v>89.2776990961232</v>
      </c>
      <c r="G55" s="9">
        <f aca="true" t="shared" si="3" ref="G55:G72">D55/E55*100</f>
        <v>103.11675832645749</v>
      </c>
    </row>
    <row r="56" spans="1:7" ht="12.75">
      <c r="A56" s="32" t="s">
        <v>20</v>
      </c>
      <c r="B56" s="6">
        <v>223</v>
      </c>
      <c r="C56" s="12">
        <v>50000</v>
      </c>
      <c r="D56" s="12">
        <v>15737.48</v>
      </c>
      <c r="E56" s="59">
        <v>63429.9</v>
      </c>
      <c r="F56" s="9">
        <f t="shared" si="2"/>
        <v>31.474960000000003</v>
      </c>
      <c r="G56" s="9">
        <f t="shared" si="3"/>
        <v>24.810822656192112</v>
      </c>
    </row>
    <row r="57" spans="1:7" ht="12.75">
      <c r="A57" s="32" t="s">
        <v>14</v>
      </c>
      <c r="B57" s="6"/>
      <c r="C57" s="12">
        <f>C54-C55-C56</f>
        <v>360990</v>
      </c>
      <c r="D57" s="12">
        <f>D54-D55-D56</f>
        <v>206634.69999999992</v>
      </c>
      <c r="E57" s="59">
        <v>70039.44</v>
      </c>
      <c r="F57" s="9">
        <f t="shared" si="2"/>
        <v>57.241114712318875</v>
      </c>
      <c r="G57" s="9">
        <f t="shared" si="3"/>
        <v>295.0262023796877</v>
      </c>
    </row>
    <row r="58" spans="1:7" ht="12" customHeight="1">
      <c r="A58" s="13" t="s">
        <v>21</v>
      </c>
      <c r="B58" s="39" t="s">
        <v>35</v>
      </c>
      <c r="C58" s="8">
        <v>99864</v>
      </c>
      <c r="D58" s="8">
        <v>90536.66</v>
      </c>
      <c r="E58" s="58">
        <v>93142.61</v>
      </c>
      <c r="F58" s="9">
        <f t="shared" si="2"/>
        <v>90.65995754225747</v>
      </c>
      <c r="G58" s="9">
        <f t="shared" si="3"/>
        <v>97.20219349661772</v>
      </c>
    </row>
    <row r="59" spans="1:7" ht="12.75">
      <c r="A59" s="13" t="s">
        <v>30</v>
      </c>
      <c r="B59" s="39" t="s">
        <v>134</v>
      </c>
      <c r="C59" s="8">
        <v>30000</v>
      </c>
      <c r="D59" s="8">
        <v>29480</v>
      </c>
      <c r="E59" s="58"/>
      <c r="F59" s="9">
        <f t="shared" si="2"/>
        <v>98.26666666666667</v>
      </c>
      <c r="G59" s="9" t="e">
        <f t="shared" si="3"/>
        <v>#DIV/0!</v>
      </c>
    </row>
    <row r="60" spans="1:7" ht="15" customHeight="1">
      <c r="A60" s="13" t="s">
        <v>57</v>
      </c>
      <c r="B60" s="39" t="s">
        <v>58</v>
      </c>
      <c r="C60" s="8">
        <f>C63+C64+C62+C61</f>
        <v>1465597.48</v>
      </c>
      <c r="D60" s="8">
        <f>D63+D64+D62</f>
        <v>1449725</v>
      </c>
      <c r="E60" s="58">
        <f>E63+E64+E62</f>
        <v>1468184.66</v>
      </c>
      <c r="F60" s="9">
        <f t="shared" si="2"/>
        <v>98.91699595444173</v>
      </c>
      <c r="G60" s="9">
        <f t="shared" si="3"/>
        <v>98.74268813025195</v>
      </c>
    </row>
    <row r="61" spans="1:7" ht="15" customHeight="1">
      <c r="A61" s="32" t="s">
        <v>12</v>
      </c>
      <c r="B61" s="40" t="s">
        <v>135</v>
      </c>
      <c r="C61" s="12">
        <v>0</v>
      </c>
      <c r="D61" s="12">
        <v>0</v>
      </c>
      <c r="E61" s="60">
        <v>0</v>
      </c>
      <c r="F61" s="9" t="e">
        <f>D61/C61*100</f>
        <v>#DIV/0!</v>
      </c>
      <c r="G61" s="9" t="e">
        <f>D61/E61*100</f>
        <v>#DIV/0!</v>
      </c>
    </row>
    <row r="62" spans="1:7" ht="12.75">
      <c r="A62" s="32" t="s">
        <v>74</v>
      </c>
      <c r="B62" s="40" t="s">
        <v>75</v>
      </c>
      <c r="C62" s="12">
        <v>61563.48</v>
      </c>
      <c r="D62" s="12">
        <v>48091</v>
      </c>
      <c r="E62" s="60">
        <v>31261</v>
      </c>
      <c r="F62" s="9">
        <f t="shared" si="2"/>
        <v>78.11611689267728</v>
      </c>
      <c r="G62" s="9">
        <f t="shared" si="3"/>
        <v>153.83704935862576</v>
      </c>
    </row>
    <row r="63" spans="1:7" ht="12.75">
      <c r="A63" s="32" t="s">
        <v>56</v>
      </c>
      <c r="B63" s="40" t="s">
        <v>55</v>
      </c>
      <c r="C63" s="12">
        <v>1404034</v>
      </c>
      <c r="D63" s="12">
        <v>1401634</v>
      </c>
      <c r="E63" s="59">
        <v>1436923.66</v>
      </c>
      <c r="F63" s="9">
        <f t="shared" si="2"/>
        <v>99.82906396853637</v>
      </c>
      <c r="G63" s="9">
        <f t="shared" si="3"/>
        <v>97.54408247408217</v>
      </c>
    </row>
    <row r="64" spans="1:7" ht="12.75" hidden="1">
      <c r="A64" s="32" t="s">
        <v>43</v>
      </c>
      <c r="B64" s="40" t="s">
        <v>42</v>
      </c>
      <c r="C64" s="12">
        <v>0</v>
      </c>
      <c r="D64" s="12">
        <v>0</v>
      </c>
      <c r="E64" s="59">
        <v>0</v>
      </c>
      <c r="F64" s="9" t="e">
        <f t="shared" si="2"/>
        <v>#DIV/0!</v>
      </c>
      <c r="G64" s="9" t="e">
        <f t="shared" si="3"/>
        <v>#DIV/0!</v>
      </c>
    </row>
    <row r="65" spans="1:7" ht="13.5" customHeight="1">
      <c r="A65" s="13" t="s">
        <v>49</v>
      </c>
      <c r="B65" s="39" t="s">
        <v>48</v>
      </c>
      <c r="C65" s="8">
        <f>C66+C67+C68</f>
        <v>1116510.19</v>
      </c>
      <c r="D65" s="8">
        <f>D66+D67+D68</f>
        <v>731620.1</v>
      </c>
      <c r="E65" s="58">
        <f>E66+E67</f>
        <v>758229.3300000001</v>
      </c>
      <c r="F65" s="9">
        <f t="shared" si="2"/>
        <v>65.52740015744952</v>
      </c>
      <c r="G65" s="9">
        <f t="shared" si="3"/>
        <v>96.49060924614983</v>
      </c>
    </row>
    <row r="66" spans="1:7" ht="12.75">
      <c r="A66" s="32" t="s">
        <v>36</v>
      </c>
      <c r="B66" s="40" t="s">
        <v>31</v>
      </c>
      <c r="C66" s="12">
        <v>117000</v>
      </c>
      <c r="D66" s="12">
        <v>5172</v>
      </c>
      <c r="E66" s="59">
        <v>97934.92</v>
      </c>
      <c r="F66" s="9">
        <f t="shared" si="2"/>
        <v>4.42051282051282</v>
      </c>
      <c r="G66" s="9">
        <f t="shared" si="3"/>
        <v>5.281058074076132</v>
      </c>
    </row>
    <row r="67" spans="1:7" ht="12.75">
      <c r="A67" s="32" t="s">
        <v>59</v>
      </c>
      <c r="B67" s="40" t="s">
        <v>60</v>
      </c>
      <c r="C67" s="12">
        <v>981827.29</v>
      </c>
      <c r="D67" s="12">
        <v>708765.2</v>
      </c>
      <c r="E67" s="59">
        <v>660294.41</v>
      </c>
      <c r="F67" s="9">
        <f t="shared" si="2"/>
        <v>72.18837846725567</v>
      </c>
      <c r="G67" s="9">
        <f t="shared" si="3"/>
        <v>107.34078454488203</v>
      </c>
    </row>
    <row r="68" spans="1:7" ht="12.75">
      <c r="A68" s="32" t="s">
        <v>127</v>
      </c>
      <c r="B68" s="40" t="s">
        <v>126</v>
      </c>
      <c r="C68" s="12">
        <v>17682.9</v>
      </c>
      <c r="D68" s="12">
        <v>17682.9</v>
      </c>
      <c r="E68" s="59">
        <v>0</v>
      </c>
      <c r="F68" s="9">
        <f t="shared" si="2"/>
        <v>100</v>
      </c>
      <c r="G68" s="9" t="e">
        <f t="shared" si="3"/>
        <v>#DIV/0!</v>
      </c>
    </row>
    <row r="69" spans="1:7" ht="15" customHeight="1">
      <c r="A69" s="13" t="s">
        <v>18</v>
      </c>
      <c r="B69" s="39" t="s">
        <v>32</v>
      </c>
      <c r="C69" s="8">
        <v>988713.1</v>
      </c>
      <c r="D69" s="8">
        <v>973414.93</v>
      </c>
      <c r="E69" s="58">
        <v>868866.06</v>
      </c>
      <c r="F69" s="9">
        <f t="shared" si="2"/>
        <v>98.45271899401354</v>
      </c>
      <c r="G69" s="9">
        <f t="shared" si="3"/>
        <v>112.03279479002781</v>
      </c>
    </row>
    <row r="70" spans="1:7" ht="14.25" customHeight="1">
      <c r="A70" s="13" t="s">
        <v>37</v>
      </c>
      <c r="B70" s="39" t="s">
        <v>50</v>
      </c>
      <c r="C70" s="8">
        <v>3000</v>
      </c>
      <c r="D70" s="8">
        <v>3000</v>
      </c>
      <c r="E70" s="58">
        <v>6250</v>
      </c>
      <c r="F70" s="9">
        <f t="shared" si="2"/>
        <v>100</v>
      </c>
      <c r="G70" s="9">
        <f t="shared" si="3"/>
        <v>48</v>
      </c>
    </row>
    <row r="71" spans="1:7" ht="12.75">
      <c r="A71" s="13" t="s">
        <v>124</v>
      </c>
      <c r="B71" s="20">
        <v>1000</v>
      </c>
      <c r="C71" s="8">
        <v>0</v>
      </c>
      <c r="D71" s="8">
        <v>0</v>
      </c>
      <c r="E71" s="58">
        <v>1480</v>
      </c>
      <c r="F71" s="9" t="e">
        <f t="shared" si="2"/>
        <v>#DIV/0!</v>
      </c>
      <c r="G71" s="9">
        <f t="shared" si="3"/>
        <v>0</v>
      </c>
    </row>
    <row r="72" spans="1:7" ht="13.5" customHeight="1">
      <c r="A72" s="13" t="s">
        <v>38</v>
      </c>
      <c r="B72" s="39" t="s">
        <v>54</v>
      </c>
      <c r="C72" s="8">
        <v>2880</v>
      </c>
      <c r="D72" s="8">
        <v>2880</v>
      </c>
      <c r="E72" s="58">
        <v>3000</v>
      </c>
      <c r="F72" s="9">
        <f t="shared" si="2"/>
        <v>100</v>
      </c>
      <c r="G72" s="9">
        <f t="shared" si="3"/>
        <v>96</v>
      </c>
    </row>
    <row r="73" spans="1:7" s="3" customFormat="1" ht="15.75" customHeight="1">
      <c r="A73" s="50" t="s">
        <v>15</v>
      </c>
      <c r="B73" s="51"/>
      <c r="C73" s="52">
        <f>C54+C58+C59+C60+C65+C69+C70+C71+C72</f>
        <v>5324245.77</v>
      </c>
      <c r="D73" s="52">
        <f>D54+D58+D59+D60+D65+D69+D70+D71+D72</f>
        <v>4580334.83</v>
      </c>
      <c r="E73" s="52">
        <f>E54+E58+E59+E60+E65+E69+E70+E71+E72</f>
        <v>4383853.34</v>
      </c>
      <c r="F73" s="53">
        <f>D73/C73*100</f>
        <v>86.02786249666308</v>
      </c>
      <c r="G73" s="53">
        <f>D73/E73*100</f>
        <v>104.48193574833414</v>
      </c>
    </row>
    <row r="74" spans="1:7" ht="24.75" customHeight="1">
      <c r="A74" s="13" t="s">
        <v>33</v>
      </c>
      <c r="B74" s="20"/>
      <c r="C74" s="8">
        <f>C52-C73</f>
        <v>-275925</v>
      </c>
      <c r="D74" s="8">
        <f>D52-D73</f>
        <v>-114731.37999999989</v>
      </c>
      <c r="E74" s="58">
        <f>E52-E73</f>
        <v>-48300.30999999959</v>
      </c>
      <c r="F74" s="9"/>
      <c r="G74" s="9"/>
    </row>
    <row r="75" spans="1:6" ht="15.75" customHeight="1">
      <c r="A75" s="44"/>
      <c r="B75" s="45"/>
      <c r="C75" s="46"/>
      <c r="D75" s="46"/>
      <c r="E75" s="55"/>
      <c r="F75" s="47"/>
    </row>
    <row r="76" spans="1:7" ht="12.75">
      <c r="A76" s="1" t="s">
        <v>131</v>
      </c>
      <c r="C76" s="48"/>
      <c r="D76" s="48"/>
      <c r="E76" s="56"/>
      <c r="F76" s="64" t="s">
        <v>130</v>
      </c>
      <c r="G76" s="64"/>
    </row>
    <row r="77" spans="3:5" ht="12.75">
      <c r="C77" s="48"/>
      <c r="D77" s="48"/>
      <c r="E77" s="56"/>
    </row>
    <row r="78" spans="3:5" ht="12.75">
      <c r="C78" s="49"/>
      <c r="D78" s="49"/>
      <c r="E78" s="56"/>
    </row>
    <row r="79" spans="3:5" ht="12.75">
      <c r="C79" s="49"/>
      <c r="D79" s="49"/>
      <c r="E79" s="56"/>
    </row>
  </sheetData>
  <sheetProtection/>
  <mergeCells count="3">
    <mergeCell ref="A1:G1"/>
    <mergeCell ref="F2:G2"/>
    <mergeCell ref="F76:G76"/>
  </mergeCells>
  <printOptions horizontalCentered="1"/>
  <pageMargins left="0.8661417322834646" right="0.1968503937007874" top="0.37" bottom="0.1968503937007874" header="0.4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2022-09-07T08:47:35Z</cp:lastPrinted>
  <dcterms:created xsi:type="dcterms:W3CDTF">2006-03-13T07:15:44Z</dcterms:created>
  <dcterms:modified xsi:type="dcterms:W3CDTF">2022-12-09T10:40:26Z</dcterms:modified>
  <cp:category/>
  <cp:version/>
  <cp:contentType/>
  <cp:contentStatus/>
</cp:coreProperties>
</file>