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02.2022" sheetId="1" r:id="rId1"/>
  </sheets>
  <definedNames>
    <definedName name="_xlnm.Print_Area" localSheetId="0">'01.02.2022'!$A$1:$G$89</definedName>
  </definedNames>
  <calcPr fullCalcOnLoad="1"/>
</workbook>
</file>

<file path=xl/sharedStrings.xml><?xml version="1.0" encoding="utf-8"?>
<sst xmlns="http://schemas.openxmlformats.org/spreadsheetml/2006/main" count="158" uniqueCount="156">
  <si>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</si>
  <si>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</si>
  <si>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</si>
  <si>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</si>
  <si>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</si>
  <si>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</si>
  <si>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</si>
  <si>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</si>
  <si>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</si>
  <si>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</si>
  <si>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</si>
  <si>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</si>
  <si>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</si>
  <si>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</si>
  <si>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</si>
  <si>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</si>
  <si>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</si>
  <si>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</si>
  <si>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</si>
  <si>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</si>
  <si>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</si>
  <si>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</si>
  <si>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</si>
  <si>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</si>
  <si>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</si>
  <si>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</si>
  <si>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</si>
  <si>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Национальная безопасность и правоохранит. деятельность</t>
  </si>
  <si>
    <t>0801</t>
  </si>
  <si>
    <t xml:space="preserve"> -Субсидии на  оплату ЖКУ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</si>
  <si>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</si>
  <si>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</si>
  <si>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</si>
  <si>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</si>
  <si>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</si>
  <si>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</si>
  <si>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</si>
  <si>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</si>
  <si>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</si>
  <si>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</si>
  <si>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</si>
  <si>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</si>
  <si>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</si>
  <si>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</si>
  <si>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</si>
  <si>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</si>
  <si>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</si>
  <si>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0502</t>
  </si>
  <si>
    <t>Коммунальное хозяйство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</si>
  <si>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</si>
  <si>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</si>
  <si>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 xml:space="preserve">  - Обесп.жильем молодых семей "Соцразвитие села"</t>
  </si>
  <si>
    <t>Госпошлина</t>
  </si>
  <si>
    <t>Иные межбюджетные трансферты</t>
  </si>
  <si>
    <t>0300</t>
  </si>
  <si>
    <t>0804</t>
  </si>
  <si>
    <t>1100</t>
  </si>
  <si>
    <t>0100</t>
  </si>
  <si>
    <t>Жилищно-коммунальное хозяйство</t>
  </si>
  <si>
    <t>0500</t>
  </si>
  <si>
    <t xml:space="preserve">   -Обеспеч жильем граждан "Соцразв.села"</t>
  </si>
  <si>
    <t xml:space="preserve">  - Субс.молодым семьям (Респ.прог."Жилище")</t>
  </si>
  <si>
    <t xml:space="preserve">  - Субс.молодым семьям (подпрог."Жилище")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</si>
  <si>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</si>
  <si>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</si>
  <si>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</si>
  <si>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Дорожное хозяйство</t>
  </si>
  <si>
    <t>0400</t>
  </si>
  <si>
    <t>0409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</si>
  <si>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</si>
  <si>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</si>
  <si>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</si>
  <si>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</si>
  <si>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</si>
  <si>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</si>
  <si>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</si>
  <si>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</si>
  <si>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</si>
  <si>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</si>
  <si>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Дотации бюджетам сельских поселений на поддержку мер по обеспечению сбалансированности бюджетов</t>
  </si>
  <si>
    <t>(руб)</t>
  </si>
  <si>
    <t>0501</t>
  </si>
  <si>
    <t>Жилищное хозяйство</t>
  </si>
  <si>
    <t>Прочие доходы от компенсации затрат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</si>
  <si>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</si>
  <si>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Сельское хозяйство</t>
  </si>
  <si>
    <t>0405</t>
  </si>
  <si>
    <t>Другие вопросы в области жилищно-коммунального хозяйства</t>
  </si>
  <si>
    <t>0505</t>
  </si>
  <si>
    <t>100 103 02230 01 0000 110</t>
  </si>
  <si>
    <t>100 103 02240 01 0000 110</t>
  </si>
  <si>
    <t>100 103 02250 01 0000 110</t>
  </si>
  <si>
    <t>100 103 02260 01 0000 110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</si>
  <si>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</si>
  <si>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</si>
  <si>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</si>
  <si>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</si>
  <si>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</si>
  <si>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</si>
  <si>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</si>
  <si>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</si>
  <si>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</si>
  <si>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</si>
  <si>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</si>
  <si>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</si>
  <si>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</si>
  <si>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</si>
  <si>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</si>
  <si>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</si>
  <si>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</si>
  <si>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</si>
  <si>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</si>
  <si>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</si>
  <si>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</si>
  <si>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</si>
  <si>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</si>
  <si>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</si>
  <si>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993 114 02053 10 0000 440</t>
  </si>
  <si>
    <t>Субсидии бюджетам сельских поселений на реализацию мероприятий по устойчивому развитию сельских территорий</t>
  </si>
  <si>
    <t xml:space="preserve">Субвенции бюджетам поселений на выполнение передаваемых полномочий </t>
  </si>
  <si>
    <t>993 202 15001 10 0000 150</t>
  </si>
  <si>
    <t>993 202 15002 10 0000 150</t>
  </si>
  <si>
    <t>993 202 25567 10 0000 150</t>
  </si>
  <si>
    <t>993 202 29999 10 0000 150</t>
  </si>
  <si>
    <t>993 202 30024 10 0000 150</t>
  </si>
  <si>
    <t>993 202 35118 10 0000 150</t>
  </si>
  <si>
    <t>000 207 00000 00 0000 150</t>
  </si>
  <si>
    <t>993 207 05030 10 0000 150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</si>
  <si>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</si>
  <si>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</si>
  <si>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 xml:space="preserve">Прочие субсидии бюджетам поселений </t>
  </si>
  <si>
    <t>993 202 49999 10 0000 150</t>
  </si>
  <si>
    <t>993 202 45550 10 0000 150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</si>
  <si>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</si>
  <si>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Социальная политика</t>
  </si>
  <si>
    <t>993 108 04020 01 1000 110</t>
  </si>
  <si>
    <t>Доходы от продажи земельных участков,находящихся в собственности поселений (за исключением земельных  участков муниципальных бюджетных и автономных учреждений)</t>
  </si>
  <si>
    <t>993 114 06025 10 0000 430</t>
  </si>
  <si>
    <t>993 202 25467 10 0000 150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</si>
  <si>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</si>
  <si>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в т.ч. доп. норматив</t>
  </si>
  <si>
    <t>Возврат остатков субсидий, субвенций и иных межбюджетных трансфертов</t>
  </si>
  <si>
    <t>000 219 00000 00 0000 150</t>
  </si>
  <si>
    <t>Возврат остатков субсидий на софинансирование капитальных вложений в объекты муниципальной собственности из бюджетов сельских поселений</t>
  </si>
  <si>
    <t>993 219 27112 10 0000 150</t>
  </si>
  <si>
    <t>Инициативные платежи, зачисляемые в бюджеты сельских поселений</t>
  </si>
  <si>
    <t>993 1 17 15030 10 0000 150</t>
  </si>
  <si>
    <t>0401</t>
  </si>
  <si>
    <t>Общеэкономические вопросы</t>
  </si>
  <si>
    <t>З.М.Айнетдинова</t>
  </si>
  <si>
    <t>Врио начальника финансового отдела</t>
  </si>
  <si>
    <t>АНАЛИЗ ИСПОЛНЕНИЯ БЮДЖЕТА  ШЕРАУТСКОГО  ПОСЕЛЕНИЯ НА 01.02.2022 г.</t>
  </si>
  <si>
    <t>План на 2022 г.</t>
  </si>
  <si>
    <t>Исполнено на 01.02.2022г.</t>
  </si>
  <si>
    <t>Исполнено на 01.02.2021</t>
  </si>
  <si>
    <t xml:space="preserve">% исп. 2022 г. к 2021г.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</si>
</sst>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27" fillId="0" borderId="1">
      <alignment horizontal="left" vertical="center" wrapText="1" indent="1"/>
      <protection/>
    </xf>
    <xf numFmtId="1" fontId="27" fillId="0" borderId="2">
      <alignment horizontal="center" vertical="center" shrinkToFit="1"/>
      <protection/>
    </xf>
    <xf numFmtId="4" fontId="27" fillId="0" borderId="2">
      <alignment horizontal="right" vertical="center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3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4" fontId="4" fillId="0" borderId="12" xfId="0" applyNumberFormat="1" applyFont="1" applyFill="1" applyBorder="1" applyAlignment="1">
      <alignment horizontal="right" vertical="center"/>
    </xf>
    <xf numFmtId="174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 wrapText="1"/>
    </xf>
    <xf numFmtId="0" fontId="5" fillId="30" borderId="12" xfId="0" applyFont="1" applyFill="1" applyBorder="1" applyAlignment="1">
      <alignment horizontal="left" wrapText="1"/>
    </xf>
    <xf numFmtId="49" fontId="5" fillId="30" borderId="13" xfId="0" applyNumberFormat="1" applyFont="1" applyFill="1" applyBorder="1" applyAlignment="1">
      <alignment horizontal="center" vertical="center" shrinkToFit="1"/>
    </xf>
    <xf numFmtId="4" fontId="43" fillId="0" borderId="2" xfId="35" applyNumberFormat="1" applyFont="1" applyAlignment="1" applyProtection="1">
      <alignment horizontal="right" vertical="center" shrinkToFit="1"/>
      <protection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49" fontId="5" fillId="30" borderId="14" xfId="55" applyNumberFormat="1" applyFont="1" applyFill="1" applyBorder="1" applyAlignment="1">
      <alignment wrapText="1"/>
      <protection/>
    </xf>
    <xf numFmtId="49" fontId="5" fillId="30" borderId="15" xfId="55" applyNumberFormat="1" applyFont="1" applyFill="1" applyBorder="1" applyAlignment="1">
      <alignment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34" borderId="12" xfId="0" applyNumberFormat="1" applyFont="1" applyFill="1" applyBorder="1" applyAlignment="1">
      <alignment horizontal="right" vertical="center"/>
    </xf>
    <xf numFmtId="1" fontId="3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right" vertical="center"/>
    </xf>
    <xf numFmtId="0" fontId="4" fillId="30" borderId="16" xfId="0" applyFont="1" applyFill="1" applyBorder="1" applyAlignment="1">
      <alignment vertical="center" wrapText="1"/>
    </xf>
    <xf numFmtId="0" fontId="4" fillId="30" borderId="12" xfId="0" applyFont="1" applyFill="1" applyBorder="1" applyAlignment="1">
      <alignment vertical="center" wrapText="1"/>
    </xf>
    <xf numFmtId="0" fontId="3" fillId="30" borderId="12" xfId="0" applyFont="1" applyFill="1" applyBorder="1" applyAlignment="1">
      <alignment horizontal="left" vertical="center" wrapText="1"/>
    </xf>
    <xf numFmtId="49" fontId="3" fillId="30" borderId="12" xfId="0" applyNumberFormat="1" applyFont="1" applyFill="1" applyBorder="1" applyAlignment="1">
      <alignment horizontal="center" vertical="center" wrapText="1" shrinkToFit="1"/>
    </xf>
    <xf numFmtId="4" fontId="43" fillId="0" borderId="2" xfId="35" applyNumberFormat="1" applyFont="1" applyFill="1" applyAlignment="1" applyProtection="1">
      <alignment horizontal="right" vertical="center" wrapText="1" shrinkToFit="1"/>
      <protection/>
    </xf>
    <xf numFmtId="0" fontId="4" fillId="0" borderId="12" xfId="0" applyFont="1" applyBorder="1" applyAlignment="1">
      <alignment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vertical="center" wrapText="1"/>
    </xf>
    <xf numFmtId="4" fontId="4" fillId="35" borderId="12" xfId="0" applyNumberFormat="1" applyFont="1" applyFill="1" applyBorder="1" applyAlignment="1">
      <alignment horizontal="right" vertical="center"/>
    </xf>
    <xf numFmtId="174" fontId="4" fillId="35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vertical="center" wrapText="1"/>
    </xf>
    <xf numFmtId="4" fontId="6" fillId="35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0" fontId="4" fillId="35" borderId="12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vertical="center"/>
    </xf>
    <xf numFmtId="0" fontId="4" fillId="35" borderId="12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35" borderId="0" xfId="0" applyFont="1" applyFill="1" applyAlignment="1">
      <alignment/>
    </xf>
    <xf numFmtId="17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52" xfId="34"/>
    <cellStyle name="xl5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01.02.201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47">
      <selection activeCell="C25" sqref="C25"/>
    </sheetView>
  </sheetViews>
  <sheetFormatPr defaultColWidth="9.00390625" defaultRowHeight="12.75"/>
  <cols>
    <col min="1" max="1" width="77.875" style="1" customWidth="1"/>
    <col min="2" max="2" width="28.00390625" style="1" customWidth="1"/>
    <col min="3" max="3" width="16.75390625" style="49" customWidth="1"/>
    <col min="4" max="4" width="17.625" style="49" customWidth="1"/>
    <col min="5" max="5" width="16.25390625" style="49" customWidth="1"/>
    <col min="6" max="6" width="12.25390625" style="1" customWidth="1"/>
    <col min="7" max="7" width="12.125" style="1" customWidth="1"/>
    <col min="8" max="16384" width="9.125" style="1" customWidth="1"/>
  </cols>
  <sheetData>
    <row r="1" spans="1:7" ht="16.5" customHeight="1">
      <c r="A1" s="58" t="s">
        <v>151</v>
      </c>
      <c r="B1" s="58"/>
      <c r="C1" s="58"/>
      <c r="D1" s="58"/>
      <c r="E1" s="58"/>
      <c r="F1" s="58"/>
      <c r="G1" s="58"/>
    </row>
    <row r="2" spans="6:7" ht="12" customHeight="1">
      <c r="F2" s="50"/>
      <c r="G2" s="51" t="s">
        <v>80</v>
      </c>
    </row>
    <row r="3" spans="1:7" ht="50.25" customHeight="1">
      <c r="A3" s="2" t="s">
        <v>0</v>
      </c>
      <c r="B3" s="2" t="s">
        <v>20</v>
      </c>
      <c r="C3" s="3" t="s">
        <v>152</v>
      </c>
      <c r="D3" s="3" t="s">
        <v>153</v>
      </c>
      <c r="E3" s="3" t="s">
        <v>154</v>
      </c>
      <c r="F3" s="4" t="s">
        <v>33</v>
      </c>
      <c r="G3" s="4" t="s">
        <v>155</v>
      </c>
    </row>
    <row r="4" spans="1:7" ht="16.5" customHeight="1">
      <c r="A4" s="46" t="s">
        <v>1</v>
      </c>
      <c r="B4" s="47"/>
      <c r="C4" s="38">
        <f>C5+C22</f>
        <v>1359292</v>
      </c>
      <c r="D4" s="38">
        <f>D5+D22</f>
        <v>62966.26999999999</v>
      </c>
      <c r="E4" s="38">
        <f>E5+E22</f>
        <v>78324.7</v>
      </c>
      <c r="F4" s="39">
        <f aca="true" t="shared" si="0" ref="F4:F85">D4/C4*100</f>
        <v>4.63228430683032</v>
      </c>
      <c r="G4" s="39">
        <f aca="true" t="shared" si="1" ref="G4:G80">D4/E4*100</f>
        <v>80.39133249153842</v>
      </c>
    </row>
    <row r="5" spans="1:7" ht="12.75">
      <c r="A5" s="5" t="s">
        <v>14</v>
      </c>
      <c r="B5" s="6"/>
      <c r="C5" s="7">
        <f>C6+C9+C14+C16+C21</f>
        <v>1202100</v>
      </c>
      <c r="D5" s="7">
        <f>D6+D9+D14+D16+D21</f>
        <v>62397.45999999999</v>
      </c>
      <c r="E5" s="7">
        <f>E6+E9+E14+E16+E21</f>
        <v>77755.89</v>
      </c>
      <c r="F5" s="8">
        <f t="shared" si="0"/>
        <v>5.190704600282838</v>
      </c>
      <c r="G5" s="8">
        <f t="shared" si="1"/>
        <v>80.2478886165408</v>
      </c>
    </row>
    <row r="6" spans="1:7" ht="12.75">
      <c r="A6" s="5" t="s">
        <v>44</v>
      </c>
      <c r="B6" s="9" t="s">
        <v>21</v>
      </c>
      <c r="C6" s="7">
        <f>C7</f>
        <v>121900</v>
      </c>
      <c r="D6" s="7">
        <f>D7</f>
        <v>11571.3</v>
      </c>
      <c r="E6" s="7">
        <f>E7</f>
        <v>12167.16</v>
      </c>
      <c r="F6" s="8">
        <f t="shared" si="0"/>
        <v>9.492452830188679</v>
      </c>
      <c r="G6" s="8">
        <f t="shared" si="1"/>
        <v>95.10271912262186</v>
      </c>
    </row>
    <row r="7" spans="1:7" ht="12.75">
      <c r="A7" s="10" t="s">
        <v>2</v>
      </c>
      <c r="B7" s="2" t="s">
        <v>41</v>
      </c>
      <c r="C7" s="11">
        <v>121900</v>
      </c>
      <c r="D7" s="11">
        <v>11571.3</v>
      </c>
      <c r="E7" s="11">
        <v>12167.16</v>
      </c>
      <c r="F7" s="8">
        <f t="shared" si="0"/>
        <v>9.492452830188679</v>
      </c>
      <c r="G7" s="8">
        <f t="shared" si="1"/>
        <v>95.10271912262186</v>
      </c>
    </row>
    <row r="8" spans="1:7" ht="12.75">
      <c r="A8" s="23" t="s">
        <v>140</v>
      </c>
      <c r="B8" s="2"/>
      <c r="C8" s="11">
        <f>C7*1/3</f>
        <v>40633.333333333336</v>
      </c>
      <c r="D8" s="11">
        <f>D7*1/3</f>
        <v>3857.1</v>
      </c>
      <c r="E8" s="11">
        <f>E7*1/3</f>
        <v>4055.72</v>
      </c>
      <c r="F8" s="8">
        <f t="shared" si="0"/>
        <v>9.492452830188679</v>
      </c>
      <c r="G8" s="8">
        <f t="shared" si="1"/>
        <v>95.10271912262188</v>
      </c>
    </row>
    <row r="9" spans="1:7" ht="25.5">
      <c r="A9" s="12" t="s">
        <v>69</v>
      </c>
      <c r="B9" s="9" t="s">
        <v>70</v>
      </c>
      <c r="C9" s="7">
        <f>C10+C11+C12+C13</f>
        <v>488710</v>
      </c>
      <c r="D9" s="7">
        <f>D10+D11+D12+D13</f>
        <v>45774.02</v>
      </c>
      <c r="E9" s="7">
        <f>E10+E11+E12+E13</f>
        <v>35075.78</v>
      </c>
      <c r="F9" s="8">
        <f t="shared" si="0"/>
        <v>9.366294939739312</v>
      </c>
      <c r="G9" s="8">
        <f t="shared" si="1"/>
        <v>130.50036235829964</v>
      </c>
    </row>
    <row r="10" spans="1:7" ht="39" customHeight="1">
      <c r="A10" s="13" t="s">
        <v>71</v>
      </c>
      <c r="B10" s="14" t="s">
        <v>89</v>
      </c>
      <c r="C10" s="15">
        <v>221010</v>
      </c>
      <c r="D10" s="15">
        <v>21030.89</v>
      </c>
      <c r="E10" s="11">
        <v>16110.19</v>
      </c>
      <c r="F10" s="8">
        <f t="shared" si="0"/>
        <v>9.515809239400932</v>
      </c>
      <c r="G10" s="8">
        <f t="shared" si="1"/>
        <v>130.5440221375415</v>
      </c>
    </row>
    <row r="11" spans="1:7" ht="50.25" customHeight="1">
      <c r="A11" s="13" t="s">
        <v>72</v>
      </c>
      <c r="B11" s="14" t="s">
        <v>90</v>
      </c>
      <c r="C11" s="15">
        <v>1200</v>
      </c>
      <c r="D11" s="15">
        <v>123.76</v>
      </c>
      <c r="E11" s="11">
        <v>94.96</v>
      </c>
      <c r="F11" s="8">
        <f t="shared" si="0"/>
        <v>10.313333333333334</v>
      </c>
      <c r="G11" s="8">
        <f t="shared" si="1"/>
        <v>130.32855939342883</v>
      </c>
    </row>
    <row r="12" spans="1:7" ht="39" customHeight="1">
      <c r="A12" s="13" t="s">
        <v>73</v>
      </c>
      <c r="B12" s="14" t="s">
        <v>91</v>
      </c>
      <c r="C12" s="15">
        <v>294200</v>
      </c>
      <c r="D12" s="15">
        <v>26020.49</v>
      </c>
      <c r="E12" s="11">
        <v>21616.11</v>
      </c>
      <c r="F12" s="8">
        <f t="shared" si="0"/>
        <v>8.844490142760028</v>
      </c>
      <c r="G12" s="8">
        <f t="shared" si="1"/>
        <v>120.3754514572696</v>
      </c>
    </row>
    <row r="13" spans="1:7" ht="37.5" customHeight="1">
      <c r="A13" s="13" t="s">
        <v>74</v>
      </c>
      <c r="B13" s="14" t="s">
        <v>92</v>
      </c>
      <c r="C13" s="15">
        <v>-27700</v>
      </c>
      <c r="D13" s="15">
        <v>-1401.12</v>
      </c>
      <c r="E13" s="11">
        <v>-2745.48</v>
      </c>
      <c r="F13" s="8"/>
      <c r="G13" s="8">
        <f t="shared" si="1"/>
        <v>51.033699025307044</v>
      </c>
    </row>
    <row r="14" spans="1:7" ht="15" customHeight="1">
      <c r="A14" s="5" t="s">
        <v>3</v>
      </c>
      <c r="B14" s="9" t="s">
        <v>22</v>
      </c>
      <c r="C14" s="7">
        <f>C15</f>
        <v>78690</v>
      </c>
      <c r="D14" s="7">
        <f>D15</f>
        <v>0</v>
      </c>
      <c r="E14" s="7">
        <f>E15</f>
        <v>0</v>
      </c>
      <c r="F14" s="8">
        <f t="shared" si="0"/>
        <v>0</v>
      </c>
      <c r="G14" s="8" t="e">
        <f t="shared" si="1"/>
        <v>#DIV/0!</v>
      </c>
    </row>
    <row r="15" spans="1:7" ht="14.25" customHeight="1">
      <c r="A15" s="16" t="s">
        <v>4</v>
      </c>
      <c r="B15" s="4" t="s">
        <v>42</v>
      </c>
      <c r="C15" s="15">
        <v>78690</v>
      </c>
      <c r="D15" s="15">
        <v>0</v>
      </c>
      <c r="E15" s="11">
        <v>0</v>
      </c>
      <c r="F15" s="8">
        <f t="shared" si="0"/>
        <v>0</v>
      </c>
      <c r="G15" s="8" t="e">
        <f t="shared" si="1"/>
        <v>#DIV/0!</v>
      </c>
    </row>
    <row r="16" spans="1:7" ht="15.75" customHeight="1">
      <c r="A16" s="12" t="s">
        <v>5</v>
      </c>
      <c r="B16" s="17" t="s">
        <v>23</v>
      </c>
      <c r="C16" s="7">
        <f>C17+C18</f>
        <v>510800</v>
      </c>
      <c r="D16" s="7">
        <f>D17+D18</f>
        <v>5052.14</v>
      </c>
      <c r="E16" s="7">
        <f>E17+E18</f>
        <v>30512.95</v>
      </c>
      <c r="F16" s="8">
        <f t="shared" si="0"/>
        <v>0.989064212999217</v>
      </c>
      <c r="G16" s="8">
        <f t="shared" si="1"/>
        <v>16.557363349004277</v>
      </c>
    </row>
    <row r="17" spans="1:7" ht="14.25" customHeight="1">
      <c r="A17" s="16" t="s">
        <v>6</v>
      </c>
      <c r="B17" s="4" t="s">
        <v>24</v>
      </c>
      <c r="C17" s="15">
        <v>137000</v>
      </c>
      <c r="D17" s="15">
        <v>989.26</v>
      </c>
      <c r="E17" s="11">
        <v>256</v>
      </c>
      <c r="F17" s="8">
        <f t="shared" si="0"/>
        <v>0.7220875912408758</v>
      </c>
      <c r="G17" s="8">
        <f t="shared" si="1"/>
        <v>386.4296875</v>
      </c>
    </row>
    <row r="18" spans="1:7" ht="17.25" customHeight="1">
      <c r="A18" s="12" t="s">
        <v>17</v>
      </c>
      <c r="B18" s="17" t="s">
        <v>25</v>
      </c>
      <c r="C18" s="7">
        <f>C19+C20</f>
        <v>373800</v>
      </c>
      <c r="D18" s="7">
        <f>D19+D20</f>
        <v>4062.88</v>
      </c>
      <c r="E18" s="7">
        <f>E19+E20</f>
        <v>30256.95</v>
      </c>
      <c r="F18" s="8">
        <f t="shared" si="0"/>
        <v>1.0869127875869449</v>
      </c>
      <c r="G18" s="8">
        <f t="shared" si="1"/>
        <v>13.427923171370546</v>
      </c>
    </row>
    <row r="19" spans="1:7" ht="26.25" customHeight="1">
      <c r="A19" s="18" t="s">
        <v>75</v>
      </c>
      <c r="B19" s="4" t="s">
        <v>76</v>
      </c>
      <c r="C19" s="15">
        <v>90500</v>
      </c>
      <c r="D19" s="15">
        <v>0</v>
      </c>
      <c r="E19" s="11">
        <v>27511.15</v>
      </c>
      <c r="F19" s="8">
        <f t="shared" si="0"/>
        <v>0</v>
      </c>
      <c r="G19" s="8">
        <f t="shared" si="1"/>
        <v>0</v>
      </c>
    </row>
    <row r="20" spans="1:7" ht="27.75" customHeight="1">
      <c r="A20" s="19" t="s">
        <v>77</v>
      </c>
      <c r="B20" s="4" t="s">
        <v>78</v>
      </c>
      <c r="C20" s="15">
        <v>283300</v>
      </c>
      <c r="D20" s="15">
        <v>4062.88</v>
      </c>
      <c r="E20" s="11">
        <v>2745.8</v>
      </c>
      <c r="F20" s="8">
        <f t="shared" si="0"/>
        <v>1.4341263678079774</v>
      </c>
      <c r="G20" s="8">
        <f t="shared" si="1"/>
        <v>147.96707699031245</v>
      </c>
    </row>
    <row r="21" spans="1:7" ht="14.25" customHeight="1">
      <c r="A21" s="12" t="s">
        <v>52</v>
      </c>
      <c r="B21" s="17" t="s">
        <v>135</v>
      </c>
      <c r="C21" s="7">
        <v>2000</v>
      </c>
      <c r="D21" s="7">
        <v>0</v>
      </c>
      <c r="E21" s="7">
        <v>0</v>
      </c>
      <c r="F21" s="8">
        <f t="shared" si="0"/>
        <v>0</v>
      </c>
      <c r="G21" s="8" t="e">
        <f t="shared" si="1"/>
        <v>#DIV/0!</v>
      </c>
    </row>
    <row r="22" spans="1:7" ht="12.75">
      <c r="A22" s="20" t="s">
        <v>15</v>
      </c>
      <c r="B22" s="21"/>
      <c r="C22" s="22">
        <f>C23+C27+C34+C35+C30</f>
        <v>157192</v>
      </c>
      <c r="D22" s="22">
        <f>D23+D27+D34+D35+D30</f>
        <v>568.81</v>
      </c>
      <c r="E22" s="22">
        <f>E23+E27+E34+E35+E30</f>
        <v>568.81</v>
      </c>
      <c r="F22" s="8">
        <f t="shared" si="0"/>
        <v>0.3618568374980915</v>
      </c>
      <c r="G22" s="8">
        <f t="shared" si="1"/>
        <v>100</v>
      </c>
    </row>
    <row r="23" spans="1:7" ht="31.5" customHeight="1">
      <c r="A23" s="20" t="s">
        <v>93</v>
      </c>
      <c r="B23" s="21" t="s">
        <v>94</v>
      </c>
      <c r="C23" s="22">
        <f>C24+C25+C26</f>
        <v>157192</v>
      </c>
      <c r="D23" s="22">
        <f>D24+D25+D26</f>
        <v>568.81</v>
      </c>
      <c r="E23" s="22">
        <f>E24+E25+E26</f>
        <v>568.81</v>
      </c>
      <c r="F23" s="8">
        <f t="shared" si="0"/>
        <v>0.3618568374980915</v>
      </c>
      <c r="G23" s="8">
        <f t="shared" si="1"/>
        <v>100</v>
      </c>
    </row>
    <row r="24" spans="1:7" ht="39.75" customHeight="1">
      <c r="A24" s="23" t="s">
        <v>84</v>
      </c>
      <c r="B24" s="24" t="s">
        <v>95</v>
      </c>
      <c r="C24" s="25">
        <v>105164</v>
      </c>
      <c r="D24" s="26">
        <v>0</v>
      </c>
      <c r="E24" s="11">
        <v>0</v>
      </c>
      <c r="F24" s="8">
        <f t="shared" si="0"/>
        <v>0</v>
      </c>
      <c r="G24" s="8" t="e">
        <f t="shared" si="1"/>
        <v>#DIV/0!</v>
      </c>
    </row>
    <row r="25" spans="1:7" ht="38.25">
      <c r="A25" s="23" t="s">
        <v>96</v>
      </c>
      <c r="B25" s="24" t="s">
        <v>97</v>
      </c>
      <c r="C25" s="25">
        <v>0</v>
      </c>
      <c r="D25" s="26">
        <v>568.81</v>
      </c>
      <c r="E25" s="11">
        <v>568.81</v>
      </c>
      <c r="F25" s="8" t="e">
        <f t="shared" si="0"/>
        <v>#DIV/0!</v>
      </c>
      <c r="G25" s="8">
        <f t="shared" si="1"/>
        <v>100</v>
      </c>
    </row>
    <row r="26" spans="1:7" ht="29.25" customHeight="1">
      <c r="A26" s="23" t="s">
        <v>98</v>
      </c>
      <c r="B26" s="24" t="s">
        <v>99</v>
      </c>
      <c r="C26" s="25">
        <v>52028</v>
      </c>
      <c r="D26" s="26">
        <v>0</v>
      </c>
      <c r="E26" s="11">
        <v>0</v>
      </c>
      <c r="F26" s="8">
        <f t="shared" si="0"/>
        <v>0</v>
      </c>
      <c r="G26" s="8" t="e">
        <f t="shared" si="1"/>
        <v>#DIV/0!</v>
      </c>
    </row>
    <row r="27" spans="1:7" ht="25.5" hidden="1">
      <c r="A27" s="20" t="s">
        <v>100</v>
      </c>
      <c r="B27" s="21" t="s">
        <v>101</v>
      </c>
      <c r="C27" s="22">
        <f>C28+C29</f>
        <v>0</v>
      </c>
      <c r="D27" s="22">
        <f>D28+D29</f>
        <v>0</v>
      </c>
      <c r="E27" s="22">
        <f>E28+E29</f>
        <v>0</v>
      </c>
      <c r="F27" s="8" t="e">
        <f t="shared" si="0"/>
        <v>#DIV/0!</v>
      </c>
      <c r="G27" s="8" t="e">
        <f t="shared" si="1"/>
        <v>#DIV/0!</v>
      </c>
    </row>
    <row r="28" spans="1:7" ht="25.5" hidden="1">
      <c r="A28" s="23" t="s">
        <v>102</v>
      </c>
      <c r="B28" s="24" t="s">
        <v>103</v>
      </c>
      <c r="C28" s="26"/>
      <c r="D28" s="26"/>
      <c r="E28" s="11">
        <v>0</v>
      </c>
      <c r="F28" s="8" t="e">
        <f t="shared" si="0"/>
        <v>#DIV/0!</v>
      </c>
      <c r="G28" s="8" t="e">
        <f t="shared" si="1"/>
        <v>#DIV/0!</v>
      </c>
    </row>
    <row r="29" spans="1:7" ht="12.75" hidden="1">
      <c r="A29" s="16" t="s">
        <v>83</v>
      </c>
      <c r="B29" s="27" t="s">
        <v>104</v>
      </c>
      <c r="C29" s="26">
        <v>0</v>
      </c>
      <c r="D29" s="26">
        <v>0</v>
      </c>
      <c r="E29" s="11">
        <v>0</v>
      </c>
      <c r="F29" s="8" t="e">
        <f t="shared" si="0"/>
        <v>#DIV/0!</v>
      </c>
      <c r="G29" s="8" t="e">
        <f t="shared" si="1"/>
        <v>#DIV/0!</v>
      </c>
    </row>
    <row r="30" spans="1:7" ht="12.75" hidden="1">
      <c r="A30" s="12" t="s">
        <v>105</v>
      </c>
      <c r="B30" s="28" t="s">
        <v>106</v>
      </c>
      <c r="C30" s="22">
        <f>C32+C33</f>
        <v>0</v>
      </c>
      <c r="D30" s="22">
        <f>D31+D32+D33</f>
        <v>0</v>
      </c>
      <c r="E30" s="22">
        <f>E31+E32+E33</f>
        <v>0</v>
      </c>
      <c r="F30" s="8" t="e">
        <f t="shared" si="0"/>
        <v>#DIV/0!</v>
      </c>
      <c r="G30" s="8" t="e">
        <f t="shared" si="1"/>
        <v>#DIV/0!</v>
      </c>
    </row>
    <row r="31" spans="1:7" ht="51" hidden="1">
      <c r="A31" s="16" t="s">
        <v>107</v>
      </c>
      <c r="B31" s="27" t="s">
        <v>108</v>
      </c>
      <c r="C31" s="26">
        <v>0</v>
      </c>
      <c r="D31" s="26">
        <v>0</v>
      </c>
      <c r="E31" s="11">
        <v>0</v>
      </c>
      <c r="F31" s="8" t="e">
        <f t="shared" si="0"/>
        <v>#DIV/0!</v>
      </c>
      <c r="G31" s="8" t="e">
        <f t="shared" si="1"/>
        <v>#DIV/0!</v>
      </c>
    </row>
    <row r="32" spans="1:7" ht="51" hidden="1">
      <c r="A32" s="16" t="s">
        <v>116</v>
      </c>
      <c r="B32" s="27" t="s">
        <v>117</v>
      </c>
      <c r="C32" s="26"/>
      <c r="D32" s="26"/>
      <c r="E32" s="11"/>
      <c r="F32" s="8" t="e">
        <f t="shared" si="0"/>
        <v>#DIV/0!</v>
      </c>
      <c r="G32" s="8" t="e">
        <f t="shared" si="1"/>
        <v>#DIV/0!</v>
      </c>
    </row>
    <row r="33" spans="1:7" ht="25.5" hidden="1">
      <c r="A33" s="16" t="s">
        <v>136</v>
      </c>
      <c r="B33" s="27" t="s">
        <v>137</v>
      </c>
      <c r="C33" s="26">
        <v>0</v>
      </c>
      <c r="D33" s="26">
        <v>0</v>
      </c>
      <c r="E33" s="11">
        <v>0</v>
      </c>
      <c r="F33" s="8" t="e">
        <f t="shared" si="0"/>
        <v>#DIV/0!</v>
      </c>
      <c r="G33" s="8" t="e">
        <f t="shared" si="1"/>
        <v>#DIV/0!</v>
      </c>
    </row>
    <row r="34" spans="1:7" ht="12.75" hidden="1">
      <c r="A34" s="12" t="s">
        <v>109</v>
      </c>
      <c r="B34" s="17" t="s">
        <v>110</v>
      </c>
      <c r="C34" s="29">
        <v>0</v>
      </c>
      <c r="D34" s="29">
        <v>0</v>
      </c>
      <c r="E34" s="7">
        <v>0</v>
      </c>
      <c r="F34" s="8" t="e">
        <f t="shared" si="0"/>
        <v>#DIV/0!</v>
      </c>
      <c r="G34" s="8" t="e">
        <f t="shared" si="1"/>
        <v>#DIV/0!</v>
      </c>
    </row>
    <row r="35" spans="1:7" ht="12.75" hidden="1">
      <c r="A35" s="30" t="s">
        <v>111</v>
      </c>
      <c r="B35" s="31"/>
      <c r="C35" s="22">
        <f>C36+C37+C38</f>
        <v>0</v>
      </c>
      <c r="D35" s="22">
        <f>D36+D37+D38</f>
        <v>0</v>
      </c>
      <c r="E35" s="22">
        <f>E36+E37</f>
        <v>0</v>
      </c>
      <c r="F35" s="8" t="e">
        <f t="shared" si="0"/>
        <v>#DIV/0!</v>
      </c>
      <c r="G35" s="8" t="e">
        <f t="shared" si="1"/>
        <v>#DIV/0!</v>
      </c>
    </row>
    <row r="36" spans="1:7" ht="12.75" hidden="1">
      <c r="A36" s="32" t="s">
        <v>112</v>
      </c>
      <c r="B36" s="33" t="s">
        <v>113</v>
      </c>
      <c r="C36" s="26"/>
      <c r="D36" s="29"/>
      <c r="E36" s="7"/>
      <c r="F36" s="8" t="e">
        <f t="shared" si="0"/>
        <v>#DIV/0!</v>
      </c>
      <c r="G36" s="8" t="e">
        <f t="shared" si="1"/>
        <v>#DIV/0!</v>
      </c>
    </row>
    <row r="37" spans="1:7" ht="12.75" hidden="1">
      <c r="A37" s="16" t="s">
        <v>114</v>
      </c>
      <c r="B37" s="4" t="s">
        <v>115</v>
      </c>
      <c r="C37" s="29"/>
      <c r="D37" s="26"/>
      <c r="E37" s="11"/>
      <c r="F37" s="8" t="e">
        <f t="shared" si="0"/>
        <v>#DIV/0!</v>
      </c>
      <c r="G37" s="8" t="e">
        <f t="shared" si="1"/>
        <v>#DIV/0!</v>
      </c>
    </row>
    <row r="38" spans="1:7" ht="12.75" hidden="1">
      <c r="A38" s="16" t="s">
        <v>145</v>
      </c>
      <c r="B38" s="4" t="s">
        <v>146</v>
      </c>
      <c r="C38" s="26">
        <v>0</v>
      </c>
      <c r="D38" s="26">
        <v>0</v>
      </c>
      <c r="E38" s="11">
        <v>0</v>
      </c>
      <c r="F38" s="8" t="e">
        <f t="shared" si="0"/>
        <v>#DIV/0!</v>
      </c>
      <c r="G38" s="8"/>
    </row>
    <row r="39" spans="1:7" ht="15" customHeight="1">
      <c r="A39" s="36" t="s">
        <v>7</v>
      </c>
      <c r="B39" s="48" t="s">
        <v>26</v>
      </c>
      <c r="C39" s="38">
        <f>C40+C41+C44+C45+C47+C48+C49+C51+C52+C54</f>
        <v>4562529</v>
      </c>
      <c r="D39" s="38">
        <f>D40+D41+D49+D42+D47+D48+D51+D52+D44+D43+D46+D50+D45+D54</f>
        <v>239860</v>
      </c>
      <c r="E39" s="38">
        <f>E40+E41+E49+E42+E47+E48+E51+E52+E44+E43+E46+E50</f>
        <v>235439</v>
      </c>
      <c r="F39" s="39">
        <f t="shared" si="0"/>
        <v>5.257172064002223</v>
      </c>
      <c r="G39" s="39">
        <f t="shared" si="1"/>
        <v>101.87776876388364</v>
      </c>
    </row>
    <row r="40" spans="1:7" ht="15.75" customHeight="1">
      <c r="A40" s="16" t="s">
        <v>32</v>
      </c>
      <c r="B40" s="4" t="s">
        <v>120</v>
      </c>
      <c r="C40" s="15">
        <v>2775014</v>
      </c>
      <c r="D40" s="15">
        <v>232066</v>
      </c>
      <c r="E40" s="11">
        <v>226825</v>
      </c>
      <c r="F40" s="8">
        <f t="shared" si="0"/>
        <v>8.362696548557953</v>
      </c>
      <c r="G40" s="8">
        <f t="shared" si="1"/>
        <v>102.31059186597598</v>
      </c>
    </row>
    <row r="41" spans="1:7" ht="25.5">
      <c r="A41" s="16" t="s">
        <v>79</v>
      </c>
      <c r="B41" s="4" t="s">
        <v>121</v>
      </c>
      <c r="C41" s="15">
        <v>638000</v>
      </c>
      <c r="D41" s="15">
        <v>0</v>
      </c>
      <c r="E41" s="11">
        <v>0</v>
      </c>
      <c r="F41" s="8">
        <f t="shared" si="0"/>
        <v>0</v>
      </c>
      <c r="G41" s="8" t="e">
        <f t="shared" si="1"/>
        <v>#DIV/0!</v>
      </c>
    </row>
    <row r="42" spans="1:7" ht="12.75" hidden="1">
      <c r="A42" s="16" t="s">
        <v>45</v>
      </c>
      <c r="B42" s="4" t="s">
        <v>46</v>
      </c>
      <c r="C42" s="11"/>
      <c r="D42" s="11"/>
      <c r="E42" s="11"/>
      <c r="F42" s="8" t="e">
        <f t="shared" si="0"/>
        <v>#DIV/0!</v>
      </c>
      <c r="G42" s="8" t="e">
        <f t="shared" si="1"/>
        <v>#DIV/0!</v>
      </c>
    </row>
    <row r="43" spans="1:7" ht="31.5" customHeight="1" hidden="1">
      <c r="A43" s="16" t="s">
        <v>139</v>
      </c>
      <c r="B43" s="4" t="s">
        <v>138</v>
      </c>
      <c r="C43" s="11">
        <v>0</v>
      </c>
      <c r="D43" s="11">
        <v>0</v>
      </c>
      <c r="E43" s="11">
        <v>0</v>
      </c>
      <c r="F43" s="8" t="e">
        <f t="shared" si="0"/>
        <v>#DIV/0!</v>
      </c>
      <c r="G43" s="8" t="e">
        <f t="shared" si="1"/>
        <v>#DIV/0!</v>
      </c>
    </row>
    <row r="44" spans="1:7" ht="51">
      <c r="A44" s="23" t="s">
        <v>128</v>
      </c>
      <c r="B44" s="24" t="s">
        <v>129</v>
      </c>
      <c r="C44" s="11">
        <v>790653</v>
      </c>
      <c r="D44" s="11">
        <v>0</v>
      </c>
      <c r="E44" s="11">
        <v>0</v>
      </c>
      <c r="F44" s="8">
        <f t="shared" si="0"/>
        <v>0</v>
      </c>
      <c r="G44" s="8" t="e">
        <f t="shared" si="1"/>
        <v>#DIV/0!</v>
      </c>
    </row>
    <row r="45" spans="1:7" ht="38.25" hidden="1">
      <c r="A45" s="23" t="s">
        <v>139</v>
      </c>
      <c r="B45" s="24" t="s">
        <v>138</v>
      </c>
      <c r="C45" s="55"/>
      <c r="D45" s="11"/>
      <c r="E45" s="11"/>
      <c r="F45" s="8" t="e">
        <f t="shared" si="0"/>
        <v>#DIV/0!</v>
      </c>
      <c r="G45" s="8" t="e">
        <f t="shared" si="1"/>
        <v>#DIV/0!</v>
      </c>
    </row>
    <row r="46" spans="1:7" ht="25.5" hidden="1">
      <c r="A46" s="23" t="s">
        <v>118</v>
      </c>
      <c r="B46" s="24" t="s">
        <v>122</v>
      </c>
      <c r="C46" s="34"/>
      <c r="D46" s="11"/>
      <c r="E46" s="11"/>
      <c r="F46" s="8" t="e">
        <f t="shared" si="0"/>
        <v>#DIV/0!</v>
      </c>
      <c r="G46" s="8" t="e">
        <f t="shared" si="1"/>
        <v>#DIV/0!</v>
      </c>
    </row>
    <row r="47" spans="1:7" ht="12.75">
      <c r="A47" s="16" t="s">
        <v>130</v>
      </c>
      <c r="B47" s="4" t="s">
        <v>123</v>
      </c>
      <c r="C47" s="11">
        <v>258833</v>
      </c>
      <c r="D47" s="11">
        <v>0</v>
      </c>
      <c r="E47" s="11">
        <v>0</v>
      </c>
      <c r="F47" s="8">
        <f t="shared" si="0"/>
        <v>0</v>
      </c>
      <c r="G47" s="8" t="e">
        <f t="shared" si="1"/>
        <v>#DIV/0!</v>
      </c>
    </row>
    <row r="48" spans="1:7" ht="12.75">
      <c r="A48" s="16" t="s">
        <v>119</v>
      </c>
      <c r="B48" s="4" t="s">
        <v>124</v>
      </c>
      <c r="C48" s="11">
        <v>6094</v>
      </c>
      <c r="D48" s="11">
        <v>0</v>
      </c>
      <c r="E48" s="11">
        <v>0</v>
      </c>
      <c r="F48" s="8">
        <f t="shared" si="0"/>
        <v>0</v>
      </c>
      <c r="G48" s="8" t="e">
        <f t="shared" si="1"/>
        <v>#DIV/0!</v>
      </c>
    </row>
    <row r="49" spans="1:7" ht="20.25" customHeight="1">
      <c r="A49" s="16" t="s">
        <v>49</v>
      </c>
      <c r="B49" s="4" t="s">
        <v>125</v>
      </c>
      <c r="C49" s="15">
        <v>93935</v>
      </c>
      <c r="D49" s="15">
        <v>7794</v>
      </c>
      <c r="E49" s="11">
        <v>8614</v>
      </c>
      <c r="F49" s="8">
        <f t="shared" si="0"/>
        <v>8.297226805769947</v>
      </c>
      <c r="G49" s="8">
        <f t="shared" si="1"/>
        <v>90.48061295565358</v>
      </c>
    </row>
    <row r="50" spans="1:7" ht="32.25" customHeight="1" hidden="1">
      <c r="A50" s="16" t="s">
        <v>133</v>
      </c>
      <c r="B50" s="4" t="s">
        <v>132</v>
      </c>
      <c r="C50" s="15"/>
      <c r="D50" s="15"/>
      <c r="E50" s="11"/>
      <c r="F50" s="8" t="e">
        <f t="shared" si="0"/>
        <v>#DIV/0!</v>
      </c>
      <c r="G50" s="8" t="e">
        <f t="shared" si="1"/>
        <v>#DIV/0!</v>
      </c>
    </row>
    <row r="51" spans="1:7" ht="12.75" hidden="1">
      <c r="A51" s="16" t="s">
        <v>50</v>
      </c>
      <c r="B51" s="4" t="s">
        <v>131</v>
      </c>
      <c r="C51" s="11">
        <v>0</v>
      </c>
      <c r="D51" s="11">
        <v>0</v>
      </c>
      <c r="E51" s="11">
        <v>0</v>
      </c>
      <c r="F51" s="8" t="e">
        <f t="shared" si="0"/>
        <v>#DIV/0!</v>
      </c>
      <c r="G51" s="8" t="e">
        <f t="shared" si="1"/>
        <v>#DIV/0!</v>
      </c>
    </row>
    <row r="52" spans="1:7" ht="12.75" hidden="1">
      <c r="A52" s="12" t="s">
        <v>63</v>
      </c>
      <c r="B52" s="17" t="s">
        <v>126</v>
      </c>
      <c r="C52" s="7">
        <f>C53</f>
        <v>0</v>
      </c>
      <c r="D52" s="7">
        <f>D53</f>
        <v>0</v>
      </c>
      <c r="E52" s="7">
        <v>0</v>
      </c>
      <c r="F52" s="8" t="e">
        <f t="shared" si="0"/>
        <v>#DIV/0!</v>
      </c>
      <c r="G52" s="8" t="e">
        <f t="shared" si="1"/>
        <v>#DIV/0!</v>
      </c>
    </row>
    <row r="53" spans="1:7" ht="12.75" hidden="1">
      <c r="A53" s="16" t="s">
        <v>64</v>
      </c>
      <c r="B53" s="4" t="s">
        <v>127</v>
      </c>
      <c r="C53" s="11">
        <v>0</v>
      </c>
      <c r="D53" s="11">
        <v>0</v>
      </c>
      <c r="E53" s="11">
        <v>0</v>
      </c>
      <c r="F53" s="8" t="e">
        <f t="shared" si="0"/>
        <v>#DIV/0!</v>
      </c>
      <c r="G53" s="8" t="e">
        <f t="shared" si="1"/>
        <v>#DIV/0!</v>
      </c>
    </row>
    <row r="54" spans="1:7" ht="12.75" hidden="1">
      <c r="A54" s="20" t="s">
        <v>141</v>
      </c>
      <c r="B54" s="21" t="s">
        <v>142</v>
      </c>
      <c r="C54" s="7">
        <f>C55</f>
        <v>0</v>
      </c>
      <c r="D54" s="7">
        <f>D55</f>
        <v>0</v>
      </c>
      <c r="E54" s="7">
        <f>E55</f>
        <v>0</v>
      </c>
      <c r="F54" s="8" t="e">
        <f t="shared" si="0"/>
        <v>#DIV/0!</v>
      </c>
      <c r="G54" s="8" t="e">
        <f t="shared" si="1"/>
        <v>#DIV/0!</v>
      </c>
    </row>
    <row r="55" spans="1:7" ht="25.5" hidden="1">
      <c r="A55" s="23" t="s">
        <v>143</v>
      </c>
      <c r="B55" s="24" t="s">
        <v>144</v>
      </c>
      <c r="C55" s="11">
        <v>0</v>
      </c>
      <c r="D55" s="11">
        <v>0</v>
      </c>
      <c r="E55" s="11">
        <v>0</v>
      </c>
      <c r="F55" s="8" t="e">
        <f t="shared" si="0"/>
        <v>#DIV/0!</v>
      </c>
      <c r="G55" s="8" t="e">
        <f t="shared" si="1"/>
        <v>#DIV/0!</v>
      </c>
    </row>
    <row r="56" spans="1:7" s="52" customFormat="1" ht="17.25" customHeight="1">
      <c r="A56" s="36" t="s">
        <v>8</v>
      </c>
      <c r="B56" s="37"/>
      <c r="C56" s="38">
        <f>C39+C4</f>
        <v>5921821</v>
      </c>
      <c r="D56" s="38">
        <f>D39+D4</f>
        <v>302826.27</v>
      </c>
      <c r="E56" s="38">
        <f>E4+E39+E54</f>
        <v>313763.7</v>
      </c>
      <c r="F56" s="39">
        <f t="shared" si="0"/>
        <v>5.113735622876814</v>
      </c>
      <c r="G56" s="39">
        <f t="shared" si="1"/>
        <v>96.51411874604997</v>
      </c>
    </row>
    <row r="57" spans="1:7" ht="13.5" customHeight="1">
      <c r="A57" s="12" t="s">
        <v>9</v>
      </c>
      <c r="B57" s="35"/>
      <c r="C57" s="7"/>
      <c r="D57" s="7"/>
      <c r="E57" s="7"/>
      <c r="F57" s="8"/>
      <c r="G57" s="8"/>
    </row>
    <row r="58" spans="1:7" ht="15.75" customHeight="1">
      <c r="A58" s="12" t="s">
        <v>10</v>
      </c>
      <c r="B58" s="40" t="s">
        <v>57</v>
      </c>
      <c r="C58" s="7">
        <v>1629707</v>
      </c>
      <c r="D58" s="7">
        <v>97495.68</v>
      </c>
      <c r="E58" s="7">
        <v>23000</v>
      </c>
      <c r="F58" s="8">
        <f t="shared" si="0"/>
        <v>5.982405426251467</v>
      </c>
      <c r="G58" s="8">
        <f t="shared" si="1"/>
        <v>423.8942608695652</v>
      </c>
    </row>
    <row r="59" spans="1:7" ht="16.5" customHeight="1">
      <c r="A59" s="16" t="s">
        <v>11</v>
      </c>
      <c r="B59" s="4">
        <v>211.213</v>
      </c>
      <c r="C59" s="11">
        <v>1152235</v>
      </c>
      <c r="D59" s="11">
        <v>97495.68</v>
      </c>
      <c r="E59" s="11">
        <v>23000</v>
      </c>
      <c r="F59" s="8">
        <f t="shared" si="0"/>
        <v>8.461440591545994</v>
      </c>
      <c r="G59" s="8">
        <f t="shared" si="1"/>
        <v>423.8942608695652</v>
      </c>
    </row>
    <row r="60" spans="1:7" ht="15" customHeight="1">
      <c r="A60" s="16" t="s">
        <v>18</v>
      </c>
      <c r="B60" s="4">
        <v>223</v>
      </c>
      <c r="C60" s="11">
        <v>70000</v>
      </c>
      <c r="D60" s="11">
        <v>0</v>
      </c>
      <c r="E60" s="11">
        <v>0</v>
      </c>
      <c r="F60" s="8">
        <f t="shared" si="0"/>
        <v>0</v>
      </c>
      <c r="G60" s="8" t="e">
        <f t="shared" si="1"/>
        <v>#DIV/0!</v>
      </c>
    </row>
    <row r="61" spans="1:9" ht="12.75">
      <c r="A61" s="16" t="s">
        <v>12</v>
      </c>
      <c r="B61" s="4"/>
      <c r="C61" s="11">
        <f>C58-C59-C60</f>
        <v>407472</v>
      </c>
      <c r="D61" s="11">
        <f>D58-D59-D60</f>
        <v>0</v>
      </c>
      <c r="E61" s="11">
        <f>E58-E59-E60</f>
        <v>0</v>
      </c>
      <c r="F61" s="8">
        <f t="shared" si="0"/>
        <v>0</v>
      </c>
      <c r="G61" s="8" t="e">
        <f t="shared" si="1"/>
        <v>#DIV/0!</v>
      </c>
      <c r="I61" s="53"/>
    </row>
    <row r="62" spans="1:7" ht="12.75">
      <c r="A62" s="12" t="s">
        <v>19</v>
      </c>
      <c r="B62" s="40" t="s">
        <v>34</v>
      </c>
      <c r="C62" s="7">
        <v>93935</v>
      </c>
      <c r="D62" s="7">
        <v>1208.56</v>
      </c>
      <c r="E62" s="7">
        <v>2500</v>
      </c>
      <c r="F62" s="8">
        <f t="shared" si="0"/>
        <v>1.2865917921967318</v>
      </c>
      <c r="G62" s="8">
        <f t="shared" si="1"/>
        <v>48.3424</v>
      </c>
    </row>
    <row r="63" spans="1:7" ht="20.25" customHeight="1">
      <c r="A63" s="12" t="s">
        <v>27</v>
      </c>
      <c r="B63" s="40" t="s">
        <v>54</v>
      </c>
      <c r="C63" s="7">
        <v>20000</v>
      </c>
      <c r="D63" s="7">
        <v>0</v>
      </c>
      <c r="E63" s="7">
        <v>0</v>
      </c>
      <c r="F63" s="8">
        <f t="shared" si="0"/>
        <v>0</v>
      </c>
      <c r="G63" s="8" t="e">
        <f t="shared" si="1"/>
        <v>#DIV/0!</v>
      </c>
    </row>
    <row r="64" spans="1:7" ht="13.5" customHeight="1">
      <c r="A64" s="12" t="s">
        <v>65</v>
      </c>
      <c r="B64" s="40" t="s">
        <v>67</v>
      </c>
      <c r="C64" s="7">
        <f>C66+C67+C68+C65</f>
        <v>1544290</v>
      </c>
      <c r="D64" s="7">
        <f>D66+D67+D68</f>
        <v>0</v>
      </c>
      <c r="E64" s="7">
        <f>E66+E67+E68</f>
        <v>0</v>
      </c>
      <c r="F64" s="8">
        <f t="shared" si="0"/>
        <v>0</v>
      </c>
      <c r="G64" s="8" t="e">
        <f t="shared" si="1"/>
        <v>#DIV/0!</v>
      </c>
    </row>
    <row r="65" spans="1:7" ht="0.75" customHeight="1" hidden="1">
      <c r="A65" s="23" t="s">
        <v>148</v>
      </c>
      <c r="B65" s="56" t="s">
        <v>147</v>
      </c>
      <c r="C65" s="11">
        <v>0</v>
      </c>
      <c r="D65" s="11">
        <v>0</v>
      </c>
      <c r="E65" s="11">
        <v>0</v>
      </c>
      <c r="F65" s="8" t="e">
        <f t="shared" si="0"/>
        <v>#DIV/0!</v>
      </c>
      <c r="G65" s="8" t="e">
        <f t="shared" si="1"/>
        <v>#DIV/0!</v>
      </c>
    </row>
    <row r="66" spans="1:7" ht="12.75">
      <c r="A66" s="16" t="s">
        <v>85</v>
      </c>
      <c r="B66" s="41" t="s">
        <v>86</v>
      </c>
      <c r="C66" s="11">
        <v>6094</v>
      </c>
      <c r="D66" s="11">
        <v>0</v>
      </c>
      <c r="E66" s="11"/>
      <c r="F66" s="8">
        <f t="shared" si="0"/>
        <v>0</v>
      </c>
      <c r="G66" s="8" t="e">
        <f t="shared" si="1"/>
        <v>#DIV/0!</v>
      </c>
    </row>
    <row r="67" spans="1:7" ht="14.25" customHeight="1">
      <c r="A67" s="16" t="s">
        <v>66</v>
      </c>
      <c r="B67" s="41" t="s">
        <v>68</v>
      </c>
      <c r="C67" s="11">
        <v>1538196</v>
      </c>
      <c r="D67" s="11">
        <v>0</v>
      </c>
      <c r="E67" s="11">
        <v>0</v>
      </c>
      <c r="F67" s="8">
        <f t="shared" si="0"/>
        <v>0</v>
      </c>
      <c r="G67" s="8" t="e">
        <f t="shared" si="1"/>
        <v>#DIV/0!</v>
      </c>
    </row>
    <row r="68" spans="1:7" ht="12.75" hidden="1">
      <c r="A68" s="16" t="s">
        <v>38</v>
      </c>
      <c r="B68" s="41" t="s">
        <v>35</v>
      </c>
      <c r="C68" s="11">
        <v>0</v>
      </c>
      <c r="D68" s="11">
        <v>0</v>
      </c>
      <c r="E68" s="11">
        <v>0</v>
      </c>
      <c r="F68" s="8" t="e">
        <f t="shared" si="0"/>
        <v>#DIV/0!</v>
      </c>
      <c r="G68" s="8" t="e">
        <f t="shared" si="1"/>
        <v>#DIV/0!</v>
      </c>
    </row>
    <row r="69" spans="1:7" ht="12.75">
      <c r="A69" s="12" t="s">
        <v>58</v>
      </c>
      <c r="B69" s="40" t="s">
        <v>59</v>
      </c>
      <c r="C69" s="7">
        <f>C70+C71+C72+C73</f>
        <v>525808</v>
      </c>
      <c r="D69" s="7">
        <f>D70+D71+D72+D73</f>
        <v>14156.44</v>
      </c>
      <c r="E69" s="7">
        <f>E70+E71+E72+E73</f>
        <v>1000</v>
      </c>
      <c r="F69" s="8">
        <f t="shared" si="0"/>
        <v>2.692321151446916</v>
      </c>
      <c r="G69" s="8">
        <f t="shared" si="1"/>
        <v>1415.644</v>
      </c>
    </row>
    <row r="70" spans="1:7" ht="15" customHeight="1" hidden="1">
      <c r="A70" s="16" t="s">
        <v>82</v>
      </c>
      <c r="B70" s="41" t="s">
        <v>81</v>
      </c>
      <c r="C70" s="11"/>
      <c r="D70" s="11"/>
      <c r="E70" s="11"/>
      <c r="F70" s="8" t="e">
        <f t="shared" si="0"/>
        <v>#DIV/0!</v>
      </c>
      <c r="G70" s="8" t="e">
        <f t="shared" si="1"/>
        <v>#DIV/0!</v>
      </c>
    </row>
    <row r="71" spans="1:7" ht="12.75" hidden="1">
      <c r="A71" s="16" t="s">
        <v>48</v>
      </c>
      <c r="B71" s="41" t="s">
        <v>47</v>
      </c>
      <c r="C71" s="11"/>
      <c r="D71" s="11"/>
      <c r="E71" s="11"/>
      <c r="F71" s="8" t="e">
        <f t="shared" si="0"/>
        <v>#DIV/0!</v>
      </c>
      <c r="G71" s="8" t="e">
        <f t="shared" si="1"/>
        <v>#DIV/0!</v>
      </c>
    </row>
    <row r="72" spans="1:7" ht="12.75">
      <c r="A72" s="16" t="s">
        <v>37</v>
      </c>
      <c r="B72" s="41" t="s">
        <v>36</v>
      </c>
      <c r="C72" s="11">
        <v>274400</v>
      </c>
      <c r="D72" s="11">
        <v>592.85</v>
      </c>
      <c r="E72" s="11">
        <v>0</v>
      </c>
      <c r="F72" s="8">
        <f t="shared" si="0"/>
        <v>0.21605320699708458</v>
      </c>
      <c r="G72" s="8" t="e">
        <f t="shared" si="1"/>
        <v>#DIV/0!</v>
      </c>
    </row>
    <row r="73" spans="1:7" ht="12.75">
      <c r="A73" s="16" t="s">
        <v>87</v>
      </c>
      <c r="B73" s="41" t="s">
        <v>88</v>
      </c>
      <c r="C73" s="11">
        <v>251408</v>
      </c>
      <c r="D73" s="11">
        <v>13563.59</v>
      </c>
      <c r="E73" s="11">
        <v>1000</v>
      </c>
      <c r="F73" s="8">
        <f t="shared" si="0"/>
        <v>5.3950510723604665</v>
      </c>
      <c r="G73" s="8">
        <f t="shared" si="1"/>
        <v>1356.359</v>
      </c>
    </row>
    <row r="74" spans="1:7" ht="18.75" customHeight="1">
      <c r="A74" s="12" t="s">
        <v>16</v>
      </c>
      <c r="B74" s="40" t="s">
        <v>28</v>
      </c>
      <c r="C74" s="7">
        <v>2102081</v>
      </c>
      <c r="D74" s="7">
        <v>102538.18</v>
      </c>
      <c r="E74" s="7">
        <v>19000</v>
      </c>
      <c r="F74" s="8">
        <f t="shared" si="0"/>
        <v>4.877936673230003</v>
      </c>
      <c r="G74" s="8">
        <f t="shared" si="1"/>
        <v>539.6746315789474</v>
      </c>
    </row>
    <row r="75" spans="1:7" ht="13.5" customHeight="1">
      <c r="A75" s="12" t="s">
        <v>39</v>
      </c>
      <c r="B75" s="40" t="s">
        <v>55</v>
      </c>
      <c r="C75" s="7">
        <v>3000</v>
      </c>
      <c r="D75" s="7">
        <v>0</v>
      </c>
      <c r="E75" s="7">
        <v>0</v>
      </c>
      <c r="F75" s="8">
        <f t="shared" si="0"/>
        <v>0</v>
      </c>
      <c r="G75" s="8" t="e">
        <f t="shared" si="1"/>
        <v>#DIV/0!</v>
      </c>
    </row>
    <row r="76" spans="1:7" ht="12.75" hidden="1">
      <c r="A76" s="12" t="s">
        <v>134</v>
      </c>
      <c r="B76" s="17">
        <v>1000</v>
      </c>
      <c r="C76" s="7"/>
      <c r="D76" s="7">
        <v>0</v>
      </c>
      <c r="E76" s="7">
        <v>0</v>
      </c>
      <c r="F76" s="8" t="e">
        <f t="shared" si="0"/>
        <v>#DIV/0!</v>
      </c>
      <c r="G76" s="8" t="e">
        <f t="shared" si="1"/>
        <v>#DIV/0!</v>
      </c>
    </row>
    <row r="77" spans="1:7" ht="12.75" hidden="1">
      <c r="A77" s="16" t="s">
        <v>51</v>
      </c>
      <c r="B77" s="41"/>
      <c r="C77" s="11"/>
      <c r="D77" s="11"/>
      <c r="E77" s="11"/>
      <c r="F77" s="8" t="e">
        <f t="shared" si="0"/>
        <v>#DIV/0!</v>
      </c>
      <c r="G77" s="8" t="e">
        <f t="shared" si="1"/>
        <v>#DIV/0!</v>
      </c>
    </row>
    <row r="78" spans="1:7" ht="12.75" hidden="1">
      <c r="A78" s="16" t="s">
        <v>61</v>
      </c>
      <c r="B78" s="41"/>
      <c r="C78" s="11"/>
      <c r="D78" s="7"/>
      <c r="E78" s="7"/>
      <c r="F78" s="8" t="e">
        <f t="shared" si="0"/>
        <v>#DIV/0!</v>
      </c>
      <c r="G78" s="8" t="e">
        <f t="shared" si="1"/>
        <v>#DIV/0!</v>
      </c>
    </row>
    <row r="79" spans="1:7" ht="12.75" hidden="1">
      <c r="A79" s="16" t="s">
        <v>62</v>
      </c>
      <c r="B79" s="41"/>
      <c r="C79" s="11"/>
      <c r="D79" s="7"/>
      <c r="E79" s="7"/>
      <c r="F79" s="8" t="e">
        <f t="shared" si="0"/>
        <v>#DIV/0!</v>
      </c>
      <c r="G79" s="8" t="e">
        <f t="shared" si="1"/>
        <v>#DIV/0!</v>
      </c>
    </row>
    <row r="80" spans="1:7" ht="12.75" hidden="1">
      <c r="A80" s="16" t="s">
        <v>60</v>
      </c>
      <c r="B80" s="41"/>
      <c r="C80" s="11"/>
      <c r="D80" s="7"/>
      <c r="E80" s="7"/>
      <c r="F80" s="8" t="e">
        <f t="shared" si="0"/>
        <v>#DIV/0!</v>
      </c>
      <c r="G80" s="8" t="e">
        <f t="shared" si="1"/>
        <v>#DIV/0!</v>
      </c>
    </row>
    <row r="81" spans="1:7" ht="12.75" hidden="1">
      <c r="A81" s="16" t="s">
        <v>29</v>
      </c>
      <c r="B81" s="41" t="s">
        <v>30</v>
      </c>
      <c r="C81" s="11"/>
      <c r="D81" s="11"/>
      <c r="E81" s="11"/>
      <c r="F81" s="8" t="e">
        <f t="shared" si="0"/>
        <v>#DIV/0!</v>
      </c>
      <c r="G81" s="8" t="e">
        <f>D81/E81*100</f>
        <v>#DIV/0!</v>
      </c>
    </row>
    <row r="82" spans="1:7" ht="12.75" hidden="1">
      <c r="A82" s="16" t="s">
        <v>43</v>
      </c>
      <c r="B82" s="41"/>
      <c r="C82" s="11"/>
      <c r="D82" s="11"/>
      <c r="E82" s="11"/>
      <c r="F82" s="8" t="e">
        <f t="shared" si="0"/>
        <v>#DIV/0!</v>
      </c>
      <c r="G82" s="8" t="e">
        <f>D82/E82*100</f>
        <v>#DIV/0!</v>
      </c>
    </row>
    <row r="83" spans="1:7" ht="12.75" hidden="1">
      <c r="A83" s="16" t="s">
        <v>53</v>
      </c>
      <c r="B83" s="41"/>
      <c r="C83" s="11"/>
      <c r="D83" s="11"/>
      <c r="E83" s="11"/>
      <c r="F83" s="8" t="e">
        <f t="shared" si="0"/>
        <v>#DIV/0!</v>
      </c>
      <c r="G83" s="8" t="e">
        <f>D83/E83*100</f>
        <v>#DIV/0!</v>
      </c>
    </row>
    <row r="84" spans="1:7" ht="12.75">
      <c r="A84" s="12" t="s">
        <v>40</v>
      </c>
      <c r="B84" s="40" t="s">
        <v>56</v>
      </c>
      <c r="C84" s="7">
        <v>3000</v>
      </c>
      <c r="D84" s="7">
        <v>0</v>
      </c>
      <c r="E84" s="7">
        <v>0</v>
      </c>
      <c r="F84" s="8">
        <f t="shared" si="0"/>
        <v>0</v>
      </c>
      <c r="G84" s="8" t="e">
        <f>D84/E84*100</f>
        <v>#DIV/0!</v>
      </c>
    </row>
    <row r="85" spans="1:7" s="52" customFormat="1" ht="19.5" customHeight="1">
      <c r="A85" s="42" t="s">
        <v>13</v>
      </c>
      <c r="B85" s="43"/>
      <c r="C85" s="44">
        <f>C58+C62+C63+C64+C69+C74+C75+C76+C84</f>
        <v>5921821</v>
      </c>
      <c r="D85" s="44">
        <f>D58+D62+D63+D64+D69+D74+D75+D76+D84</f>
        <v>215398.86</v>
      </c>
      <c r="E85" s="44">
        <f>E58+E62+E63+E64+E69+E74+E75+E76+E84</f>
        <v>45500</v>
      </c>
      <c r="F85" s="39">
        <f t="shared" si="0"/>
        <v>3.6373753951698298</v>
      </c>
      <c r="G85" s="39">
        <f>D85/E85*100</f>
        <v>473.40408791208785</v>
      </c>
    </row>
    <row r="86" spans="1:7" ht="26.25" customHeight="1">
      <c r="A86" s="12" t="s">
        <v>31</v>
      </c>
      <c r="B86" s="17"/>
      <c r="C86" s="45">
        <f>C56-C85</f>
        <v>0</v>
      </c>
      <c r="D86" s="45">
        <f>D56-D85</f>
        <v>87427.41000000003</v>
      </c>
      <c r="E86" s="45">
        <f>E56-E85</f>
        <v>268263.7</v>
      </c>
      <c r="F86" s="8"/>
      <c r="G86" s="8"/>
    </row>
    <row r="87" spans="3:5" ht="15.75" customHeight="1">
      <c r="C87" s="57"/>
      <c r="D87" s="57"/>
      <c r="E87" s="54"/>
    </row>
    <row r="88" spans="1:7" ht="15.75" customHeight="1">
      <c r="A88" s="1" t="s">
        <v>150</v>
      </c>
      <c r="E88" s="54"/>
      <c r="F88" s="59" t="s">
        <v>149</v>
      </c>
      <c r="G88" s="59"/>
    </row>
    <row r="89" spans="3:5" ht="12.75">
      <c r="C89" s="57"/>
      <c r="D89" s="57"/>
      <c r="E89" s="54"/>
    </row>
    <row r="90" spans="3:5" ht="12.75">
      <c r="C90" s="54"/>
      <c r="D90" s="54"/>
      <c r="E90" s="54"/>
    </row>
  </sheetData>
  <sheetProtection/>
  <mergeCells count="4">
    <mergeCell ref="C89:D89"/>
    <mergeCell ref="A1:G1"/>
    <mergeCell ref="C87:D87"/>
    <mergeCell ref="F88:G88"/>
  </mergeCells>
  <printOptions horizontalCentered="1"/>
  <pageMargins left="0.5905511811023623" right="0.1968503937007874" top="0.5905511811023623" bottom="0.1968503937007874" header="0.5118110236220472" footer="0.15748031496062992"/>
  <pageSetup horizontalDpi="600" verticalDpi="600" orientation="portrait" paperSize="9" scale="52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Admin</cp:lastModifiedBy>
  <cp:lastPrinted>2021-01-15T12:59:13Z</cp:lastPrinted>
  <dcterms:created xsi:type="dcterms:W3CDTF">2006-03-13T07:15:44Z</dcterms:created>
  <dcterms:modified xsi:type="dcterms:W3CDTF">2022-02-09T11:01:30Z</dcterms:modified>
  <cp:category/>
  <cp:version/>
  <cp:contentType/>
  <cp:contentStatus/>
</cp:coreProperties>
</file>