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activeTab="0"/>
  </bookViews>
  <sheets>
    <sheet name="01.12.2021" sheetId="1" r:id="rId1"/>
  </sheets>
  <definedNames>
    <definedName name="_xlnm.Print_Area" localSheetId="0">'01.12.2021'!$A$1:$G$80</definedName>
  </definedNames>
  <calcPr fullCalcOnLoad="1"/>
</workbook>
</file>

<file path=xl/sharedStrings.xml><?xml version="1.0" encoding="utf-8"?>
<sst xmlns="http://schemas.openxmlformats.org/spreadsheetml/2006/main" count="149" uniqueCount="148">
  <si>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</si>
  <si>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</si>
  <si>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</si>
  <si>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</si>
  <si>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</si>
  <si>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</si>
  <si>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</si>
  <si>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</si>
  <si>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</si>
  <si>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</si>
  <si>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</si>
  <si>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</si>
  <si>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</si>
  <si>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</si>
  <si>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</si>
  <si>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</si>
  <si>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</si>
  <si>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</si>
  <si>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</si>
  <si>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</si>
  <si>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</si>
  <si>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</si>
  <si>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</si>
  <si>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</si>
  <si>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</si>
  <si>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</si>
  <si>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</si>
  <si>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</si>
  <si>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</si>
  <si>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</si>
  <si>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</si>
  <si>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</si>
  <si>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</si>
  <si>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</si>
  <si>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</si>
  <si>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</si>
  <si>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</si>
  <si>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</si>
  <si>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</si>
  <si>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</si>
  <si>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</si>
  <si>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</si>
  <si>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</si>
  <si>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</si>
  <si>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</si>
  <si>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</si>
  <si>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</si>
  <si>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</si>
  <si>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</si>
  <si>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</si>
  <si>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</si>
  <si>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</si>
  <si>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</si>
  <si>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</si>
  <si>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</si>
  <si>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</si>
  <si>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</si>
  <si>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</si>
  <si>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</si>
  <si>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</si>
  <si>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</si>
  <si>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</si>
  <si>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</si>
  <si>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</si>
  <si>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</si>
  <si>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</si>
  <si>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</si>
  <si>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</si>
  <si>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</si>
  <si>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</si>
  <si>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</si>
  <si>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</si>
  <si>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</si>
  <si>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</si>
  <si>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</si>
  <si>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</si>
  <si>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</si>
  <si>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</si>
  <si>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</si>
  <si>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</si>
  <si>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</si>
  <si>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</si>
  <si>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</si>
  <si>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</si>
  <si>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</si>
  <si>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</si>
  <si>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</si>
  <si>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</si>
  <si>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</si>
  <si>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</si>
  <si>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</si>
  <si>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</si>
  <si>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</si>
  <si>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</si>
  <si>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</si>
  <si>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</si>
  <si>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</si>
  <si>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</si>
  <si>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</si>
  <si>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</si>
  <si>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</si>
  <si>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</si>
  <si>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</si>
  <si>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</si>
  <si>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</si>
  <si>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</si>
  <si>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</si>
  <si>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</si>
  <si>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</si>
  <si>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</si>
  <si>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</si>
  <si>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</si>
  <si>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</si>
  <si>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</si>
  <si>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</si>
  <si>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</si>
  <si>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</si>
  <si>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</si>
  <si>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</si>
  <si>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</si>
  <si>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</si>
  <si>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</si>
  <si>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</si>
  <si>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</si>
  <si>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</si>
  <si>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</si>
  <si>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</si>
  <si>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</si>
  <si>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</si>
  <si>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</si>
  <si>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</si>
  <si>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</si>
  <si>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</si>
  <si>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</si>
  <si>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</si>
  <si>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</si>
  <si>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</si>
  <si>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План на 2021 г</t>
  </si>
  <si>
    <t xml:space="preserve">% исп. 2021 г. к 2020 г. 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</si>
  <si>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</si>
  <si>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</si>
  <si>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</si>
  <si>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</si>
  <si>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</si>
  <si>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</si>
  <si>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АНАЛИЗ ИСПОЛНЕНИЯ БЮДЖЕТА Н.Ч.СЮРБЕЕВСКОГО ПОСЕЛЕНИЯ НА 01.12.2021 г.</t>
  </si>
  <si>
    <t>Исполнено на 01.12.2021</t>
  </si>
  <si>
    <t>Исполнено на 01.12.2020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</si>
</sst>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175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horizontal="left"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4" fillId="0" borderId="1" xfId="33" applyNumberFormat="1" applyFont="1" applyAlignment="1" applyProtection="1">
      <alignment horizontal="right" vertical="center" shrinkToFit="1"/>
      <protection/>
    </xf>
    <xf numFmtId="0" fontId="5" fillId="30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4" fontId="44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175" fontId="4" fillId="35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5" fillId="30" borderId="11" xfId="53" applyNumberFormat="1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47">
      <selection activeCell="D58" sqref="D58"/>
    </sheetView>
  </sheetViews>
  <sheetFormatPr defaultColWidth="9.125" defaultRowHeight="12.75"/>
  <cols>
    <col min="1" max="1" width="62.625" style="47" customWidth="1"/>
    <col min="2" max="2" width="28.625" style="47" customWidth="1"/>
    <col min="3" max="3" width="13.875" style="51" customWidth="1"/>
    <col min="4" max="4" width="15.125" style="51" customWidth="1"/>
    <col min="5" max="5" width="15.125" style="52" customWidth="1"/>
    <col min="6" max="6" width="10.875" style="47" customWidth="1"/>
    <col min="7" max="7" width="11.875" style="47" customWidth="1"/>
    <col min="8" max="16384" width="9.125" style="47" customWidth="1"/>
  </cols>
  <sheetData>
    <row r="1" spans="1:7" s="46" customFormat="1" ht="16.5" customHeight="1">
      <c r="A1" s="62" t="s">
        <v>145</v>
      </c>
      <c r="B1" s="62"/>
      <c r="C1" s="62"/>
      <c r="D1" s="62"/>
      <c r="E1" s="62"/>
      <c r="F1" s="62"/>
      <c r="G1" s="62"/>
    </row>
    <row r="2" spans="6:7" ht="11.25" customHeight="1">
      <c r="F2" s="53"/>
      <c r="G2" s="47" t="s">
        <v>77</v>
      </c>
    </row>
    <row r="3" spans="1:7" ht="52.5" customHeight="1">
      <c r="A3" s="1" t="s">
        <v>0</v>
      </c>
      <c r="B3" s="1" t="s">
        <v>19</v>
      </c>
      <c r="C3" s="2" t="s">
        <v>137</v>
      </c>
      <c r="D3" s="2" t="s">
        <v>146</v>
      </c>
      <c r="E3" s="2" t="s">
        <v>147</v>
      </c>
      <c r="F3" s="3" t="s">
        <v>81</v>
      </c>
      <c r="G3" s="3" t="s">
        <v>138</v>
      </c>
    </row>
    <row r="4" spans="1:7" ht="12" customHeight="1">
      <c r="A4" s="4" t="s">
        <v>1</v>
      </c>
      <c r="B4" s="4"/>
      <c r="C4" s="5">
        <f>C5+C23</f>
        <v>1080705</v>
      </c>
      <c r="D4" s="5">
        <f>D5+D23</f>
        <v>777437.9800000001</v>
      </c>
      <c r="E4" s="5">
        <f>E5+E23</f>
        <v>829841.3899999999</v>
      </c>
      <c r="F4" s="6">
        <f aca="true" t="shared" si="0" ref="F4:F54">D4/C4*100</f>
        <v>71.9380385951763</v>
      </c>
      <c r="G4" s="6">
        <f aca="true" t="shared" si="1" ref="G4:G54">D4*100/E4</f>
        <v>93.68512939563068</v>
      </c>
    </row>
    <row r="5" spans="1:7" ht="12.75">
      <c r="A5" s="7" t="s">
        <v>14</v>
      </c>
      <c r="B5" s="4"/>
      <c r="C5" s="5">
        <f>C6+C9+C14+C16+C22</f>
        <v>955700</v>
      </c>
      <c r="D5" s="5">
        <f>D6+D9+D14+D16+D22</f>
        <v>662963.6000000001</v>
      </c>
      <c r="E5" s="5">
        <f>E6+E9+E14+E16+E22</f>
        <v>794425.6199999999</v>
      </c>
      <c r="F5" s="6">
        <f t="shared" si="0"/>
        <v>69.36942555195145</v>
      </c>
      <c r="G5" s="6">
        <f t="shared" si="1"/>
        <v>83.45194103886027</v>
      </c>
    </row>
    <row r="6" spans="1:7" ht="12.75">
      <c r="A6" s="7" t="s">
        <v>2</v>
      </c>
      <c r="B6" s="4" t="s">
        <v>20</v>
      </c>
      <c r="C6" s="5">
        <f>C7</f>
        <v>36000</v>
      </c>
      <c r="D6" s="5">
        <f>D7</f>
        <v>54165.4</v>
      </c>
      <c r="E6" s="5">
        <f>E7</f>
        <v>37548.38</v>
      </c>
      <c r="F6" s="6">
        <f t="shared" si="0"/>
        <v>150.45944444444444</v>
      </c>
      <c r="G6" s="6">
        <f t="shared" si="1"/>
        <v>144.25495853616056</v>
      </c>
    </row>
    <row r="7" spans="1:7" ht="12.75">
      <c r="A7" s="8" t="s">
        <v>3</v>
      </c>
      <c r="B7" s="1" t="s">
        <v>36</v>
      </c>
      <c r="C7" s="9">
        <v>36000</v>
      </c>
      <c r="D7" s="44">
        <v>54165.4</v>
      </c>
      <c r="E7" s="9">
        <v>37548.38</v>
      </c>
      <c r="F7" s="6">
        <f t="shared" si="0"/>
        <v>150.45944444444444</v>
      </c>
      <c r="G7" s="6">
        <f t="shared" si="1"/>
        <v>144.25495853616056</v>
      </c>
    </row>
    <row r="8" spans="1:7" ht="12.75">
      <c r="A8" s="22" t="s">
        <v>136</v>
      </c>
      <c r="B8" s="1"/>
      <c r="C8" s="9">
        <f>C7*1/3</f>
        <v>12000</v>
      </c>
      <c r="D8" s="9">
        <f>D7*1/3</f>
        <v>18055.133333333335</v>
      </c>
      <c r="E8" s="9">
        <f>E7*1/3</f>
        <v>12516.126666666665</v>
      </c>
      <c r="F8" s="6">
        <f t="shared" si="0"/>
        <v>150.45944444444444</v>
      </c>
      <c r="G8" s="6">
        <f t="shared" si="1"/>
        <v>144.2549585361606</v>
      </c>
    </row>
    <row r="9" spans="1:7" s="48" customFormat="1" ht="25.5" customHeight="1">
      <c r="A9" s="10" t="s">
        <v>64</v>
      </c>
      <c r="B9" s="4" t="s">
        <v>65</v>
      </c>
      <c r="C9" s="5">
        <f>C10+C11+C12+C13</f>
        <v>255000</v>
      </c>
      <c r="D9" s="5">
        <f>D10+D11+D12+D13</f>
        <v>202501.07</v>
      </c>
      <c r="E9" s="5">
        <f>E10+E11+E12+E13</f>
        <v>179540.29</v>
      </c>
      <c r="F9" s="6">
        <f t="shared" si="0"/>
        <v>79.4121843137255</v>
      </c>
      <c r="G9" s="6">
        <f t="shared" si="1"/>
        <v>112.78865039150821</v>
      </c>
    </row>
    <row r="10" spans="1:7" ht="54" customHeight="1">
      <c r="A10" s="11" t="s">
        <v>66</v>
      </c>
      <c r="B10" s="12" t="s">
        <v>85</v>
      </c>
      <c r="C10" s="13">
        <v>108900</v>
      </c>
      <c r="D10" s="13">
        <v>92817.9</v>
      </c>
      <c r="E10" s="9">
        <v>82711.52</v>
      </c>
      <c r="F10" s="6">
        <f t="shared" si="0"/>
        <v>85.23223140495867</v>
      </c>
      <c r="G10" s="6">
        <f t="shared" si="1"/>
        <v>112.21882997676744</v>
      </c>
    </row>
    <row r="11" spans="1:7" ht="65.25" customHeight="1">
      <c r="A11" s="14" t="s">
        <v>67</v>
      </c>
      <c r="B11" s="12" t="s">
        <v>86</v>
      </c>
      <c r="C11" s="13">
        <v>800</v>
      </c>
      <c r="D11" s="13">
        <v>658.42</v>
      </c>
      <c r="E11" s="9">
        <v>593.41</v>
      </c>
      <c r="F11" s="6">
        <f t="shared" si="0"/>
        <v>82.3025</v>
      </c>
      <c r="G11" s="6">
        <f t="shared" si="1"/>
        <v>110.95532599720262</v>
      </c>
    </row>
    <row r="12" spans="1:7" ht="54.75" customHeight="1">
      <c r="A12" s="14" t="s">
        <v>68</v>
      </c>
      <c r="B12" s="12" t="s">
        <v>87</v>
      </c>
      <c r="C12" s="13">
        <v>145300</v>
      </c>
      <c r="D12" s="13">
        <v>124751.39</v>
      </c>
      <c r="E12" s="9">
        <v>111133.39</v>
      </c>
      <c r="F12" s="6">
        <f t="shared" si="0"/>
        <v>85.85780454232622</v>
      </c>
      <c r="G12" s="6">
        <f t="shared" si="1"/>
        <v>112.25374300199067</v>
      </c>
    </row>
    <row r="13" spans="1:7" ht="50.25" customHeight="1">
      <c r="A13" s="14" t="s">
        <v>69</v>
      </c>
      <c r="B13" s="12" t="s">
        <v>88</v>
      </c>
      <c r="C13" s="13">
        <v>0</v>
      </c>
      <c r="D13" s="13">
        <v>-15726.64</v>
      </c>
      <c r="E13" s="9">
        <v>-14898.03</v>
      </c>
      <c r="F13" s="6"/>
      <c r="G13" s="6">
        <f t="shared" si="1"/>
        <v>105.56187630176606</v>
      </c>
    </row>
    <row r="14" spans="1:7" ht="12.75">
      <c r="A14" s="15" t="s">
        <v>4</v>
      </c>
      <c r="B14" s="4" t="s">
        <v>21</v>
      </c>
      <c r="C14" s="5">
        <f>C15</f>
        <v>14700</v>
      </c>
      <c r="D14" s="5">
        <f>D15</f>
        <v>20698.56</v>
      </c>
      <c r="E14" s="5">
        <f>E15</f>
        <v>26455.8</v>
      </c>
      <c r="F14" s="6">
        <f t="shared" si="0"/>
        <v>140.8065306122449</v>
      </c>
      <c r="G14" s="6">
        <f t="shared" si="1"/>
        <v>78.23826911301114</v>
      </c>
    </row>
    <row r="15" spans="1:7" ht="13.5" customHeight="1">
      <c r="A15" s="16" t="s">
        <v>5</v>
      </c>
      <c r="B15" s="3" t="s">
        <v>37</v>
      </c>
      <c r="C15" s="13">
        <v>14700</v>
      </c>
      <c r="D15" s="13">
        <v>20698.56</v>
      </c>
      <c r="E15" s="9">
        <v>26455.8</v>
      </c>
      <c r="F15" s="6">
        <f t="shared" si="0"/>
        <v>140.8065306122449</v>
      </c>
      <c r="G15" s="6">
        <f t="shared" si="1"/>
        <v>78.23826911301114</v>
      </c>
    </row>
    <row r="16" spans="1:7" ht="16.5" customHeight="1">
      <c r="A16" s="17" t="s">
        <v>6</v>
      </c>
      <c r="B16" s="18" t="s">
        <v>22</v>
      </c>
      <c r="C16" s="5">
        <f>C17+C18</f>
        <v>649000</v>
      </c>
      <c r="D16" s="5">
        <f>D17+D18</f>
        <v>382598.57</v>
      </c>
      <c r="E16" s="5">
        <f>E17+E18</f>
        <v>550881.1499999999</v>
      </c>
      <c r="F16" s="6">
        <f t="shared" si="0"/>
        <v>58.95201386748844</v>
      </c>
      <c r="G16" s="6">
        <f t="shared" si="1"/>
        <v>69.4521077731558</v>
      </c>
    </row>
    <row r="17" spans="1:7" ht="15.75" customHeight="1">
      <c r="A17" s="16" t="s">
        <v>7</v>
      </c>
      <c r="B17" s="3" t="s">
        <v>23</v>
      </c>
      <c r="C17" s="13">
        <v>155000</v>
      </c>
      <c r="D17" s="13">
        <v>36289.1</v>
      </c>
      <c r="E17" s="9">
        <v>135740.88</v>
      </c>
      <c r="F17" s="6">
        <f t="shared" si="0"/>
        <v>23.41232258064516</v>
      </c>
      <c r="G17" s="6">
        <f t="shared" si="1"/>
        <v>26.73409808452693</v>
      </c>
    </row>
    <row r="18" spans="1:7" ht="18" customHeight="1">
      <c r="A18" s="17" t="s">
        <v>17</v>
      </c>
      <c r="B18" s="18" t="s">
        <v>24</v>
      </c>
      <c r="C18" s="5">
        <f>C19+C20</f>
        <v>494000</v>
      </c>
      <c r="D18" s="5">
        <f>D19+D20</f>
        <v>346309.47000000003</v>
      </c>
      <c r="E18" s="5">
        <f>E19+E20</f>
        <v>415140.26999999996</v>
      </c>
      <c r="F18" s="6">
        <f t="shared" si="0"/>
        <v>70.10313157894737</v>
      </c>
      <c r="G18" s="6">
        <f t="shared" si="1"/>
        <v>83.41986914447014</v>
      </c>
    </row>
    <row r="19" spans="1:7" ht="27" customHeight="1">
      <c r="A19" s="45" t="s">
        <v>70</v>
      </c>
      <c r="B19" s="3" t="s">
        <v>71</v>
      </c>
      <c r="C19" s="13">
        <v>125000</v>
      </c>
      <c r="D19" s="13">
        <v>63474.38</v>
      </c>
      <c r="E19" s="9">
        <v>73775.04</v>
      </c>
      <c r="F19" s="6">
        <f t="shared" si="0"/>
        <v>50.779503999999996</v>
      </c>
      <c r="G19" s="6">
        <f t="shared" si="1"/>
        <v>86.03774393073864</v>
      </c>
    </row>
    <row r="20" spans="1:7" ht="28.5" customHeight="1">
      <c r="A20" s="45" t="s">
        <v>72</v>
      </c>
      <c r="B20" s="3" t="s">
        <v>73</v>
      </c>
      <c r="C20" s="13">
        <v>369000</v>
      </c>
      <c r="D20" s="13">
        <v>282835.09</v>
      </c>
      <c r="E20" s="9">
        <v>341365.23</v>
      </c>
      <c r="F20" s="6">
        <f t="shared" si="0"/>
        <v>76.64907588075882</v>
      </c>
      <c r="G20" s="6">
        <f t="shared" si="1"/>
        <v>82.85410028432013</v>
      </c>
    </row>
    <row r="21" spans="1:7" ht="21" customHeight="1" hidden="1">
      <c r="A21" s="16" t="s">
        <v>43</v>
      </c>
      <c r="B21" s="3" t="s">
        <v>44</v>
      </c>
      <c r="C21" s="9">
        <v>0</v>
      </c>
      <c r="D21" s="9">
        <v>0</v>
      </c>
      <c r="E21" s="9">
        <v>0</v>
      </c>
      <c r="F21" s="6" t="e">
        <f t="shared" si="0"/>
        <v>#DIV/0!</v>
      </c>
      <c r="G21" s="6" t="e">
        <f t="shared" si="1"/>
        <v>#DIV/0!</v>
      </c>
    </row>
    <row r="22" spans="1:7" s="49" customFormat="1" ht="15" customHeight="1">
      <c r="A22" s="17" t="s">
        <v>39</v>
      </c>
      <c r="B22" s="18" t="s">
        <v>134</v>
      </c>
      <c r="C22" s="5">
        <v>1000</v>
      </c>
      <c r="D22" s="5">
        <v>3000</v>
      </c>
      <c r="E22" s="5">
        <v>0</v>
      </c>
      <c r="F22" s="6">
        <f t="shared" si="0"/>
        <v>300</v>
      </c>
      <c r="G22" s="6" t="e">
        <f t="shared" si="1"/>
        <v>#DIV/0!</v>
      </c>
    </row>
    <row r="23" spans="1:7" ht="15" customHeight="1">
      <c r="A23" s="19" t="s">
        <v>15</v>
      </c>
      <c r="B23" s="20"/>
      <c r="C23" s="21">
        <f>C24+C28+C33+C34+C31</f>
        <v>125005</v>
      </c>
      <c r="D23" s="21">
        <f>D24+D28+D33+D34+D31</f>
        <v>114474.38</v>
      </c>
      <c r="E23" s="5">
        <f>E24+E33+E34</f>
        <v>35415.77</v>
      </c>
      <c r="F23" s="6">
        <f t="shared" si="0"/>
        <v>91.57584096636134</v>
      </c>
      <c r="G23" s="6">
        <f t="shared" si="1"/>
        <v>323.2299622456324</v>
      </c>
    </row>
    <row r="24" spans="1:7" ht="27.75" customHeight="1">
      <c r="A24" s="19" t="s">
        <v>89</v>
      </c>
      <c r="B24" s="20" t="s">
        <v>90</v>
      </c>
      <c r="C24" s="21">
        <f>C25+C26+C27</f>
        <v>42270</v>
      </c>
      <c r="D24" s="21">
        <f>D25+D26+D27</f>
        <v>27088.38</v>
      </c>
      <c r="E24" s="21">
        <f>E25+E26+E27</f>
        <v>35415.77</v>
      </c>
      <c r="F24" s="6">
        <f t="shared" si="0"/>
        <v>64.08417317246274</v>
      </c>
      <c r="G24" s="6">
        <f t="shared" si="1"/>
        <v>76.48677411221047</v>
      </c>
    </row>
    <row r="25" spans="1:7" ht="54.75" customHeight="1">
      <c r="A25" s="22" t="s">
        <v>91</v>
      </c>
      <c r="B25" s="23" t="s">
        <v>92</v>
      </c>
      <c r="C25" s="24">
        <v>42270</v>
      </c>
      <c r="D25" s="25">
        <v>27088.38</v>
      </c>
      <c r="E25" s="9">
        <v>35415.77</v>
      </c>
      <c r="F25" s="6">
        <f t="shared" si="0"/>
        <v>64.08417317246274</v>
      </c>
      <c r="G25" s="6">
        <f t="shared" si="1"/>
        <v>76.48677411221047</v>
      </c>
    </row>
    <row r="26" spans="1:7" ht="56.25" customHeight="1" hidden="1">
      <c r="A26" s="22" t="s">
        <v>93</v>
      </c>
      <c r="B26" s="23" t="s">
        <v>94</v>
      </c>
      <c r="C26" s="24"/>
      <c r="D26" s="25"/>
      <c r="E26" s="9"/>
      <c r="F26" s="6" t="e">
        <f t="shared" si="0"/>
        <v>#DIV/0!</v>
      </c>
      <c r="G26" s="6" t="e">
        <f t="shared" si="1"/>
        <v>#DIV/0!</v>
      </c>
    </row>
    <row r="27" spans="1:7" ht="27" customHeight="1" hidden="1">
      <c r="A27" s="22" t="s">
        <v>95</v>
      </c>
      <c r="B27" s="23" t="s">
        <v>96</v>
      </c>
      <c r="C27" s="24"/>
      <c r="D27" s="25"/>
      <c r="E27" s="9"/>
      <c r="F27" s="6" t="e">
        <f t="shared" si="0"/>
        <v>#DIV/0!</v>
      </c>
      <c r="G27" s="6" t="e">
        <f t="shared" si="1"/>
        <v>#DIV/0!</v>
      </c>
    </row>
    <row r="28" spans="1:7" ht="26.25" customHeight="1" hidden="1">
      <c r="A28" s="19" t="s">
        <v>97</v>
      </c>
      <c r="B28" s="20" t="s">
        <v>98</v>
      </c>
      <c r="C28" s="21"/>
      <c r="D28" s="21"/>
      <c r="E28" s="21"/>
      <c r="F28" s="6" t="e">
        <f t="shared" si="0"/>
        <v>#DIV/0!</v>
      </c>
      <c r="G28" s="6" t="e">
        <f t="shared" si="1"/>
        <v>#DIV/0!</v>
      </c>
    </row>
    <row r="29" spans="1:7" s="49" customFormat="1" ht="28.5" customHeight="1" hidden="1">
      <c r="A29" s="22" t="s">
        <v>99</v>
      </c>
      <c r="B29" s="23" t="s">
        <v>100</v>
      </c>
      <c r="C29" s="25"/>
      <c r="D29" s="25"/>
      <c r="E29" s="5"/>
      <c r="F29" s="6" t="e">
        <f t="shared" si="0"/>
        <v>#DIV/0!</v>
      </c>
      <c r="G29" s="6" t="e">
        <f t="shared" si="1"/>
        <v>#DIV/0!</v>
      </c>
    </row>
    <row r="30" spans="1:7" s="46" customFormat="1" ht="20.25" customHeight="1" hidden="1">
      <c r="A30" s="26" t="s">
        <v>101</v>
      </c>
      <c r="B30" s="27" t="s">
        <v>102</v>
      </c>
      <c r="C30" s="28"/>
      <c r="D30" s="25"/>
      <c r="E30" s="5"/>
      <c r="F30" s="6" t="e">
        <f t="shared" si="0"/>
        <v>#DIV/0!</v>
      </c>
      <c r="G30" s="6" t="e">
        <f t="shared" si="1"/>
        <v>#DIV/0!</v>
      </c>
    </row>
    <row r="31" spans="1:7" s="46" customFormat="1" ht="26.25">
      <c r="A31" s="10" t="s">
        <v>103</v>
      </c>
      <c r="B31" s="29" t="s">
        <v>104</v>
      </c>
      <c r="C31" s="21">
        <f>C32</f>
        <v>35000</v>
      </c>
      <c r="D31" s="21">
        <f>D32</f>
        <v>35000</v>
      </c>
      <c r="E31" s="21">
        <f>E32</f>
        <v>0</v>
      </c>
      <c r="F31" s="6">
        <f t="shared" si="0"/>
        <v>100</v>
      </c>
      <c r="G31" s="6" t="e">
        <f t="shared" si="1"/>
        <v>#DIV/0!</v>
      </c>
    </row>
    <row r="32" spans="1:7" s="46" customFormat="1" ht="66">
      <c r="A32" s="26" t="s">
        <v>105</v>
      </c>
      <c r="B32" s="27" t="s">
        <v>106</v>
      </c>
      <c r="C32" s="25">
        <v>35000</v>
      </c>
      <c r="D32" s="25">
        <v>35000</v>
      </c>
      <c r="E32" s="9">
        <v>0</v>
      </c>
      <c r="F32" s="6">
        <f t="shared" si="0"/>
        <v>100</v>
      </c>
      <c r="G32" s="6" t="e">
        <f t="shared" si="1"/>
        <v>#DIV/0!</v>
      </c>
    </row>
    <row r="33" spans="1:7" ht="12.75" hidden="1">
      <c r="A33" s="10" t="s">
        <v>107</v>
      </c>
      <c r="B33" s="18" t="s">
        <v>108</v>
      </c>
      <c r="C33" s="28"/>
      <c r="D33" s="28"/>
      <c r="E33" s="5"/>
      <c r="F33" s="6" t="e">
        <f t="shared" si="0"/>
        <v>#DIV/0!</v>
      </c>
      <c r="G33" s="6" t="e">
        <f t="shared" si="1"/>
        <v>#DIV/0!</v>
      </c>
    </row>
    <row r="34" spans="1:7" s="49" customFormat="1" ht="12.75">
      <c r="A34" s="30" t="s">
        <v>109</v>
      </c>
      <c r="B34" s="18" t="s">
        <v>128</v>
      </c>
      <c r="C34" s="21">
        <f>C35+C36+C37</f>
        <v>47735</v>
      </c>
      <c r="D34" s="21">
        <f>D35+D36+D37</f>
        <v>52386</v>
      </c>
      <c r="E34" s="21">
        <f>E35+E36</f>
        <v>0</v>
      </c>
      <c r="F34" s="6">
        <f t="shared" si="0"/>
        <v>109.74337488216193</v>
      </c>
      <c r="G34" s="6" t="e">
        <f t="shared" si="1"/>
        <v>#DIV/0!</v>
      </c>
    </row>
    <row r="35" spans="1:7" s="49" customFormat="1" ht="12.75">
      <c r="A35" s="31" t="s">
        <v>110</v>
      </c>
      <c r="B35" s="32" t="s">
        <v>111</v>
      </c>
      <c r="C35" s="25">
        <v>0</v>
      </c>
      <c r="D35" s="25">
        <v>0</v>
      </c>
      <c r="E35" s="9">
        <v>0</v>
      </c>
      <c r="F35" s="6" t="e">
        <f t="shared" si="0"/>
        <v>#DIV/0!</v>
      </c>
      <c r="G35" s="6" t="e">
        <f t="shared" si="1"/>
        <v>#DIV/0!</v>
      </c>
    </row>
    <row r="36" spans="1:7" ht="12.75" hidden="1">
      <c r="A36" s="26" t="s">
        <v>112</v>
      </c>
      <c r="B36" s="3" t="s">
        <v>113</v>
      </c>
      <c r="C36" s="28"/>
      <c r="D36" s="25"/>
      <c r="E36" s="9"/>
      <c r="F36" s="6" t="e">
        <f t="shared" si="0"/>
        <v>#DIV/0!</v>
      </c>
      <c r="G36" s="6" t="e">
        <f t="shared" si="1"/>
        <v>#DIV/0!</v>
      </c>
    </row>
    <row r="37" spans="1:7" ht="12.75">
      <c r="A37" s="26" t="s">
        <v>139</v>
      </c>
      <c r="B37" s="3" t="s">
        <v>140</v>
      </c>
      <c r="C37" s="25">
        <v>47735</v>
      </c>
      <c r="D37" s="25">
        <v>52386</v>
      </c>
      <c r="E37" s="9">
        <v>0</v>
      </c>
      <c r="F37" s="6">
        <f t="shared" si="0"/>
        <v>109.74337488216193</v>
      </c>
      <c r="G37" s="6" t="e">
        <f t="shared" si="1"/>
        <v>#DIV/0!</v>
      </c>
    </row>
    <row r="38" spans="1:7" ht="21" customHeight="1">
      <c r="A38" s="17" t="s">
        <v>8</v>
      </c>
      <c r="B38" s="18" t="s">
        <v>25</v>
      </c>
      <c r="C38" s="5">
        <f>C39+C40+C43+C44+C47+C48+C49+C52+C45+C46+C51+C50</f>
        <v>5448017</v>
      </c>
      <c r="D38" s="5">
        <f>D39+D40+D43+D44+D47+D48+D49+D52+D45+D46+D51+D50</f>
        <v>4830561</v>
      </c>
      <c r="E38" s="5">
        <f>E39+E40+E43+E44+E45+E47+E48+E49+E52+E46+E51+E50</f>
        <v>4355155.91</v>
      </c>
      <c r="F38" s="6">
        <f t="shared" si="0"/>
        <v>88.6664083463763</v>
      </c>
      <c r="G38" s="6">
        <f t="shared" si="1"/>
        <v>110.91591437423419</v>
      </c>
    </row>
    <row r="39" spans="1:7" ht="19.5" customHeight="1">
      <c r="A39" s="16" t="s">
        <v>82</v>
      </c>
      <c r="B39" s="3" t="s">
        <v>119</v>
      </c>
      <c r="C39" s="13">
        <v>2659337</v>
      </c>
      <c r="D39" s="13">
        <v>2435523</v>
      </c>
      <c r="E39" s="9">
        <v>1464902</v>
      </c>
      <c r="F39" s="6">
        <f t="shared" si="0"/>
        <v>91.58384213809683</v>
      </c>
      <c r="G39" s="6">
        <f t="shared" si="1"/>
        <v>166.25842547829137</v>
      </c>
    </row>
    <row r="40" spans="1:7" ht="28.5" customHeight="1">
      <c r="A40" s="16" t="s">
        <v>38</v>
      </c>
      <c r="B40" s="3" t="s">
        <v>120</v>
      </c>
      <c r="C40" s="13">
        <v>1130000</v>
      </c>
      <c r="D40" s="13">
        <v>800000</v>
      </c>
      <c r="E40" s="9">
        <v>1423000</v>
      </c>
      <c r="F40" s="6">
        <f t="shared" si="0"/>
        <v>70.79646017699115</v>
      </c>
      <c r="G40" s="6">
        <f t="shared" si="1"/>
        <v>56.21925509486999</v>
      </c>
    </row>
    <row r="41" spans="1:7" ht="12.75" hidden="1">
      <c r="A41" s="16" t="s">
        <v>40</v>
      </c>
      <c r="B41" s="3" t="s">
        <v>41</v>
      </c>
      <c r="C41" s="9"/>
      <c r="D41" s="9"/>
      <c r="E41" s="9"/>
      <c r="F41" s="6" t="e">
        <f t="shared" si="0"/>
        <v>#DIV/0!</v>
      </c>
      <c r="G41" s="6" t="e">
        <f t="shared" si="1"/>
        <v>#DIV/0!</v>
      </c>
    </row>
    <row r="42" spans="1:7" ht="12.75" hidden="1">
      <c r="A42" s="16" t="s">
        <v>83</v>
      </c>
      <c r="B42" s="3" t="s">
        <v>42</v>
      </c>
      <c r="C42" s="9"/>
      <c r="D42" s="9"/>
      <c r="E42" s="9"/>
      <c r="F42" s="6" t="e">
        <f t="shared" si="0"/>
        <v>#DIV/0!</v>
      </c>
      <c r="G42" s="6" t="e">
        <f t="shared" si="1"/>
        <v>#DIV/0!</v>
      </c>
    </row>
    <row r="43" spans="1:7" ht="26.25" hidden="1">
      <c r="A43" s="16" t="s">
        <v>55</v>
      </c>
      <c r="B43" s="3" t="s">
        <v>56</v>
      </c>
      <c r="C43" s="9"/>
      <c r="D43" s="9"/>
      <c r="E43" s="9"/>
      <c r="F43" s="6" t="e">
        <f t="shared" si="0"/>
        <v>#DIV/0!</v>
      </c>
      <c r="G43" s="6" t="e">
        <f t="shared" si="1"/>
        <v>#DIV/0!</v>
      </c>
    </row>
    <row r="44" spans="1:7" ht="67.5" customHeight="1">
      <c r="A44" s="22" t="s">
        <v>117</v>
      </c>
      <c r="B44" s="23" t="s">
        <v>118</v>
      </c>
      <c r="C44" s="9">
        <v>545219</v>
      </c>
      <c r="D44" s="9">
        <v>545219</v>
      </c>
      <c r="E44" s="9">
        <v>193662</v>
      </c>
      <c r="F44" s="6">
        <f t="shared" si="0"/>
        <v>100</v>
      </c>
      <c r="G44" s="6">
        <f t="shared" si="1"/>
        <v>281.5312245045492</v>
      </c>
    </row>
    <row r="45" spans="1:7" ht="48.75" customHeight="1" hidden="1">
      <c r="A45" s="16" t="s">
        <v>114</v>
      </c>
      <c r="B45" s="33" t="s">
        <v>130</v>
      </c>
      <c r="C45" s="9"/>
      <c r="D45" s="9"/>
      <c r="E45" s="9"/>
      <c r="F45" s="6" t="e">
        <f t="shared" si="0"/>
        <v>#DIV/0!</v>
      </c>
      <c r="G45" s="6" t="e">
        <f t="shared" si="1"/>
        <v>#DIV/0!</v>
      </c>
    </row>
    <row r="46" spans="1:7" ht="32.25" customHeight="1" hidden="1">
      <c r="A46" s="22" t="s">
        <v>116</v>
      </c>
      <c r="B46" s="23" t="s">
        <v>129</v>
      </c>
      <c r="C46" s="34"/>
      <c r="D46" s="9"/>
      <c r="E46" s="9"/>
      <c r="F46" s="6" t="e">
        <f t="shared" si="0"/>
        <v>#DIV/0!</v>
      </c>
      <c r="G46" s="6" t="e">
        <f t="shared" si="1"/>
        <v>#DIV/0!</v>
      </c>
    </row>
    <row r="47" spans="1:7" s="46" customFormat="1" ht="12.75">
      <c r="A47" s="35" t="s">
        <v>126</v>
      </c>
      <c r="B47" s="23" t="s">
        <v>127</v>
      </c>
      <c r="C47" s="9">
        <v>951182</v>
      </c>
      <c r="D47" s="9">
        <v>896177</v>
      </c>
      <c r="E47" s="9">
        <v>616802</v>
      </c>
      <c r="F47" s="6">
        <f t="shared" si="0"/>
        <v>94.21719502681927</v>
      </c>
      <c r="G47" s="6">
        <f t="shared" si="1"/>
        <v>145.29411383231573</v>
      </c>
    </row>
    <row r="48" spans="1:7" s="46" customFormat="1" ht="29.25" customHeight="1">
      <c r="A48" s="35" t="s">
        <v>135</v>
      </c>
      <c r="B48" s="23" t="s">
        <v>121</v>
      </c>
      <c r="C48" s="13">
        <v>103679</v>
      </c>
      <c r="D48" s="13">
        <v>95042</v>
      </c>
      <c r="E48" s="9">
        <v>90343</v>
      </c>
      <c r="F48" s="6">
        <f t="shared" si="0"/>
        <v>91.66947983680399</v>
      </c>
      <c r="G48" s="6">
        <f t="shared" si="1"/>
        <v>105.20128842301008</v>
      </c>
    </row>
    <row r="49" spans="1:7" s="46" customFormat="1" ht="26.25" hidden="1">
      <c r="A49" s="35" t="s">
        <v>74</v>
      </c>
      <c r="B49" s="23" t="s">
        <v>122</v>
      </c>
      <c r="C49" s="9"/>
      <c r="D49" s="9"/>
      <c r="E49" s="9"/>
      <c r="F49" s="6" t="e">
        <f t="shared" si="0"/>
        <v>#DIV/0!</v>
      </c>
      <c r="G49" s="6" t="e">
        <f t="shared" si="1"/>
        <v>#DIV/0!</v>
      </c>
    </row>
    <row r="50" spans="1:7" s="46" customFormat="1" ht="39" hidden="1">
      <c r="A50" s="35" t="s">
        <v>132</v>
      </c>
      <c r="B50" s="23" t="s">
        <v>133</v>
      </c>
      <c r="C50" s="9"/>
      <c r="D50" s="9"/>
      <c r="E50" s="9"/>
      <c r="F50" s="6" t="e">
        <f t="shared" si="0"/>
        <v>#DIV/0!</v>
      </c>
      <c r="G50" s="6" t="e">
        <f t="shared" si="1"/>
        <v>#DIV/0!</v>
      </c>
    </row>
    <row r="51" spans="1:7" s="46" customFormat="1" ht="12.75">
      <c r="A51" s="35" t="s">
        <v>46</v>
      </c>
      <c r="B51" s="23" t="s">
        <v>131</v>
      </c>
      <c r="C51" s="9">
        <v>58600</v>
      </c>
      <c r="D51" s="9">
        <v>58600</v>
      </c>
      <c r="E51" s="9">
        <v>510531.91</v>
      </c>
      <c r="F51" s="6">
        <f t="shared" si="0"/>
        <v>100</v>
      </c>
      <c r="G51" s="6">
        <f t="shared" si="1"/>
        <v>11.478224740153854</v>
      </c>
    </row>
    <row r="52" spans="1:7" s="46" customFormat="1" ht="12.75">
      <c r="A52" s="36" t="s">
        <v>57</v>
      </c>
      <c r="B52" s="20" t="s">
        <v>123</v>
      </c>
      <c r="C52" s="5">
        <f>C53</f>
        <v>0</v>
      </c>
      <c r="D52" s="5">
        <f>D53</f>
        <v>0</v>
      </c>
      <c r="E52" s="5">
        <f>E53</f>
        <v>55915</v>
      </c>
      <c r="F52" s="6" t="e">
        <f t="shared" si="0"/>
        <v>#DIV/0!</v>
      </c>
      <c r="G52" s="6">
        <f t="shared" si="1"/>
        <v>0</v>
      </c>
    </row>
    <row r="53" spans="1:7" s="46" customFormat="1" ht="12.75">
      <c r="A53" s="35" t="s">
        <v>58</v>
      </c>
      <c r="B53" s="23" t="s">
        <v>124</v>
      </c>
      <c r="C53" s="9">
        <v>0</v>
      </c>
      <c r="D53" s="9">
        <v>0</v>
      </c>
      <c r="E53" s="9">
        <v>55915</v>
      </c>
      <c r="F53" s="6" t="e">
        <f t="shared" si="0"/>
        <v>#DIV/0!</v>
      </c>
      <c r="G53" s="6">
        <f t="shared" si="1"/>
        <v>0</v>
      </c>
    </row>
    <row r="54" spans="1:7" s="46" customFormat="1" ht="26.25" hidden="1">
      <c r="A54" s="36" t="s">
        <v>9</v>
      </c>
      <c r="B54" s="20" t="s">
        <v>26</v>
      </c>
      <c r="C54" s="5"/>
      <c r="D54" s="5"/>
      <c r="E54" s="5"/>
      <c r="F54" s="6" t="e">
        <f t="shared" si="0"/>
        <v>#DIV/0!</v>
      </c>
      <c r="G54" s="6" t="e">
        <f t="shared" si="1"/>
        <v>#DIV/0!</v>
      </c>
    </row>
    <row r="55" spans="1:7" s="50" customFormat="1" ht="18.75" customHeight="1">
      <c r="A55" s="37" t="s">
        <v>84</v>
      </c>
      <c r="B55" s="38"/>
      <c r="C55" s="39">
        <f>C4+C38+C54</f>
        <v>6528722</v>
      </c>
      <c r="D55" s="39">
        <f>D4+D38+D54</f>
        <v>5607998.98</v>
      </c>
      <c r="E55" s="39">
        <f>E4+E38+E54</f>
        <v>5184997.3</v>
      </c>
      <c r="F55" s="40">
        <f>D55/C55*100</f>
        <v>85.89734683143195</v>
      </c>
      <c r="G55" s="40">
        <f>D55*100/E55</f>
        <v>108.15818515469623</v>
      </c>
    </row>
    <row r="56" spans="1:7" s="46" customFormat="1" ht="15.75" customHeight="1">
      <c r="A56" s="36" t="s">
        <v>10</v>
      </c>
      <c r="B56" s="20"/>
      <c r="C56" s="5"/>
      <c r="D56" s="5"/>
      <c r="E56" s="5"/>
      <c r="F56" s="6"/>
      <c r="G56" s="6"/>
    </row>
    <row r="57" spans="1:7" s="46" customFormat="1" ht="16.5" customHeight="1">
      <c r="A57" s="36" t="s">
        <v>11</v>
      </c>
      <c r="B57" s="41" t="s">
        <v>51</v>
      </c>
      <c r="C57" s="5">
        <v>1631149</v>
      </c>
      <c r="D57" s="5">
        <v>1286066.46</v>
      </c>
      <c r="E57" s="5">
        <v>1293799.43</v>
      </c>
      <c r="F57" s="6">
        <f aca="true" t="shared" si="2" ref="F57:F77">D57/C57*100</f>
        <v>78.84420491322375</v>
      </c>
      <c r="G57" s="6">
        <f aca="true" t="shared" si="3" ref="G57:G77">D57*100/E57</f>
        <v>99.40230534805538</v>
      </c>
    </row>
    <row r="58" spans="1:7" s="46" customFormat="1" ht="12.75">
      <c r="A58" s="35" t="s">
        <v>12</v>
      </c>
      <c r="B58" s="23">
        <v>211.213</v>
      </c>
      <c r="C58" s="9">
        <v>1249699</v>
      </c>
      <c r="D58" s="9">
        <v>1053469.22</v>
      </c>
      <c r="E58" s="9">
        <v>1050934.87</v>
      </c>
      <c r="F58" s="6">
        <f t="shared" si="2"/>
        <v>84.29783651903378</v>
      </c>
      <c r="G58" s="6">
        <f t="shared" si="3"/>
        <v>100.24115195644806</v>
      </c>
    </row>
    <row r="59" spans="1:7" s="46" customFormat="1" ht="12.75">
      <c r="A59" s="35" t="s">
        <v>18</v>
      </c>
      <c r="B59" s="23">
        <v>223</v>
      </c>
      <c r="C59" s="9">
        <v>130000</v>
      </c>
      <c r="D59" s="9">
        <v>48559.19</v>
      </c>
      <c r="E59" s="9">
        <v>62456.97</v>
      </c>
      <c r="F59" s="6">
        <f t="shared" si="2"/>
        <v>37.35322307692308</v>
      </c>
      <c r="G59" s="6">
        <f t="shared" si="3"/>
        <v>77.74823210283816</v>
      </c>
    </row>
    <row r="60" spans="1:7" s="46" customFormat="1" ht="12.75">
      <c r="A60" s="35" t="s">
        <v>13</v>
      </c>
      <c r="B60" s="23"/>
      <c r="C60" s="9">
        <f>C57-C58-C59</f>
        <v>251450</v>
      </c>
      <c r="D60" s="9">
        <f>D57-D58-D59</f>
        <v>184038.05</v>
      </c>
      <c r="E60" s="9">
        <f>E57-E58-E59</f>
        <v>180407.58999999982</v>
      </c>
      <c r="F60" s="6">
        <f t="shared" si="2"/>
        <v>73.19071385961423</v>
      </c>
      <c r="G60" s="6">
        <f t="shared" si="3"/>
        <v>102.01236544426993</v>
      </c>
    </row>
    <row r="61" spans="1:7" s="46" customFormat="1" ht="16.5" customHeight="1">
      <c r="A61" s="36" t="s">
        <v>45</v>
      </c>
      <c r="B61" s="41" t="s">
        <v>31</v>
      </c>
      <c r="C61" s="5">
        <v>103679</v>
      </c>
      <c r="D61" s="5">
        <v>93963.49</v>
      </c>
      <c r="E61" s="5">
        <v>85349.1</v>
      </c>
      <c r="F61" s="6">
        <f t="shared" si="2"/>
        <v>90.62924025115984</v>
      </c>
      <c r="G61" s="6">
        <f t="shared" si="3"/>
        <v>110.09312341899329</v>
      </c>
    </row>
    <row r="62" spans="1:7" s="46" customFormat="1" ht="15.75" customHeight="1">
      <c r="A62" s="36" t="s">
        <v>27</v>
      </c>
      <c r="B62" s="41" t="s">
        <v>28</v>
      </c>
      <c r="C62" s="5">
        <v>1115762</v>
      </c>
      <c r="D62" s="5">
        <v>1014360.9</v>
      </c>
      <c r="E62" s="5">
        <v>965585.48</v>
      </c>
      <c r="F62" s="6">
        <f t="shared" si="2"/>
        <v>90.91194179403853</v>
      </c>
      <c r="G62" s="6">
        <f t="shared" si="3"/>
        <v>105.05138291847554</v>
      </c>
    </row>
    <row r="63" spans="1:7" s="46" customFormat="1" ht="15.75" customHeight="1">
      <c r="A63" s="36" t="s">
        <v>62</v>
      </c>
      <c r="B63" s="41" t="s">
        <v>63</v>
      </c>
      <c r="C63" s="5">
        <f>C65+C66+C67+C64</f>
        <v>1294754</v>
      </c>
      <c r="D63" s="5">
        <f>D65+D66+D67+D64</f>
        <v>1215890.82</v>
      </c>
      <c r="E63" s="5">
        <f>E65+E66+E67</f>
        <v>485805</v>
      </c>
      <c r="F63" s="6">
        <f t="shared" si="2"/>
        <v>93.90902209995103</v>
      </c>
      <c r="G63" s="6">
        <f t="shared" si="3"/>
        <v>250.28371877605213</v>
      </c>
    </row>
    <row r="64" spans="1:7" s="46" customFormat="1" ht="15.75" customHeight="1">
      <c r="A64" s="22" t="s">
        <v>142</v>
      </c>
      <c r="B64" s="42" t="s">
        <v>141</v>
      </c>
      <c r="C64" s="9">
        <v>3000</v>
      </c>
      <c r="D64" s="9">
        <v>2974.02</v>
      </c>
      <c r="E64" s="9">
        <v>0</v>
      </c>
      <c r="F64" s="6">
        <f t="shared" si="2"/>
        <v>99.134</v>
      </c>
      <c r="G64" s="6" t="e">
        <f t="shared" si="3"/>
        <v>#DIV/0!</v>
      </c>
    </row>
    <row r="65" spans="1:7" s="46" customFormat="1" ht="12.75">
      <c r="A65" s="35" t="s">
        <v>78</v>
      </c>
      <c r="B65" s="42" t="s">
        <v>79</v>
      </c>
      <c r="C65" s="9">
        <v>16355</v>
      </c>
      <c r="D65" s="9">
        <v>13025</v>
      </c>
      <c r="E65" s="9">
        <v>0</v>
      </c>
      <c r="F65" s="6">
        <f t="shared" si="2"/>
        <v>79.639254050749</v>
      </c>
      <c r="G65" s="6" t="e">
        <f t="shared" si="3"/>
        <v>#DIV/0!</v>
      </c>
    </row>
    <row r="66" spans="1:7" s="46" customFormat="1" ht="17.25" customHeight="1">
      <c r="A66" s="35" t="s">
        <v>60</v>
      </c>
      <c r="B66" s="42" t="s">
        <v>59</v>
      </c>
      <c r="C66" s="9">
        <v>1217509</v>
      </c>
      <c r="D66" s="9">
        <v>1143874.8</v>
      </c>
      <c r="E66" s="9">
        <v>485805</v>
      </c>
      <c r="F66" s="6">
        <f t="shared" si="2"/>
        <v>93.95206113466102</v>
      </c>
      <c r="G66" s="6">
        <f t="shared" si="3"/>
        <v>235.45965974001913</v>
      </c>
    </row>
    <row r="67" spans="1:7" s="46" customFormat="1" ht="12.75">
      <c r="A67" s="35" t="s">
        <v>33</v>
      </c>
      <c r="B67" s="42" t="s">
        <v>32</v>
      </c>
      <c r="C67" s="9">
        <v>57890</v>
      </c>
      <c r="D67" s="9">
        <v>56017</v>
      </c>
      <c r="E67" s="9">
        <v>0</v>
      </c>
      <c r="F67" s="6">
        <f t="shared" si="2"/>
        <v>96.76455346346519</v>
      </c>
      <c r="G67" s="6" t="e">
        <f t="shared" si="3"/>
        <v>#DIV/0!</v>
      </c>
    </row>
    <row r="68" spans="1:7" s="46" customFormat="1" ht="15" customHeight="1">
      <c r="A68" s="36" t="s">
        <v>48</v>
      </c>
      <c r="B68" s="41" t="s">
        <v>47</v>
      </c>
      <c r="C68" s="5">
        <f>C69+C70+C71</f>
        <v>1118433</v>
      </c>
      <c r="D68" s="5">
        <f>D69+D70+D71</f>
        <v>996142.79</v>
      </c>
      <c r="E68" s="5">
        <f>E69+E70+E71</f>
        <v>1296751.97</v>
      </c>
      <c r="F68" s="6">
        <f t="shared" si="2"/>
        <v>89.06593331920642</v>
      </c>
      <c r="G68" s="6">
        <f t="shared" si="3"/>
        <v>76.81829779676372</v>
      </c>
    </row>
    <row r="69" spans="1:7" s="46" customFormat="1" ht="13.5" customHeight="1" hidden="1">
      <c r="A69" s="35" t="s">
        <v>75</v>
      </c>
      <c r="B69" s="42" t="s">
        <v>76</v>
      </c>
      <c r="C69" s="9">
        <v>0</v>
      </c>
      <c r="D69" s="9">
        <v>0</v>
      </c>
      <c r="E69" s="9">
        <v>0</v>
      </c>
      <c r="F69" s="6" t="e">
        <f t="shared" si="2"/>
        <v>#DIV/0!</v>
      </c>
      <c r="G69" s="6" t="e">
        <f t="shared" si="3"/>
        <v>#DIV/0!</v>
      </c>
    </row>
    <row r="70" spans="1:7" s="46" customFormat="1" ht="14.25" customHeight="1" hidden="1">
      <c r="A70" s="35" t="s">
        <v>53</v>
      </c>
      <c r="B70" s="42" t="s">
        <v>61</v>
      </c>
      <c r="C70" s="9">
        <v>0</v>
      </c>
      <c r="D70" s="9">
        <v>0</v>
      </c>
      <c r="E70" s="9">
        <v>0</v>
      </c>
      <c r="F70" s="6" t="e">
        <f t="shared" si="2"/>
        <v>#DIV/0!</v>
      </c>
      <c r="G70" s="6" t="e">
        <f t="shared" si="3"/>
        <v>#DIV/0!</v>
      </c>
    </row>
    <row r="71" spans="1:7" s="46" customFormat="1" ht="14.25" customHeight="1">
      <c r="A71" s="35" t="s">
        <v>52</v>
      </c>
      <c r="B71" s="42" t="s">
        <v>54</v>
      </c>
      <c r="C71" s="9">
        <v>1118433</v>
      </c>
      <c r="D71" s="9">
        <v>996142.79</v>
      </c>
      <c r="E71" s="9">
        <v>1296751.97</v>
      </c>
      <c r="F71" s="6">
        <f t="shared" si="2"/>
        <v>89.06593331920642</v>
      </c>
      <c r="G71" s="6">
        <f t="shared" si="3"/>
        <v>76.81829779676372</v>
      </c>
    </row>
    <row r="72" spans="1:7" s="46" customFormat="1" ht="15.75" customHeight="1">
      <c r="A72" s="36" t="s">
        <v>16</v>
      </c>
      <c r="B72" s="41" t="s">
        <v>29</v>
      </c>
      <c r="C72" s="5">
        <v>1265720</v>
      </c>
      <c r="D72" s="5">
        <v>951976.26</v>
      </c>
      <c r="E72" s="5">
        <v>1287777.92</v>
      </c>
      <c r="F72" s="6">
        <f t="shared" si="2"/>
        <v>75.21223177321998</v>
      </c>
      <c r="G72" s="6">
        <f t="shared" si="3"/>
        <v>73.92394645188513</v>
      </c>
    </row>
    <row r="73" spans="1:7" s="46" customFormat="1" ht="12.75">
      <c r="A73" s="36" t="s">
        <v>34</v>
      </c>
      <c r="B73" s="41" t="s">
        <v>49</v>
      </c>
      <c r="C73" s="5">
        <v>3000</v>
      </c>
      <c r="D73" s="5">
        <v>3000</v>
      </c>
      <c r="E73" s="5">
        <v>0</v>
      </c>
      <c r="F73" s="6">
        <f t="shared" si="2"/>
        <v>100</v>
      </c>
      <c r="G73" s="6" t="e">
        <f t="shared" si="3"/>
        <v>#DIV/0!</v>
      </c>
    </row>
    <row r="74" spans="1:7" s="46" customFormat="1" ht="12.75" hidden="1">
      <c r="A74" s="10" t="s">
        <v>115</v>
      </c>
      <c r="B74" s="43" t="s">
        <v>125</v>
      </c>
      <c r="C74" s="5"/>
      <c r="D74" s="5"/>
      <c r="E74" s="5"/>
      <c r="F74" s="6" t="e">
        <f t="shared" si="2"/>
        <v>#DIV/0!</v>
      </c>
      <c r="G74" s="6" t="e">
        <f t="shared" si="3"/>
        <v>#DIV/0!</v>
      </c>
    </row>
    <row r="75" spans="1:7" s="46" customFormat="1" ht="12.75">
      <c r="A75" s="36" t="s">
        <v>35</v>
      </c>
      <c r="B75" s="41" t="s">
        <v>50</v>
      </c>
      <c r="C75" s="5">
        <v>3000</v>
      </c>
      <c r="D75" s="5">
        <v>0</v>
      </c>
      <c r="E75" s="5">
        <v>0</v>
      </c>
      <c r="F75" s="6">
        <f t="shared" si="2"/>
        <v>0</v>
      </c>
      <c r="G75" s="6" t="e">
        <f t="shared" si="3"/>
        <v>#DIV/0!</v>
      </c>
    </row>
    <row r="76" spans="1:7" s="46" customFormat="1" ht="12.75" hidden="1">
      <c r="A76" s="36" t="s">
        <v>115</v>
      </c>
      <c r="B76" s="20">
        <v>1000</v>
      </c>
      <c r="C76" s="5"/>
      <c r="D76" s="5"/>
      <c r="E76" s="5"/>
      <c r="F76" s="6"/>
      <c r="G76" s="6" t="e">
        <f t="shared" si="3"/>
        <v>#DIV/0!</v>
      </c>
    </row>
    <row r="77" spans="1:7" s="50" customFormat="1" ht="18" customHeight="1">
      <c r="A77" s="37" t="s">
        <v>80</v>
      </c>
      <c r="B77" s="38"/>
      <c r="C77" s="39">
        <f>C57+C61+C62+C63+C68+C72+C73+C75+C76+C74</f>
        <v>6535497</v>
      </c>
      <c r="D77" s="39">
        <f>D57+D61+D62+D63+D68+D72+D73+D75+D74</f>
        <v>5561400.72</v>
      </c>
      <c r="E77" s="39">
        <f>E57+E61+E62+E63+E68+E72+E73+E75+E76</f>
        <v>5415068.899999999</v>
      </c>
      <c r="F77" s="40">
        <f t="shared" si="2"/>
        <v>85.09529910273082</v>
      </c>
      <c r="G77" s="40">
        <f t="shared" si="3"/>
        <v>102.70230762899435</v>
      </c>
    </row>
    <row r="78" spans="1:7" s="46" customFormat="1" ht="21" customHeight="1">
      <c r="A78" s="36" t="s">
        <v>30</v>
      </c>
      <c r="B78" s="20"/>
      <c r="C78" s="5">
        <f>C55-C77</f>
        <v>-6775</v>
      </c>
      <c r="D78" s="5">
        <f>D55-D77</f>
        <v>46598.26000000071</v>
      </c>
      <c r="E78" s="5">
        <f>E55-E77</f>
        <v>-230071.59999999963</v>
      </c>
      <c r="F78" s="6"/>
      <c r="G78" s="6"/>
    </row>
    <row r="79" spans="1:6" ht="23.25" customHeight="1">
      <c r="A79" s="54"/>
      <c r="B79" s="55"/>
      <c r="C79" s="56"/>
      <c r="D79" s="56"/>
      <c r="E79" s="57"/>
      <c r="F79" s="58"/>
    </row>
    <row r="80" spans="1:7" ht="18.75" customHeight="1">
      <c r="A80" s="47" t="s">
        <v>144</v>
      </c>
      <c r="C80" s="59"/>
      <c r="D80" s="59"/>
      <c r="E80" s="60"/>
      <c r="F80" s="63" t="s">
        <v>143</v>
      </c>
      <c r="G80" s="63"/>
    </row>
    <row r="81" spans="3:5" ht="18" customHeight="1">
      <c r="C81" s="59"/>
      <c r="D81" s="59"/>
      <c r="E81" s="60"/>
    </row>
    <row r="82" spans="3:5" ht="12.75">
      <c r="C82" s="61"/>
      <c r="D82" s="61"/>
      <c r="E82" s="60"/>
    </row>
    <row r="83" spans="3:5" ht="12.75">
      <c r="C83" s="61"/>
      <c r="D83" s="61"/>
      <c r="E83" s="60"/>
    </row>
  </sheetData>
  <sheetProtection/>
  <mergeCells count="2">
    <mergeCell ref="A1:G1"/>
    <mergeCell ref="F80:G80"/>
  </mergeCell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ASUS</cp:lastModifiedBy>
  <cp:lastPrinted>2021-10-04T10:50:14Z</cp:lastPrinted>
  <dcterms:created xsi:type="dcterms:W3CDTF">2006-03-13T07:15:44Z</dcterms:created>
  <dcterms:modified xsi:type="dcterms:W3CDTF">2021-12-11T17:17:40Z</dcterms:modified>
  <cp:category/>
  <cp:version/>
  <cp:contentType/>
  <cp:contentStatus/>
</cp:coreProperties>
</file>