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4.2021" sheetId="1" r:id="rId1"/>
  </sheets>
  <definedNames>
    <definedName name="_xlnm.Print_Area" localSheetId="0">'01.04.2021'!$A$1:$G$79</definedName>
  </definedNames>
  <calcPr fullCalcOnLoad="1"/>
</workbook>
</file>

<file path=xl/sharedStrings.xml><?xml version="1.0" encoding="utf-8"?>
<sst xmlns="http://schemas.openxmlformats.org/spreadsheetml/2006/main" count="147" uniqueCount="146">
  <si>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</si>
  <si>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</si>
  <si>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</si>
  <si>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</si>
  <si>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</si>
  <si>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</si>
  <si>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</si>
  <si>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</si>
  <si>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</si>
  <si>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</si>
  <si>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</si>
  <si>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</si>
  <si>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</si>
  <si>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</si>
  <si>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</si>
  <si>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</si>
  <si>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</si>
  <si>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</si>
  <si>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</si>
  <si>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</si>
  <si>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</si>
  <si>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</si>
  <si>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</si>
  <si>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</si>
  <si>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</si>
  <si>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</si>
  <si>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</si>
  <si>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</si>
  <si>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</si>
  <si>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</si>
  <si>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</si>
  <si>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</si>
  <si>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</si>
  <si>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</si>
  <si>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</si>
  <si>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</si>
  <si>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</si>
  <si>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</si>
  <si>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</si>
  <si>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</si>
  <si>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</si>
  <si>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</si>
  <si>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</si>
  <si>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</si>
  <si>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</si>
  <si>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</si>
  <si>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</si>
  <si>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</si>
  <si>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</si>
  <si>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</si>
  <si>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</si>
  <si>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</si>
  <si>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</si>
  <si>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</si>
  <si>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</si>
  <si>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</si>
  <si>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</si>
  <si>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</si>
  <si>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</si>
  <si>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</si>
  <si>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</si>
  <si>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</si>
  <si>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Начальник финансового отдела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</si>
  <si>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</si>
  <si>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</si>
  <si>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</si>
  <si>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</si>
  <si>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</si>
  <si>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</si>
  <si>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</si>
  <si>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</si>
  <si>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</si>
  <si>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</si>
  <si>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</si>
  <si>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</si>
  <si>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</si>
  <si>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</si>
  <si>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</si>
  <si>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</si>
  <si>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</si>
  <si>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</si>
  <si>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</si>
  <si>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</si>
  <si>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</si>
  <si>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</si>
  <si>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</si>
  <si>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</si>
  <si>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</si>
  <si>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</si>
  <si>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</si>
  <si>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</si>
  <si>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</si>
  <si>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</si>
  <si>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</si>
  <si>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</si>
  <si>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</si>
  <si>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</si>
  <si>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</si>
  <si>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</si>
  <si>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</si>
  <si>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</si>
  <si>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</si>
  <si>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</si>
  <si>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</si>
  <si>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</si>
  <si>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</si>
  <si>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</si>
  <si>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</si>
  <si>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</si>
  <si>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</si>
  <si>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</si>
  <si>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</si>
  <si>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</si>
  <si>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</si>
  <si>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</si>
  <si>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Е.И.Чернов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</si>
  <si>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</si>
  <si>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</si>
  <si>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</si>
  <si>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</si>
  <si>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</si>
  <si>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</si>
  <si>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</si>
  <si>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</si>
  <si>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</si>
  <si>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</si>
  <si>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</si>
  <si>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</si>
  <si>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</si>
  <si>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</si>
  <si>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</si>
  <si>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</si>
  <si>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</si>
  <si>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</si>
  <si>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</si>
  <si>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</si>
  <si>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</si>
  <si>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</si>
  <si>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</si>
  <si>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План на 2021 г</t>
  </si>
  <si>
    <t xml:space="preserve">% исп. 2021 г. к 2020 г. </t>
  </si>
  <si>
    <t>Инициативные платежи, зачисляемые в бюджеты сельских поселений</t>
  </si>
  <si>
    <t>993 1 17 15030 10 0000 150</t>
  </si>
  <si>
    <t>АНАЛИЗ ИСПОЛНЕНИЯ БЮДЖЕТА Н.Ч.СЮРБЕЕВСКОГО ПОСЕЛЕНИЯ НА 01.04.2021 г.</t>
  </si>
  <si>
    <t>Исполнено на 01.04.2021</t>
  </si>
  <si>
    <t>Исполнено на 01.04.2020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</si>
</sst>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175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4" fillId="0" borderId="1" xfId="33" applyNumberFormat="1" applyFont="1" applyAlignment="1" applyProtection="1">
      <alignment horizontal="right" vertical="center" shrinkToFit="1"/>
      <protection/>
    </xf>
    <xf numFmtId="0" fontId="5" fillId="30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" fontId="44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175" fontId="4" fillId="35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5" fillId="30" borderId="11" xfId="53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3">
      <selection activeCell="D58" sqref="D58"/>
    </sheetView>
  </sheetViews>
  <sheetFormatPr defaultColWidth="9.00390625" defaultRowHeight="12.75"/>
  <cols>
    <col min="1" max="1" width="62.75390625" style="47" customWidth="1"/>
    <col min="2" max="2" width="28.75390625" style="47" customWidth="1"/>
    <col min="3" max="3" width="13.875" style="51" customWidth="1"/>
    <col min="4" max="4" width="15.125" style="51" customWidth="1"/>
    <col min="5" max="5" width="15.125" style="52" customWidth="1"/>
    <col min="6" max="6" width="10.8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2" t="s">
        <v>143</v>
      </c>
      <c r="B1" s="62"/>
      <c r="C1" s="62"/>
      <c r="D1" s="62"/>
      <c r="E1" s="62"/>
      <c r="F1" s="62"/>
      <c r="G1" s="62"/>
    </row>
    <row r="2" spans="6:7" ht="11.25" customHeight="1">
      <c r="F2" s="53"/>
      <c r="G2" s="47" t="s">
        <v>78</v>
      </c>
    </row>
    <row r="3" spans="1:7" ht="52.5" customHeight="1">
      <c r="A3" s="1" t="s">
        <v>0</v>
      </c>
      <c r="B3" s="1" t="s">
        <v>19</v>
      </c>
      <c r="C3" s="2" t="s">
        <v>139</v>
      </c>
      <c r="D3" s="2" t="s">
        <v>144</v>
      </c>
      <c r="E3" s="2" t="s">
        <v>145</v>
      </c>
      <c r="F3" s="3" t="s">
        <v>82</v>
      </c>
      <c r="G3" s="3" t="s">
        <v>140</v>
      </c>
    </row>
    <row r="4" spans="1:7" ht="12" customHeight="1">
      <c r="A4" s="4" t="s">
        <v>1</v>
      </c>
      <c r="B4" s="4"/>
      <c r="C4" s="5">
        <f>C5+C23</f>
        <v>1026970</v>
      </c>
      <c r="D4" s="5">
        <f>D5+D23</f>
        <v>103552.57</v>
      </c>
      <c r="E4" s="5">
        <f>E5+E23</f>
        <v>208738.52</v>
      </c>
      <c r="F4" s="6">
        <f aca="true" t="shared" si="0" ref="F4:F51">D4/C4*100</f>
        <v>10.08331012590436</v>
      </c>
      <c r="G4" s="6">
        <f aca="true" t="shared" si="1" ref="G4:G54">D4*100/E4</f>
        <v>49.608749741063605</v>
      </c>
    </row>
    <row r="5" spans="1:7" ht="12.75">
      <c r="A5" s="7" t="s">
        <v>14</v>
      </c>
      <c r="B5" s="4"/>
      <c r="C5" s="5">
        <f>C6+C9+C14+C16+C22</f>
        <v>955700</v>
      </c>
      <c r="D5" s="5">
        <f>D6+D9+D14+D16+D22</f>
        <v>92785.33</v>
      </c>
      <c r="E5" s="5">
        <f>E6+E9+E14+E16+E22</f>
        <v>169742.27</v>
      </c>
      <c r="F5" s="6">
        <f t="shared" si="0"/>
        <v>9.708625091555929</v>
      </c>
      <c r="G5" s="6">
        <f t="shared" si="1"/>
        <v>54.662477413551734</v>
      </c>
    </row>
    <row r="6" spans="1:7" ht="12.75">
      <c r="A6" s="7" t="s">
        <v>2</v>
      </c>
      <c r="B6" s="4" t="s">
        <v>20</v>
      </c>
      <c r="C6" s="5">
        <f>C7</f>
        <v>36000</v>
      </c>
      <c r="D6" s="5">
        <f>D7</f>
        <v>10147.71</v>
      </c>
      <c r="E6" s="5">
        <f>E7</f>
        <v>7889.93</v>
      </c>
      <c r="F6" s="6">
        <f t="shared" si="0"/>
        <v>28.18808333333333</v>
      </c>
      <c r="G6" s="6">
        <f t="shared" si="1"/>
        <v>128.61596997691993</v>
      </c>
    </row>
    <row r="7" spans="1:7" ht="12.75">
      <c r="A7" s="8" t="s">
        <v>3</v>
      </c>
      <c r="B7" s="1" t="s">
        <v>36</v>
      </c>
      <c r="C7" s="9">
        <v>36000</v>
      </c>
      <c r="D7" s="44">
        <v>10147.71</v>
      </c>
      <c r="E7" s="9">
        <v>7889.93</v>
      </c>
      <c r="F7" s="6">
        <f t="shared" si="0"/>
        <v>28.18808333333333</v>
      </c>
      <c r="G7" s="6">
        <f t="shared" si="1"/>
        <v>128.61596997691993</v>
      </c>
    </row>
    <row r="8" spans="1:7" ht="12.75">
      <c r="A8" s="22" t="s">
        <v>138</v>
      </c>
      <c r="B8" s="1"/>
      <c r="C8" s="9">
        <f>C7*1/3</f>
        <v>12000</v>
      </c>
      <c r="D8" s="9">
        <f>D7*1/3</f>
        <v>3382.5699999999997</v>
      </c>
      <c r="E8" s="9">
        <f>E7*1/3</f>
        <v>2629.976666666667</v>
      </c>
      <c r="F8" s="6">
        <f t="shared" si="0"/>
        <v>28.18808333333333</v>
      </c>
      <c r="G8" s="6">
        <f t="shared" si="1"/>
        <v>128.61596997691993</v>
      </c>
    </row>
    <row r="9" spans="1:7" s="48" customFormat="1" ht="25.5" customHeight="1">
      <c r="A9" s="10" t="s">
        <v>65</v>
      </c>
      <c r="B9" s="4" t="s">
        <v>66</v>
      </c>
      <c r="C9" s="5">
        <f>C10+C11+C12+C13</f>
        <v>255000</v>
      </c>
      <c r="D9" s="5">
        <f>D10+D11+D12+D13</f>
        <v>48888.6</v>
      </c>
      <c r="E9" s="5">
        <f>E10+E11+E12+E13</f>
        <v>47640.5</v>
      </c>
      <c r="F9" s="6">
        <f t="shared" si="0"/>
        <v>19.172</v>
      </c>
      <c r="G9" s="6">
        <f t="shared" si="1"/>
        <v>102.6198297666901</v>
      </c>
    </row>
    <row r="10" spans="1:7" ht="54" customHeight="1">
      <c r="A10" s="11" t="s">
        <v>67</v>
      </c>
      <c r="B10" s="12" t="s">
        <v>86</v>
      </c>
      <c r="C10" s="13">
        <v>108900</v>
      </c>
      <c r="D10" s="13">
        <v>21940.31</v>
      </c>
      <c r="E10" s="9">
        <v>21620.23</v>
      </c>
      <c r="F10" s="6">
        <f t="shared" si="0"/>
        <v>20.14720844811754</v>
      </c>
      <c r="G10" s="6">
        <f t="shared" si="1"/>
        <v>101.480465286447</v>
      </c>
    </row>
    <row r="11" spans="1:7" ht="65.25" customHeight="1">
      <c r="A11" s="14" t="s">
        <v>68</v>
      </c>
      <c r="B11" s="12" t="s">
        <v>87</v>
      </c>
      <c r="C11" s="13">
        <v>800</v>
      </c>
      <c r="D11" s="13">
        <v>153.89</v>
      </c>
      <c r="E11" s="9">
        <v>140.93</v>
      </c>
      <c r="F11" s="6">
        <f t="shared" si="0"/>
        <v>19.23625</v>
      </c>
      <c r="G11" s="6">
        <f t="shared" si="1"/>
        <v>109.19605477896826</v>
      </c>
    </row>
    <row r="12" spans="1:7" ht="54.75" customHeight="1">
      <c r="A12" s="14" t="s">
        <v>69</v>
      </c>
      <c r="B12" s="12" t="s">
        <v>88</v>
      </c>
      <c r="C12" s="13">
        <v>145300</v>
      </c>
      <c r="D12" s="13">
        <v>30712.76</v>
      </c>
      <c r="E12" s="9">
        <v>30345.14</v>
      </c>
      <c r="F12" s="6">
        <f t="shared" si="0"/>
        <v>21.137481073640743</v>
      </c>
      <c r="G12" s="6">
        <f t="shared" si="1"/>
        <v>101.21146252744262</v>
      </c>
    </row>
    <row r="13" spans="1:7" ht="50.25" customHeight="1">
      <c r="A13" s="14" t="s">
        <v>70</v>
      </c>
      <c r="B13" s="12" t="s">
        <v>89</v>
      </c>
      <c r="C13" s="13">
        <v>0</v>
      </c>
      <c r="D13" s="13">
        <v>-3918.36</v>
      </c>
      <c r="E13" s="9">
        <v>-4465.8</v>
      </c>
      <c r="F13" s="6"/>
      <c r="G13" s="6">
        <f t="shared" si="1"/>
        <v>87.74150208249361</v>
      </c>
    </row>
    <row r="14" spans="1:7" ht="12.75">
      <c r="A14" s="15" t="s">
        <v>4</v>
      </c>
      <c r="B14" s="4" t="s">
        <v>21</v>
      </c>
      <c r="C14" s="5">
        <f>C15</f>
        <v>14700</v>
      </c>
      <c r="D14" s="5">
        <f>D15</f>
        <v>18438.6</v>
      </c>
      <c r="E14" s="5">
        <f>E15</f>
        <v>20484.6</v>
      </c>
      <c r="F14" s="6">
        <f t="shared" si="0"/>
        <v>125.43265306122449</v>
      </c>
      <c r="G14" s="6">
        <f t="shared" si="1"/>
        <v>90.0120090214112</v>
      </c>
    </row>
    <row r="15" spans="1:7" ht="13.5" customHeight="1">
      <c r="A15" s="16" t="s">
        <v>5</v>
      </c>
      <c r="B15" s="3" t="s">
        <v>37</v>
      </c>
      <c r="C15" s="13">
        <v>14700</v>
      </c>
      <c r="D15" s="13">
        <v>18438.6</v>
      </c>
      <c r="E15" s="9">
        <v>20484.6</v>
      </c>
      <c r="F15" s="6">
        <f t="shared" si="0"/>
        <v>125.43265306122449</v>
      </c>
      <c r="G15" s="6">
        <f t="shared" si="1"/>
        <v>90.0120090214112</v>
      </c>
    </row>
    <row r="16" spans="1:7" ht="16.5" customHeight="1">
      <c r="A16" s="17" t="s">
        <v>6</v>
      </c>
      <c r="B16" s="18" t="s">
        <v>22</v>
      </c>
      <c r="C16" s="5">
        <f>C17+C18</f>
        <v>649000</v>
      </c>
      <c r="D16" s="5">
        <f>D17+D18</f>
        <v>15310.42</v>
      </c>
      <c r="E16" s="5">
        <f>E17+E18</f>
        <v>93727.23999999999</v>
      </c>
      <c r="F16" s="6">
        <f t="shared" si="0"/>
        <v>2.3590785824345146</v>
      </c>
      <c r="G16" s="6">
        <f t="shared" si="1"/>
        <v>16.335080388582874</v>
      </c>
    </row>
    <row r="17" spans="1:7" ht="15.75" customHeight="1">
      <c r="A17" s="16" t="s">
        <v>7</v>
      </c>
      <c r="B17" s="3" t="s">
        <v>23</v>
      </c>
      <c r="C17" s="13">
        <v>155000</v>
      </c>
      <c r="D17" s="13">
        <v>2543.81</v>
      </c>
      <c r="E17" s="9">
        <v>70471.29</v>
      </c>
      <c r="F17" s="6">
        <f t="shared" si="0"/>
        <v>1.6411677419354838</v>
      </c>
      <c r="G17" s="6">
        <f t="shared" si="1"/>
        <v>3.6097111320085107</v>
      </c>
    </row>
    <row r="18" spans="1:7" ht="18" customHeight="1">
      <c r="A18" s="17" t="s">
        <v>17</v>
      </c>
      <c r="B18" s="18" t="s">
        <v>24</v>
      </c>
      <c r="C18" s="5">
        <f>C19+C20</f>
        <v>494000</v>
      </c>
      <c r="D18" s="5">
        <f>D19+D20</f>
        <v>12766.61</v>
      </c>
      <c r="E18" s="5">
        <f>E19+E20</f>
        <v>23255.949999999997</v>
      </c>
      <c r="F18" s="6">
        <f t="shared" si="0"/>
        <v>2.584334008097166</v>
      </c>
      <c r="G18" s="6">
        <f t="shared" si="1"/>
        <v>54.89610185780414</v>
      </c>
    </row>
    <row r="19" spans="1:7" ht="27" customHeight="1">
      <c r="A19" s="45" t="s">
        <v>71</v>
      </c>
      <c r="B19" s="3" t="s">
        <v>72</v>
      </c>
      <c r="C19" s="13">
        <v>125000</v>
      </c>
      <c r="D19" s="13">
        <v>4044.49</v>
      </c>
      <c r="E19" s="9">
        <v>6614.01</v>
      </c>
      <c r="F19" s="6">
        <f t="shared" si="0"/>
        <v>3.2355919999999996</v>
      </c>
      <c r="G19" s="6">
        <f t="shared" si="1"/>
        <v>61.15034600794374</v>
      </c>
    </row>
    <row r="20" spans="1:7" ht="28.5" customHeight="1">
      <c r="A20" s="45" t="s">
        <v>73</v>
      </c>
      <c r="B20" s="3" t="s">
        <v>74</v>
      </c>
      <c r="C20" s="13">
        <v>369000</v>
      </c>
      <c r="D20" s="13">
        <v>8722.12</v>
      </c>
      <c r="E20" s="9">
        <v>16641.94</v>
      </c>
      <c r="F20" s="6">
        <f t="shared" si="0"/>
        <v>2.363718157181572</v>
      </c>
      <c r="G20" s="6">
        <f t="shared" si="1"/>
        <v>52.410476182464315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136</v>
      </c>
      <c r="C22" s="5">
        <v>1000</v>
      </c>
      <c r="D22" s="5">
        <v>0</v>
      </c>
      <c r="E22" s="5">
        <v>0</v>
      </c>
      <c r="F22" s="6">
        <f t="shared" si="0"/>
        <v>0</v>
      </c>
      <c r="G22" s="6"/>
    </row>
    <row r="23" spans="1:7" ht="15" customHeight="1">
      <c r="A23" s="19" t="s">
        <v>15</v>
      </c>
      <c r="B23" s="20"/>
      <c r="C23" s="21">
        <f>C24+C28+C33+C34+C31</f>
        <v>71270</v>
      </c>
      <c r="D23" s="21">
        <f>D24+D28+D33+D34+D31</f>
        <v>10767.24</v>
      </c>
      <c r="E23" s="5">
        <f>E24+E33+E34</f>
        <v>38996.25</v>
      </c>
      <c r="F23" s="6">
        <f t="shared" si="0"/>
        <v>15.107675038585661</v>
      </c>
      <c r="G23" s="6">
        <f t="shared" si="1"/>
        <v>27.610962592556977</v>
      </c>
    </row>
    <row r="24" spans="1:7" ht="27.75" customHeight="1">
      <c r="A24" s="19" t="s">
        <v>90</v>
      </c>
      <c r="B24" s="20" t="s">
        <v>91</v>
      </c>
      <c r="C24" s="21">
        <f>C25+C26+C27</f>
        <v>42270</v>
      </c>
      <c r="D24" s="21">
        <f>D25+D26+D27</f>
        <v>10767.24</v>
      </c>
      <c r="E24" s="21">
        <f>E25+E26+E27</f>
        <v>29521.25</v>
      </c>
      <c r="F24" s="6">
        <f t="shared" si="0"/>
        <v>25.47253371185238</v>
      </c>
      <c r="G24" s="6">
        <f t="shared" si="1"/>
        <v>36.47284583139264</v>
      </c>
    </row>
    <row r="25" spans="1:7" ht="54.75" customHeight="1">
      <c r="A25" s="22" t="s">
        <v>92</v>
      </c>
      <c r="B25" s="23" t="s">
        <v>93</v>
      </c>
      <c r="C25" s="24">
        <v>42270</v>
      </c>
      <c r="D25" s="25">
        <v>10767.24</v>
      </c>
      <c r="E25" s="9">
        <v>29521.25</v>
      </c>
      <c r="F25" s="6">
        <f t="shared" si="0"/>
        <v>25.47253371185238</v>
      </c>
      <c r="G25" s="6">
        <f t="shared" si="1"/>
        <v>36.47284583139264</v>
      </c>
    </row>
    <row r="26" spans="1:7" ht="56.25" customHeight="1" hidden="1">
      <c r="A26" s="22" t="s">
        <v>94</v>
      </c>
      <c r="B26" s="23" t="s">
        <v>95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7" customHeight="1" hidden="1">
      <c r="A27" s="22" t="s">
        <v>96</v>
      </c>
      <c r="B27" s="23" t="s">
        <v>97</v>
      </c>
      <c r="C27" s="24"/>
      <c r="D27" s="25"/>
      <c r="E27" s="9"/>
      <c r="F27" s="6" t="e">
        <f t="shared" si="0"/>
        <v>#DIV/0!</v>
      </c>
      <c r="G27" s="6" t="e">
        <f t="shared" si="1"/>
        <v>#DIV/0!</v>
      </c>
    </row>
    <row r="28" spans="1:7" ht="26.25" customHeight="1" hidden="1">
      <c r="A28" s="19" t="s">
        <v>98</v>
      </c>
      <c r="B28" s="20" t="s">
        <v>99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8.5" customHeight="1" hidden="1">
      <c r="A29" s="22" t="s">
        <v>100</v>
      </c>
      <c r="B29" s="23" t="s">
        <v>101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20.25" customHeight="1" hidden="1">
      <c r="A30" s="26" t="s">
        <v>102</v>
      </c>
      <c r="B30" s="27" t="s">
        <v>103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9.25" customHeight="1" hidden="1">
      <c r="A31" s="10" t="s">
        <v>104</v>
      </c>
      <c r="B31" s="29" t="s">
        <v>105</v>
      </c>
      <c r="C31" s="21"/>
      <c r="D31" s="21"/>
      <c r="E31" s="21"/>
      <c r="F31" s="6" t="e">
        <f t="shared" si="0"/>
        <v>#DIV/0!</v>
      </c>
      <c r="G31" s="6" t="e">
        <f t="shared" si="1"/>
        <v>#DIV/0!</v>
      </c>
    </row>
    <row r="32" spans="1:7" s="46" customFormat="1" ht="63.75" hidden="1">
      <c r="A32" s="26" t="s">
        <v>106</v>
      </c>
      <c r="B32" s="27" t="s">
        <v>107</v>
      </c>
      <c r="C32" s="25"/>
      <c r="D32" s="28"/>
      <c r="E32" s="9"/>
      <c r="F32" s="6" t="e">
        <f t="shared" si="0"/>
        <v>#DIV/0!</v>
      </c>
      <c r="G32" s="6" t="e">
        <f t="shared" si="1"/>
        <v>#DIV/0!</v>
      </c>
    </row>
    <row r="33" spans="1:7" ht="12.75" hidden="1">
      <c r="A33" s="10" t="s">
        <v>108</v>
      </c>
      <c r="B33" s="18" t="s">
        <v>109</v>
      </c>
      <c r="C33" s="28"/>
      <c r="D33" s="28"/>
      <c r="E33" s="5"/>
      <c r="F33" s="6" t="e">
        <f t="shared" si="0"/>
        <v>#DIV/0!</v>
      </c>
      <c r="G33" s="6" t="e">
        <f t="shared" si="1"/>
        <v>#DIV/0!</v>
      </c>
    </row>
    <row r="34" spans="1:7" s="49" customFormat="1" ht="12.75">
      <c r="A34" s="30" t="s">
        <v>110</v>
      </c>
      <c r="B34" s="18" t="s">
        <v>130</v>
      </c>
      <c r="C34" s="21">
        <f>C35+C36+C37</f>
        <v>29000</v>
      </c>
      <c r="D34" s="21">
        <f>D35+D36+D37</f>
        <v>0</v>
      </c>
      <c r="E34" s="21">
        <f>E35+E36</f>
        <v>9475</v>
      </c>
      <c r="F34" s="6">
        <f t="shared" si="0"/>
        <v>0</v>
      </c>
      <c r="G34" s="6">
        <f t="shared" si="1"/>
        <v>0</v>
      </c>
    </row>
    <row r="35" spans="1:7" s="49" customFormat="1" ht="12.75">
      <c r="A35" s="31" t="s">
        <v>111</v>
      </c>
      <c r="B35" s="32" t="s">
        <v>112</v>
      </c>
      <c r="C35" s="25">
        <v>0</v>
      </c>
      <c r="D35" s="25">
        <v>0</v>
      </c>
      <c r="E35" s="9">
        <v>9475</v>
      </c>
      <c r="F35" s="6"/>
      <c r="G35" s="6">
        <f t="shared" si="1"/>
        <v>0</v>
      </c>
    </row>
    <row r="36" spans="1:7" ht="12.75" hidden="1">
      <c r="A36" s="26" t="s">
        <v>113</v>
      </c>
      <c r="B36" s="3" t="s">
        <v>114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141</v>
      </c>
      <c r="B37" s="3" t="s">
        <v>142</v>
      </c>
      <c r="C37" s="25">
        <v>29000</v>
      </c>
      <c r="D37" s="25">
        <v>0</v>
      </c>
      <c r="E37" s="9">
        <v>0</v>
      </c>
      <c r="F37" s="6">
        <f t="shared" si="0"/>
        <v>0</v>
      </c>
      <c r="G37" s="6"/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4930320</v>
      </c>
      <c r="D38" s="5">
        <f>D39+D40+D43+D44+D47+D48+D49+D52+D45+D46+D51+D50</f>
        <v>690814</v>
      </c>
      <c r="E38" s="5">
        <f>E39+E40+E43+E44+E45+E47+E48+E49+E52+E46+E51+E50</f>
        <v>421479</v>
      </c>
      <c r="F38" s="6">
        <f t="shared" si="0"/>
        <v>14.011544889581204</v>
      </c>
      <c r="G38" s="6">
        <f t="shared" si="1"/>
        <v>163.90235337940916</v>
      </c>
    </row>
    <row r="39" spans="1:7" ht="19.5" customHeight="1">
      <c r="A39" s="16" t="s">
        <v>83</v>
      </c>
      <c r="B39" s="3" t="s">
        <v>121</v>
      </c>
      <c r="C39" s="13">
        <v>2659337</v>
      </c>
      <c r="D39" s="13">
        <v>664972</v>
      </c>
      <c r="E39" s="9">
        <v>399087</v>
      </c>
      <c r="F39" s="6">
        <f t="shared" si="0"/>
        <v>25.00517986249956</v>
      </c>
      <c r="G39" s="6">
        <f t="shared" si="1"/>
        <v>166.62331772270207</v>
      </c>
    </row>
    <row r="40" spans="1:7" ht="28.5" customHeight="1">
      <c r="A40" s="16" t="s">
        <v>38</v>
      </c>
      <c r="B40" s="3" t="s">
        <v>122</v>
      </c>
      <c r="C40" s="13">
        <v>1130000</v>
      </c>
      <c r="D40" s="13">
        <v>0</v>
      </c>
      <c r="E40" s="9">
        <v>0</v>
      </c>
      <c r="F40" s="6">
        <f t="shared" si="0"/>
        <v>0</v>
      </c>
      <c r="G40" s="6"/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25.5" hidden="1">
      <c r="A42" s="16" t="s">
        <v>84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5.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119</v>
      </c>
      <c r="B44" s="23" t="s">
        <v>120</v>
      </c>
      <c r="C44" s="9">
        <v>195335</v>
      </c>
      <c r="D44" s="9">
        <v>0</v>
      </c>
      <c r="E44" s="9">
        <v>0</v>
      </c>
      <c r="F44" s="6">
        <f t="shared" si="0"/>
        <v>0</v>
      </c>
      <c r="G44" s="6"/>
    </row>
    <row r="45" spans="1:7" ht="48.75" customHeight="1" hidden="1">
      <c r="A45" s="16" t="s">
        <v>116</v>
      </c>
      <c r="B45" s="33" t="s">
        <v>132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118</v>
      </c>
      <c r="B46" s="23" t="s">
        <v>131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128</v>
      </c>
      <c r="B47" s="23" t="s">
        <v>129</v>
      </c>
      <c r="C47" s="9">
        <v>841969</v>
      </c>
      <c r="D47" s="9">
        <v>0</v>
      </c>
      <c r="E47" s="9">
        <v>0</v>
      </c>
      <c r="F47" s="6">
        <f t="shared" si="0"/>
        <v>0</v>
      </c>
      <c r="G47" s="6"/>
    </row>
    <row r="48" spans="1:7" s="46" customFormat="1" ht="29.25" customHeight="1">
      <c r="A48" s="35" t="s">
        <v>137</v>
      </c>
      <c r="B48" s="23" t="s">
        <v>123</v>
      </c>
      <c r="C48" s="13">
        <v>103679</v>
      </c>
      <c r="D48" s="13">
        <v>25842</v>
      </c>
      <c r="E48" s="9">
        <v>22392</v>
      </c>
      <c r="F48" s="6">
        <f t="shared" si="0"/>
        <v>24.92500892176815</v>
      </c>
      <c r="G48" s="6">
        <f t="shared" si="1"/>
        <v>115.40728831725616</v>
      </c>
    </row>
    <row r="49" spans="1:7" s="46" customFormat="1" ht="25.5" hidden="1">
      <c r="A49" s="35" t="s">
        <v>75</v>
      </c>
      <c r="B49" s="23" t="s">
        <v>124</v>
      </c>
      <c r="C49" s="9"/>
      <c r="D49" s="9"/>
      <c r="E49" s="9"/>
      <c r="F49" s="6"/>
      <c r="G49" s="6" t="e">
        <f t="shared" si="1"/>
        <v>#DIV/0!</v>
      </c>
    </row>
    <row r="50" spans="1:7" s="46" customFormat="1" ht="38.25" hidden="1">
      <c r="A50" s="35" t="s">
        <v>134</v>
      </c>
      <c r="B50" s="23" t="s">
        <v>135</v>
      </c>
      <c r="C50" s="9"/>
      <c r="D50" s="9"/>
      <c r="E50" s="9"/>
      <c r="F50" s="6"/>
      <c r="G50" s="6" t="e">
        <f t="shared" si="1"/>
        <v>#DIV/0!</v>
      </c>
    </row>
    <row r="51" spans="1:7" s="46" customFormat="1" ht="19.5" customHeight="1" hidden="1">
      <c r="A51" s="35" t="s">
        <v>46</v>
      </c>
      <c r="B51" s="23" t="s">
        <v>133</v>
      </c>
      <c r="C51" s="9"/>
      <c r="D51" s="9"/>
      <c r="E51" s="9"/>
      <c r="F51" s="6" t="e">
        <f t="shared" si="0"/>
        <v>#DIV/0!</v>
      </c>
      <c r="G51" s="6"/>
    </row>
    <row r="52" spans="1:7" s="46" customFormat="1" ht="21.75" customHeight="1" hidden="1">
      <c r="A52" s="36" t="s">
        <v>57</v>
      </c>
      <c r="B52" s="20" t="s">
        <v>125</v>
      </c>
      <c r="C52" s="5">
        <f>C53</f>
        <v>0</v>
      </c>
      <c r="D52" s="5">
        <f>D53</f>
        <v>0</v>
      </c>
      <c r="E52" s="5">
        <f>E53</f>
        <v>0</v>
      </c>
      <c r="F52" s="6" t="e">
        <f>D52/C52*100</f>
        <v>#DIV/0!</v>
      </c>
      <c r="G52" s="6" t="e">
        <f t="shared" si="1"/>
        <v>#DIV/0!</v>
      </c>
    </row>
    <row r="53" spans="1:7" s="46" customFormat="1" ht="20.25" customHeight="1" hidden="1">
      <c r="A53" s="35" t="s">
        <v>58</v>
      </c>
      <c r="B53" s="23" t="s">
        <v>126</v>
      </c>
      <c r="C53" s="9"/>
      <c r="D53" s="9"/>
      <c r="E53" s="9"/>
      <c r="F53" s="6" t="e">
        <f>D53/C53*100</f>
        <v>#DIV/0!</v>
      </c>
      <c r="G53" s="6" t="e">
        <f t="shared" si="1"/>
        <v>#DIV/0!</v>
      </c>
    </row>
    <row r="54" spans="1:7" s="46" customFormat="1" ht="25.5" hidden="1">
      <c r="A54" s="36" t="s">
        <v>9</v>
      </c>
      <c r="B54" s="20" t="s">
        <v>26</v>
      </c>
      <c r="C54" s="5"/>
      <c r="D54" s="5"/>
      <c r="E54" s="5"/>
      <c r="F54" s="6" t="e">
        <f>D54/C54*100</f>
        <v>#DIV/0!</v>
      </c>
      <c r="G54" s="6" t="e">
        <f t="shared" si="1"/>
        <v>#DIV/0!</v>
      </c>
    </row>
    <row r="55" spans="1:7" s="50" customFormat="1" ht="18.75" customHeight="1">
      <c r="A55" s="37" t="s">
        <v>85</v>
      </c>
      <c r="B55" s="38"/>
      <c r="C55" s="39">
        <f>C4+C38+C54</f>
        <v>5957290</v>
      </c>
      <c r="D55" s="39">
        <f>D4+D38+D54</f>
        <v>794366.5700000001</v>
      </c>
      <c r="E55" s="39">
        <f>E4+E38+E54</f>
        <v>630217.52</v>
      </c>
      <c r="F55" s="40">
        <f>D55/C55*100</f>
        <v>13.33436126158035</v>
      </c>
      <c r="G55" s="40">
        <f>D55*100/E55</f>
        <v>126.04641172146404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1546319</v>
      </c>
      <c r="D57" s="5">
        <v>306890.11</v>
      </c>
      <c r="E57" s="5">
        <v>315387.01</v>
      </c>
      <c r="F57" s="6">
        <f aca="true" t="shared" si="2" ref="F57:F76">D57/C57*100</f>
        <v>19.846494158061823</v>
      </c>
      <c r="G57" s="6">
        <f aca="true" t="shared" si="3" ref="G57:G76">D57*100/E57</f>
        <v>97.30588143119782</v>
      </c>
    </row>
    <row r="58" spans="1:7" s="46" customFormat="1" ht="12.75">
      <c r="A58" s="35" t="s">
        <v>12</v>
      </c>
      <c r="B58" s="23">
        <v>211.213</v>
      </c>
      <c r="C58" s="9">
        <v>1191099</v>
      </c>
      <c r="D58" s="9">
        <v>258924.48</v>
      </c>
      <c r="E58" s="9">
        <v>272732.88</v>
      </c>
      <c r="F58" s="6">
        <f t="shared" si="2"/>
        <v>21.738283719489313</v>
      </c>
      <c r="G58" s="6">
        <f t="shared" si="3"/>
        <v>94.9370240947846</v>
      </c>
    </row>
    <row r="59" spans="1:7" s="46" customFormat="1" ht="12.75">
      <c r="A59" s="35" t="s">
        <v>18</v>
      </c>
      <c r="B59" s="23">
        <v>223</v>
      </c>
      <c r="C59" s="9">
        <v>130000</v>
      </c>
      <c r="D59" s="9">
        <v>18539.7</v>
      </c>
      <c r="E59" s="9">
        <v>17211.89</v>
      </c>
      <c r="F59" s="6">
        <f t="shared" si="2"/>
        <v>14.261307692307692</v>
      </c>
      <c r="G59" s="6">
        <f t="shared" si="3"/>
        <v>107.71449271404826</v>
      </c>
    </row>
    <row r="60" spans="1:7" s="46" customFormat="1" ht="12.75">
      <c r="A60" s="35" t="s">
        <v>13</v>
      </c>
      <c r="B60" s="23"/>
      <c r="C60" s="9">
        <f>C57-C58-C59</f>
        <v>225220</v>
      </c>
      <c r="D60" s="9">
        <f>D57-D58-D59</f>
        <v>29425.929999999975</v>
      </c>
      <c r="E60" s="9">
        <f>E57-E58-E59</f>
        <v>25442.240000000005</v>
      </c>
      <c r="F60" s="6">
        <f t="shared" si="2"/>
        <v>13.065416037652062</v>
      </c>
      <c r="G60" s="6">
        <f t="shared" si="3"/>
        <v>115.65778013256683</v>
      </c>
    </row>
    <row r="61" spans="1:7" s="46" customFormat="1" ht="16.5" customHeight="1">
      <c r="A61" s="36" t="s">
        <v>45</v>
      </c>
      <c r="B61" s="41" t="s">
        <v>31</v>
      </c>
      <c r="C61" s="5">
        <v>103679</v>
      </c>
      <c r="D61" s="5">
        <v>25842</v>
      </c>
      <c r="E61" s="5">
        <v>22392</v>
      </c>
      <c r="F61" s="6">
        <f t="shared" si="2"/>
        <v>24.92500892176815</v>
      </c>
      <c r="G61" s="6">
        <f t="shared" si="3"/>
        <v>115.40728831725616</v>
      </c>
    </row>
    <row r="62" spans="1:7" s="46" customFormat="1" ht="15.75" customHeight="1">
      <c r="A62" s="36" t="s">
        <v>27</v>
      </c>
      <c r="B62" s="41" t="s">
        <v>28</v>
      </c>
      <c r="C62" s="5">
        <v>1190762</v>
      </c>
      <c r="D62" s="5">
        <v>301131.17</v>
      </c>
      <c r="E62" s="5">
        <v>221035.69</v>
      </c>
      <c r="F62" s="6">
        <f t="shared" si="2"/>
        <v>25.28894690962594</v>
      </c>
      <c r="G62" s="6">
        <f t="shared" si="3"/>
        <v>136.23644670234023</v>
      </c>
    </row>
    <row r="63" spans="1:7" s="46" customFormat="1" ht="15.75" customHeight="1">
      <c r="A63" s="36" t="s">
        <v>63</v>
      </c>
      <c r="B63" s="41" t="s">
        <v>64</v>
      </c>
      <c r="C63" s="5">
        <f>C64+C65+C66</f>
        <v>929451</v>
      </c>
      <c r="D63" s="5">
        <f>D64+D65+D66</f>
        <v>0</v>
      </c>
      <c r="E63" s="5">
        <f>E64+E65+E66</f>
        <v>9460</v>
      </c>
      <c r="F63" s="6">
        <f t="shared" si="2"/>
        <v>0</v>
      </c>
      <c r="G63" s="6">
        <f t="shared" si="3"/>
        <v>0</v>
      </c>
    </row>
    <row r="64" spans="1:7" s="46" customFormat="1" ht="12.75" hidden="1">
      <c r="A64" s="35" t="s">
        <v>79</v>
      </c>
      <c r="B64" s="42" t="s">
        <v>80</v>
      </c>
      <c r="C64" s="9">
        <v>0</v>
      </c>
      <c r="D64" s="9">
        <v>0</v>
      </c>
      <c r="E64" s="9">
        <v>0</v>
      </c>
      <c r="F64" s="6" t="e">
        <f t="shared" si="2"/>
        <v>#DIV/0!</v>
      </c>
      <c r="G64" s="6" t="e">
        <f t="shared" si="3"/>
        <v>#DIV/0!</v>
      </c>
    </row>
    <row r="65" spans="1:7" s="46" customFormat="1" ht="17.25" customHeight="1">
      <c r="A65" s="35" t="s">
        <v>60</v>
      </c>
      <c r="B65" s="42" t="s">
        <v>59</v>
      </c>
      <c r="C65" s="9">
        <v>929451</v>
      </c>
      <c r="D65" s="9">
        <v>0</v>
      </c>
      <c r="E65" s="9">
        <v>9460</v>
      </c>
      <c r="F65" s="6">
        <f t="shared" si="2"/>
        <v>0</v>
      </c>
      <c r="G65" s="6">
        <f t="shared" si="3"/>
        <v>0</v>
      </c>
    </row>
    <row r="66" spans="1:7" s="46" customFormat="1" ht="12.75" hidden="1">
      <c r="A66" s="35" t="s">
        <v>33</v>
      </c>
      <c r="B66" s="42" t="s">
        <v>32</v>
      </c>
      <c r="C66" s="9"/>
      <c r="D66" s="9"/>
      <c r="E66" s="9"/>
      <c r="F66" s="6" t="e">
        <f t="shared" si="2"/>
        <v>#DIV/0!</v>
      </c>
      <c r="G66" s="6" t="e">
        <f t="shared" si="3"/>
        <v>#DIV/0!</v>
      </c>
    </row>
    <row r="67" spans="1:7" s="46" customFormat="1" ht="15" customHeight="1">
      <c r="A67" s="36" t="s">
        <v>48</v>
      </c>
      <c r="B67" s="41" t="s">
        <v>47</v>
      </c>
      <c r="C67" s="5">
        <f>C68+C69+C70</f>
        <v>1010422</v>
      </c>
      <c r="D67" s="5">
        <f>D68+D69+D70</f>
        <v>11000</v>
      </c>
      <c r="E67" s="5">
        <f>E68+E69+E70</f>
        <v>53862.71</v>
      </c>
      <c r="F67" s="6">
        <f t="shared" si="2"/>
        <v>1.08865404751678</v>
      </c>
      <c r="G67" s="6">
        <f t="shared" si="3"/>
        <v>20.422292157227144</v>
      </c>
    </row>
    <row r="68" spans="1:7" s="46" customFormat="1" ht="13.5" customHeight="1" hidden="1">
      <c r="A68" s="35" t="s">
        <v>76</v>
      </c>
      <c r="B68" s="42" t="s">
        <v>77</v>
      </c>
      <c r="C68" s="9">
        <v>0</v>
      </c>
      <c r="D68" s="9">
        <v>0</v>
      </c>
      <c r="E68" s="9">
        <v>0</v>
      </c>
      <c r="F68" s="6" t="e">
        <f t="shared" si="2"/>
        <v>#DIV/0!</v>
      </c>
      <c r="G68" s="6" t="e">
        <f t="shared" si="3"/>
        <v>#DIV/0!</v>
      </c>
    </row>
    <row r="69" spans="1:7" s="46" customFormat="1" ht="14.25" customHeight="1" hidden="1">
      <c r="A69" s="35" t="s">
        <v>53</v>
      </c>
      <c r="B69" s="42" t="s">
        <v>61</v>
      </c>
      <c r="C69" s="9">
        <v>0</v>
      </c>
      <c r="D69" s="9">
        <v>0</v>
      </c>
      <c r="E69" s="9">
        <v>0</v>
      </c>
      <c r="F69" s="6" t="e">
        <f t="shared" si="2"/>
        <v>#DIV/0!</v>
      </c>
      <c r="G69" s="6" t="e">
        <f t="shared" si="3"/>
        <v>#DIV/0!</v>
      </c>
    </row>
    <row r="70" spans="1:7" s="46" customFormat="1" ht="14.25" customHeight="1">
      <c r="A70" s="35" t="s">
        <v>52</v>
      </c>
      <c r="B70" s="42" t="s">
        <v>54</v>
      </c>
      <c r="C70" s="9">
        <v>1010422</v>
      </c>
      <c r="D70" s="9">
        <v>11000</v>
      </c>
      <c r="E70" s="9">
        <v>53862.71</v>
      </c>
      <c r="F70" s="6">
        <f t="shared" si="2"/>
        <v>1.08865404751678</v>
      </c>
      <c r="G70" s="6">
        <f t="shared" si="3"/>
        <v>20.422292157227144</v>
      </c>
    </row>
    <row r="71" spans="1:7" s="46" customFormat="1" ht="15.75" customHeight="1">
      <c r="A71" s="36" t="s">
        <v>16</v>
      </c>
      <c r="B71" s="41" t="s">
        <v>29</v>
      </c>
      <c r="C71" s="5">
        <v>1170657</v>
      </c>
      <c r="D71" s="5">
        <v>240749.35</v>
      </c>
      <c r="E71" s="5">
        <v>245385.37</v>
      </c>
      <c r="F71" s="6">
        <f t="shared" si="2"/>
        <v>20.565319303604728</v>
      </c>
      <c r="G71" s="6">
        <f t="shared" si="3"/>
        <v>98.11071866264888</v>
      </c>
    </row>
    <row r="72" spans="1:7" s="46" customFormat="1" ht="12.75">
      <c r="A72" s="36" t="s">
        <v>34</v>
      </c>
      <c r="B72" s="41" t="s">
        <v>49</v>
      </c>
      <c r="C72" s="5">
        <v>3000</v>
      </c>
      <c r="D72" s="5">
        <v>0</v>
      </c>
      <c r="E72" s="5">
        <v>0</v>
      </c>
      <c r="F72" s="6">
        <f t="shared" si="2"/>
        <v>0</v>
      </c>
      <c r="G72" s="6"/>
    </row>
    <row r="73" spans="1:7" s="46" customFormat="1" ht="12.75" hidden="1">
      <c r="A73" s="10" t="s">
        <v>117</v>
      </c>
      <c r="B73" s="43" t="s">
        <v>127</v>
      </c>
      <c r="C73" s="5"/>
      <c r="D73" s="5"/>
      <c r="E73" s="5"/>
      <c r="F73" s="6" t="e">
        <f t="shared" si="2"/>
        <v>#DIV/0!</v>
      </c>
      <c r="G73" s="6" t="e">
        <f t="shared" si="3"/>
        <v>#DIV/0!</v>
      </c>
    </row>
    <row r="74" spans="1:7" s="46" customFormat="1" ht="12.75">
      <c r="A74" s="36" t="s">
        <v>35</v>
      </c>
      <c r="B74" s="41" t="s">
        <v>50</v>
      </c>
      <c r="C74" s="5">
        <v>3000</v>
      </c>
      <c r="D74" s="5">
        <v>0</v>
      </c>
      <c r="E74" s="5">
        <v>0</v>
      </c>
      <c r="F74" s="6">
        <f t="shared" si="2"/>
        <v>0</v>
      </c>
      <c r="G74" s="6"/>
    </row>
    <row r="75" spans="1:7" s="46" customFormat="1" ht="12.75" hidden="1">
      <c r="A75" s="36" t="s">
        <v>117</v>
      </c>
      <c r="B75" s="20">
        <v>1000</v>
      </c>
      <c r="C75" s="5"/>
      <c r="D75" s="5"/>
      <c r="E75" s="5"/>
      <c r="F75" s="6"/>
      <c r="G75" s="6" t="e">
        <f t="shared" si="3"/>
        <v>#DIV/0!</v>
      </c>
    </row>
    <row r="76" spans="1:7" s="50" customFormat="1" ht="18" customHeight="1">
      <c r="A76" s="37" t="s">
        <v>81</v>
      </c>
      <c r="B76" s="38"/>
      <c r="C76" s="39">
        <f>C57+C61+C62+C63+C67+C71+C72+C74+C75+C73</f>
        <v>5957290</v>
      </c>
      <c r="D76" s="39">
        <f>D57+D61+D62+D63+D67+D71+D72+D74+D73</f>
        <v>885612.63</v>
      </c>
      <c r="E76" s="39">
        <f>E57+E61+E62+E63+E67+E71+E72+E74+E75</f>
        <v>867522.7799999999</v>
      </c>
      <c r="F76" s="40">
        <f t="shared" si="2"/>
        <v>14.86603187019601</v>
      </c>
      <c r="G76" s="40">
        <f t="shared" si="3"/>
        <v>102.08523054576159</v>
      </c>
    </row>
    <row r="77" spans="1:7" s="46" customFormat="1" ht="21" customHeight="1">
      <c r="A77" s="36" t="s">
        <v>30</v>
      </c>
      <c r="B77" s="20"/>
      <c r="C77" s="5">
        <f>C55-C76</f>
        <v>0</v>
      </c>
      <c r="D77" s="5">
        <f>D55-D76</f>
        <v>-91246.05999999994</v>
      </c>
      <c r="E77" s="5">
        <f>E55-E76</f>
        <v>-237305.2599999999</v>
      </c>
      <c r="F77" s="6"/>
      <c r="G77" s="6"/>
    </row>
    <row r="78" spans="1:6" ht="23.25" customHeight="1">
      <c r="A78" s="54"/>
      <c r="B78" s="55"/>
      <c r="C78" s="56"/>
      <c r="D78" s="56"/>
      <c r="E78" s="57"/>
      <c r="F78" s="58"/>
    </row>
    <row r="79" spans="1:7" ht="18.75" customHeight="1">
      <c r="A79" s="47" t="s">
        <v>62</v>
      </c>
      <c r="C79" s="59"/>
      <c r="D79" s="59"/>
      <c r="E79" s="60"/>
      <c r="F79" s="63" t="s">
        <v>115</v>
      </c>
      <c r="G79" s="63"/>
    </row>
    <row r="80" spans="3:5" ht="18" customHeight="1">
      <c r="C80" s="59"/>
      <c r="D80" s="59"/>
      <c r="E80" s="60"/>
    </row>
    <row r="81" spans="3:5" ht="12.75">
      <c r="C81" s="61"/>
      <c r="D81" s="61"/>
      <c r="E81" s="60"/>
    </row>
    <row r="82" spans="3:5" ht="12.75">
      <c r="C82" s="61"/>
      <c r="D82" s="61"/>
      <c r="E82" s="60"/>
    </row>
  </sheetData>
  <sheetProtection/>
  <mergeCells count="2">
    <mergeCell ref="A1:G1"/>
    <mergeCell ref="F79:G79"/>
  </mergeCell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2021-01-15T12:42:07Z</cp:lastPrinted>
  <dcterms:created xsi:type="dcterms:W3CDTF">2006-03-13T07:15:44Z</dcterms:created>
  <dcterms:modified xsi:type="dcterms:W3CDTF">2021-04-07T08:18:09Z</dcterms:modified>
  <cp:category/>
  <cp:version/>
  <cp:contentType/>
  <cp:contentStatus/>
</cp:coreProperties>
</file>