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01.12.202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<sst xmlns="http://schemas.openxmlformats.org/spreadsheetml/2006/main" count="139" uniqueCount="138">
  <si>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</si>
  <si>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</si>
  <si>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</si>
  <si>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</si>
  <si>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</si>
  <si>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</si>
  <si>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</si>
  <si>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</si>
  <si>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</si>
  <si>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</si>
  <si>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</si>
  <si>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</si>
  <si>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</si>
  <si>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</si>
  <si>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</si>
  <si>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</si>
  <si>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</si>
  <si>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</si>
  <si>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</si>
  <si>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</si>
  <si>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</si>
  <si>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</si>
  <si>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</si>
  <si>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</si>
  <si>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</si>
  <si>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</si>
  <si>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</si>
  <si>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</si>
  <si>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</si>
  <si>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</si>
  <si>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</si>
  <si>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</si>
  <si>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</si>
  <si>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</si>
  <si>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</si>
  <si>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</si>
  <si>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</si>
  <si>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</si>
  <si>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</si>
  <si>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</si>
  <si>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</si>
  <si>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</si>
  <si>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</si>
  <si>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</si>
  <si>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</si>
  <si>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</si>
  <si>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</si>
  <si>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</si>
  <si>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</si>
  <si>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</si>
  <si>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</si>
  <si>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</si>
  <si>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</si>
  <si>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</si>
  <si>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</si>
  <si>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</si>
  <si>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</si>
  <si>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</si>
  <si>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</si>
  <si>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</si>
  <si>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</si>
  <si>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</si>
  <si>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</si>
  <si>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</si>
  <si>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</si>
  <si>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</si>
  <si>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</si>
  <si>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</si>
  <si>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</si>
  <si>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</si>
  <si>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</si>
  <si>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</si>
  <si>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</si>
  <si>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</si>
  <si>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</si>
  <si>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</si>
  <si>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</si>
  <si>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</si>
  <si>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</si>
  <si>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</si>
  <si>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</si>
  <si>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</si>
  <si>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</si>
  <si>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</si>
  <si>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</si>
  <si>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</si>
  <si>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</si>
  <si>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</si>
  <si>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</si>
  <si>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</si>
  <si>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</si>
  <si>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</si>
  <si>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</si>
  <si>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</si>
  <si>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</si>
  <si>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</si>
  <si>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</si>
  <si>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</si>
  <si>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</si>
  <si>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</si>
  <si>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</si>
  <si>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</si>
  <si>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</si>
  <si>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</si>
  <si>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</si>
  <si>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</si>
  <si>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</si>
  <si>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</si>
  <si>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</si>
  <si>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</si>
  <si>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</si>
  <si>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</si>
  <si>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</si>
  <si>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</si>
  <si>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</si>
  <si>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</si>
  <si>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</si>
  <si>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</si>
  <si>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</si>
  <si>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</si>
  <si>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</si>
  <si>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</si>
  <si>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</si>
  <si>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</si>
  <si>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</si>
  <si>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</si>
  <si>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</si>
  <si>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 xml:space="preserve">% исп. 2021 г. к 2020 г. 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</si>
  <si>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</si>
  <si>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</si>
  <si>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</si>
  <si>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</si>
  <si>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План на 2021 г</t>
  </si>
  <si>
    <t>З.М.Айнетдинова</t>
  </si>
  <si>
    <t>Врио начальника финансового отдела</t>
  </si>
  <si>
    <t>АНАЛИЗ ИСПОЛНЕНИЯ БЮДЖЕТА   АСАНОВСКОГО СЕЛЬСКОГО ПОСЕЛЕНИЯ НА 01.12.2021 г.</t>
  </si>
  <si>
    <t>Исполнено на 01.12.2021</t>
  </si>
  <si>
    <t>Исполнено на 01.12.2020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</si>
</sst>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3" fillId="0" borderId="1" xfId="33" applyNumberFormat="1" applyFont="1" applyAlignment="1" applyProtection="1">
      <alignment horizontal="right" vertical="center" shrinkToFit="1"/>
      <protection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3" fillId="0" borderId="14" xfId="33" applyNumberFormat="1" applyFont="1" applyBorder="1" applyAlignment="1" applyProtection="1">
      <alignment horizontal="right" vertical="center" shrinkToFi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9" fontId="5" fillId="30" borderId="11" xfId="53" applyNumberFormat="1" applyFont="1" applyFill="1" applyBorder="1" applyAlignment="1">
      <alignment wrapText="1"/>
      <protection/>
    </xf>
    <xf numFmtId="4" fontId="43" fillId="0" borderId="11" xfId="33" applyNumberFormat="1" applyFont="1" applyBorder="1" applyAlignment="1" applyProtection="1">
      <alignment horizontal="right" vertical="center" shrinkToFit="1"/>
      <protection/>
    </xf>
    <xf numFmtId="4" fontId="43" fillId="0" borderId="16" xfId="33" applyNumberFormat="1" applyFont="1" applyBorder="1" applyAlignment="1" applyProtection="1">
      <alignment horizontal="right" vertical="center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3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" fontId="43" fillId="0" borderId="1" xfId="33" applyNumberFormat="1" applyFont="1" applyFill="1" applyAlignment="1" applyProtection="1">
      <alignment horizontal="right" vertical="center" wrapText="1" shrinkToFi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3" fillId="0" borderId="18" xfId="33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48">
      <selection activeCell="D55" sqref="D55"/>
    </sheetView>
  </sheetViews>
  <sheetFormatPr defaultColWidth="9.125" defaultRowHeight="12.75"/>
  <cols>
    <col min="1" max="1" width="64.50390625" style="1" customWidth="1"/>
    <col min="2" max="2" width="23.50390625" style="1" customWidth="1"/>
    <col min="3" max="3" width="13.125" style="49" customWidth="1"/>
    <col min="4" max="4" width="12.375" style="49" customWidth="1"/>
    <col min="5" max="5" width="13.375" style="49" customWidth="1"/>
    <col min="6" max="6" width="10.50390625" style="1" customWidth="1"/>
    <col min="7" max="7" width="9.625" style="1" customWidth="1"/>
    <col min="8" max="16384" width="9.125" style="1" customWidth="1"/>
  </cols>
  <sheetData>
    <row r="1" spans="1:7" ht="16.5" customHeight="1">
      <c r="A1" s="56" t="s">
        <v>135</v>
      </c>
      <c r="B1" s="56"/>
      <c r="C1" s="56"/>
      <c r="D1" s="56"/>
      <c r="E1" s="56"/>
      <c r="F1" s="56"/>
      <c r="G1" s="56"/>
    </row>
    <row r="2" spans="6:7" ht="12.75">
      <c r="F2" s="57" t="s">
        <v>68</v>
      </c>
      <c r="G2" s="57"/>
    </row>
    <row r="3" spans="1:7" ht="41.25" customHeight="1">
      <c r="A3" s="4" t="s">
        <v>0</v>
      </c>
      <c r="B3" s="4" t="s">
        <v>22</v>
      </c>
      <c r="C3" s="5" t="s">
        <v>132</v>
      </c>
      <c r="D3" s="5" t="s">
        <v>136</v>
      </c>
      <c r="E3" s="5" t="s">
        <v>137</v>
      </c>
      <c r="F3" s="6" t="s">
        <v>35</v>
      </c>
      <c r="G3" s="6" t="s">
        <v>127</v>
      </c>
    </row>
    <row r="4" spans="1:7" ht="12" customHeight="1">
      <c r="A4" s="7" t="s">
        <v>1</v>
      </c>
      <c r="B4" s="7"/>
      <c r="C4" s="8">
        <f>C5+C22</f>
        <v>1496701</v>
      </c>
      <c r="D4" s="8">
        <f>D5+D22</f>
        <v>1283865.03</v>
      </c>
      <c r="E4" s="8">
        <f>E5+E22</f>
        <v>704024.9700000001</v>
      </c>
      <c r="F4" s="9">
        <f aca="true" t="shared" si="0" ref="F4:F48">D4/C4*100</f>
        <v>85.7796600657045</v>
      </c>
      <c r="G4" s="9">
        <f aca="true" t="shared" si="1" ref="G4:G51">D4/E4*100</f>
        <v>182.36072365444647</v>
      </c>
    </row>
    <row r="5" spans="1:7" ht="16.5" customHeight="1">
      <c r="A5" s="10" t="s">
        <v>16</v>
      </c>
      <c r="B5" s="7"/>
      <c r="C5" s="8">
        <f>C6+C9+C14+C16+C21</f>
        <v>803500</v>
      </c>
      <c r="D5" s="8">
        <f>D6+D9+D14+D16+D21</f>
        <v>585184.51</v>
      </c>
      <c r="E5" s="8">
        <f>E6+E9+E14+E16+E21</f>
        <v>596914.6000000001</v>
      </c>
      <c r="F5" s="9">
        <f t="shared" si="0"/>
        <v>72.82943497199751</v>
      </c>
      <c r="G5" s="9">
        <f t="shared" si="1"/>
        <v>98.03487969635856</v>
      </c>
    </row>
    <row r="6" spans="1:7" ht="17.25" customHeight="1">
      <c r="A6" s="10" t="s">
        <v>2</v>
      </c>
      <c r="B6" s="7" t="s">
        <v>23</v>
      </c>
      <c r="C6" s="8">
        <f>C7</f>
        <v>65900</v>
      </c>
      <c r="D6" s="8">
        <f>D7</f>
        <v>77245.86</v>
      </c>
      <c r="E6" s="8">
        <f>E7</f>
        <v>69183.64</v>
      </c>
      <c r="F6" s="9">
        <f t="shared" si="0"/>
        <v>117.21678300455235</v>
      </c>
      <c r="G6" s="9">
        <f t="shared" si="1"/>
        <v>111.65336197979754</v>
      </c>
    </row>
    <row r="7" spans="1:7" ht="12.75">
      <c r="A7" s="11" t="s">
        <v>3</v>
      </c>
      <c r="B7" s="4" t="s">
        <v>40</v>
      </c>
      <c r="C7" s="12">
        <v>65900</v>
      </c>
      <c r="D7" s="12">
        <v>77245.86</v>
      </c>
      <c r="E7" s="12">
        <v>69183.64</v>
      </c>
      <c r="F7" s="9">
        <f t="shared" si="0"/>
        <v>117.21678300455235</v>
      </c>
      <c r="G7" s="9">
        <f t="shared" si="1"/>
        <v>111.65336197979754</v>
      </c>
    </row>
    <row r="8" spans="1:7" ht="12.75">
      <c r="A8" s="30" t="s">
        <v>126</v>
      </c>
      <c r="B8" s="4"/>
      <c r="C8" s="12">
        <f>C7*1/3</f>
        <v>21966.666666666668</v>
      </c>
      <c r="D8" s="12">
        <f>D7*1/3</f>
        <v>25748.62</v>
      </c>
      <c r="E8" s="12">
        <f>E7*1/3</f>
        <v>23061.213333333333</v>
      </c>
      <c r="F8" s="9">
        <f t="shared" si="0"/>
        <v>117.21678300455234</v>
      </c>
      <c r="G8" s="9">
        <f t="shared" si="1"/>
        <v>111.65336197979754</v>
      </c>
    </row>
    <row r="9" spans="1:7" s="2" customFormat="1" ht="29.25" customHeight="1">
      <c r="A9" s="13" t="s">
        <v>66</v>
      </c>
      <c r="B9" s="7" t="s">
        <v>67</v>
      </c>
      <c r="C9" s="8">
        <f>C10+C11+C12+C13</f>
        <v>366500</v>
      </c>
      <c r="D9" s="8">
        <f>D10+D11+D12+D13</f>
        <v>291095.35</v>
      </c>
      <c r="E9" s="8">
        <f>E10+E11+E12+E13</f>
        <v>257119.34000000003</v>
      </c>
      <c r="F9" s="9">
        <f t="shared" si="0"/>
        <v>79.4257435197817</v>
      </c>
      <c r="G9" s="9">
        <f t="shared" si="1"/>
        <v>113.21410128075155</v>
      </c>
    </row>
    <row r="10" spans="1:7" ht="48.75" customHeight="1">
      <c r="A10" s="14" t="s">
        <v>62</v>
      </c>
      <c r="B10" s="15" t="s">
        <v>77</v>
      </c>
      <c r="C10" s="16">
        <v>156500</v>
      </c>
      <c r="D10" s="16">
        <v>133425.74</v>
      </c>
      <c r="E10" s="12">
        <v>118451.05</v>
      </c>
      <c r="F10" s="9">
        <f t="shared" si="0"/>
        <v>85.25606389776357</v>
      </c>
      <c r="G10" s="9">
        <f t="shared" si="1"/>
        <v>112.64209139555959</v>
      </c>
    </row>
    <row r="11" spans="1:7" ht="63.75" customHeight="1">
      <c r="A11" s="14" t="s">
        <v>63</v>
      </c>
      <c r="B11" s="15" t="s">
        <v>78</v>
      </c>
      <c r="C11" s="16">
        <v>1100</v>
      </c>
      <c r="D11" s="16">
        <v>946.43</v>
      </c>
      <c r="E11" s="12">
        <v>849.78</v>
      </c>
      <c r="F11" s="9">
        <f t="shared" si="0"/>
        <v>86.03909090909092</v>
      </c>
      <c r="G11" s="9">
        <f t="shared" si="1"/>
        <v>111.37353197298123</v>
      </c>
    </row>
    <row r="12" spans="1:7" ht="50.25" customHeight="1">
      <c r="A12" s="14" t="s">
        <v>64</v>
      </c>
      <c r="B12" s="15" t="s">
        <v>79</v>
      </c>
      <c r="C12" s="16">
        <v>208900</v>
      </c>
      <c r="D12" s="16">
        <v>179330.14</v>
      </c>
      <c r="E12" s="12">
        <v>159153.95</v>
      </c>
      <c r="F12" s="9">
        <f t="shared" si="0"/>
        <v>85.8449688846338</v>
      </c>
      <c r="G12" s="9">
        <f t="shared" si="1"/>
        <v>112.67715315893825</v>
      </c>
    </row>
    <row r="13" spans="1:7" ht="51.75" customHeight="1">
      <c r="A13" s="14" t="s">
        <v>65</v>
      </c>
      <c r="B13" s="15" t="s">
        <v>80</v>
      </c>
      <c r="C13" s="16">
        <v>0</v>
      </c>
      <c r="D13" s="16">
        <v>-22606.96</v>
      </c>
      <c r="E13" s="12">
        <v>-21335.44</v>
      </c>
      <c r="F13" s="9"/>
      <c r="G13" s="9">
        <f t="shared" si="1"/>
        <v>105.95966148342852</v>
      </c>
    </row>
    <row r="14" spans="1:7" ht="18.75" customHeight="1">
      <c r="A14" s="17" t="s">
        <v>4</v>
      </c>
      <c r="B14" s="7" t="s">
        <v>24</v>
      </c>
      <c r="C14" s="8">
        <f>C15</f>
        <v>48100</v>
      </c>
      <c r="D14" s="8">
        <f>D15</f>
        <v>1596</v>
      </c>
      <c r="E14" s="8">
        <f>E15</f>
        <v>24083.7</v>
      </c>
      <c r="F14" s="9">
        <f t="shared" si="0"/>
        <v>3.3180873180873185</v>
      </c>
      <c r="G14" s="9">
        <f t="shared" si="1"/>
        <v>6.626888725569575</v>
      </c>
    </row>
    <row r="15" spans="1:7" ht="13.5" customHeight="1">
      <c r="A15" s="18" t="s">
        <v>5</v>
      </c>
      <c r="B15" s="6" t="s">
        <v>41</v>
      </c>
      <c r="C15" s="16">
        <v>48100</v>
      </c>
      <c r="D15" s="16">
        <v>1596</v>
      </c>
      <c r="E15" s="12">
        <v>24083.7</v>
      </c>
      <c r="F15" s="9">
        <f t="shared" si="0"/>
        <v>3.3180873180873185</v>
      </c>
      <c r="G15" s="9">
        <f t="shared" si="1"/>
        <v>6.626888725569575</v>
      </c>
    </row>
    <row r="16" spans="1:7" ht="21" customHeight="1">
      <c r="A16" s="19" t="s">
        <v>6</v>
      </c>
      <c r="B16" s="20" t="s">
        <v>25</v>
      </c>
      <c r="C16" s="8">
        <f>C17+C18</f>
        <v>322000</v>
      </c>
      <c r="D16" s="8">
        <f>D17+D18</f>
        <v>215247.3</v>
      </c>
      <c r="E16" s="8">
        <f>E17+E18</f>
        <v>246527.91999999998</v>
      </c>
      <c r="F16" s="9">
        <f t="shared" si="0"/>
        <v>66.84698757763975</v>
      </c>
      <c r="G16" s="9">
        <f t="shared" si="1"/>
        <v>87.31153047492552</v>
      </c>
    </row>
    <row r="17" spans="1:7" ht="12.75">
      <c r="A17" s="21" t="s">
        <v>7</v>
      </c>
      <c r="B17" s="22" t="s">
        <v>26</v>
      </c>
      <c r="C17" s="23">
        <v>62000</v>
      </c>
      <c r="D17" s="16">
        <v>30257.88</v>
      </c>
      <c r="E17" s="12">
        <v>56371.78</v>
      </c>
      <c r="F17" s="9">
        <f t="shared" si="0"/>
        <v>48.80303225806452</v>
      </c>
      <c r="G17" s="9">
        <f t="shared" si="1"/>
        <v>53.67558022826315</v>
      </c>
    </row>
    <row r="18" spans="1:7" ht="14.25" customHeight="1">
      <c r="A18" s="19" t="s">
        <v>19</v>
      </c>
      <c r="B18" s="20" t="s">
        <v>27</v>
      </c>
      <c r="C18" s="8">
        <f>C19+C20</f>
        <v>260000</v>
      </c>
      <c r="D18" s="24">
        <f>D19+D20</f>
        <v>184989.41999999998</v>
      </c>
      <c r="E18" s="8">
        <f>E19+E20</f>
        <v>190156.13999999998</v>
      </c>
      <c r="F18" s="9">
        <f t="shared" si="0"/>
        <v>71.14977692307691</v>
      </c>
      <c r="G18" s="9">
        <f t="shared" si="1"/>
        <v>97.28290656299608</v>
      </c>
    </row>
    <row r="19" spans="1:7" ht="27.75" customHeight="1">
      <c r="A19" s="25" t="s">
        <v>69</v>
      </c>
      <c r="B19" s="6" t="s">
        <v>71</v>
      </c>
      <c r="C19" s="26">
        <v>55000</v>
      </c>
      <c r="D19" s="27">
        <v>14189.4</v>
      </c>
      <c r="E19" s="12">
        <v>9516.09</v>
      </c>
      <c r="F19" s="9">
        <f t="shared" si="0"/>
        <v>25.79890909090909</v>
      </c>
      <c r="G19" s="9">
        <f t="shared" si="1"/>
        <v>149.10956075446953</v>
      </c>
    </row>
    <row r="20" spans="1:7" ht="26.25" customHeight="1">
      <c r="A20" s="25" t="s">
        <v>70</v>
      </c>
      <c r="B20" s="6" t="s">
        <v>72</v>
      </c>
      <c r="C20" s="26">
        <v>205000</v>
      </c>
      <c r="D20" s="27">
        <v>170800.02</v>
      </c>
      <c r="E20" s="12">
        <v>180640.05</v>
      </c>
      <c r="F20" s="9">
        <f t="shared" si="0"/>
        <v>83.31708292682927</v>
      </c>
      <c r="G20" s="9">
        <f t="shared" si="1"/>
        <v>94.55268640592162</v>
      </c>
    </row>
    <row r="21" spans="1:7" s="2" customFormat="1" ht="12.75">
      <c r="A21" s="19" t="s">
        <v>46</v>
      </c>
      <c r="B21" s="20" t="s">
        <v>108</v>
      </c>
      <c r="C21" s="8">
        <v>1000</v>
      </c>
      <c r="D21" s="8">
        <v>0</v>
      </c>
      <c r="E21" s="8">
        <v>0</v>
      </c>
      <c r="F21" s="9">
        <f t="shared" si="0"/>
        <v>0</v>
      </c>
      <c r="G21" s="9" t="e">
        <f t="shared" si="1"/>
        <v>#DIV/0!</v>
      </c>
    </row>
    <row r="22" spans="1:7" ht="16.5" customHeight="1">
      <c r="A22" s="28" t="s">
        <v>17</v>
      </c>
      <c r="B22" s="29"/>
      <c r="C22" s="8">
        <f>C23+C27+C32+C33+C30</f>
        <v>693201</v>
      </c>
      <c r="D22" s="8">
        <f>D23+D27+D32+D33+D30</f>
        <v>698680.52</v>
      </c>
      <c r="E22" s="8">
        <f>E23+E27+E32+E33+E30</f>
        <v>107110.37000000001</v>
      </c>
      <c r="F22" s="9">
        <f t="shared" si="0"/>
        <v>100.7904662572616</v>
      </c>
      <c r="G22" s="9">
        <f t="shared" si="1"/>
        <v>652.2996046041106</v>
      </c>
    </row>
    <row r="23" spans="1:7" ht="25.5" customHeight="1">
      <c r="A23" s="28" t="s">
        <v>82</v>
      </c>
      <c r="B23" s="29" t="s">
        <v>83</v>
      </c>
      <c r="C23" s="8">
        <f>C24+C25+C26</f>
        <v>70600</v>
      </c>
      <c r="D23" s="8">
        <f>D24+D25+D26</f>
        <v>-172334.59</v>
      </c>
      <c r="E23" s="8">
        <f>E24+E25+E26</f>
        <v>107110.37000000001</v>
      </c>
      <c r="F23" s="9">
        <f t="shared" si="0"/>
        <v>-244.09998583569404</v>
      </c>
      <c r="G23" s="9">
        <f t="shared" si="1"/>
        <v>-160.89440266147898</v>
      </c>
    </row>
    <row r="24" spans="1:7" ht="58.5" customHeight="1">
      <c r="A24" s="30" t="s">
        <v>84</v>
      </c>
      <c r="B24" s="31" t="s">
        <v>85</v>
      </c>
      <c r="C24" s="12">
        <v>61190</v>
      </c>
      <c r="D24" s="12">
        <v>-181748.75</v>
      </c>
      <c r="E24" s="32">
        <v>97696.21</v>
      </c>
      <c r="F24" s="9">
        <f t="shared" si="0"/>
        <v>-297.0236149697663</v>
      </c>
      <c r="G24" s="9">
        <f t="shared" si="1"/>
        <v>-186.03459642907333</v>
      </c>
    </row>
    <row r="25" spans="1:7" ht="52.5" hidden="1">
      <c r="A25" s="30" t="s">
        <v>86</v>
      </c>
      <c r="B25" s="31" t="s">
        <v>87</v>
      </c>
      <c r="C25" s="33"/>
      <c r="D25" s="12"/>
      <c r="E25" s="32"/>
      <c r="F25" s="9" t="e">
        <f t="shared" si="0"/>
        <v>#DIV/0!</v>
      </c>
      <c r="G25" s="9" t="e">
        <f t="shared" si="1"/>
        <v>#DIV/0!</v>
      </c>
    </row>
    <row r="26" spans="1:7" ht="26.25">
      <c r="A26" s="30" t="s">
        <v>105</v>
      </c>
      <c r="B26" s="31" t="s">
        <v>106</v>
      </c>
      <c r="C26" s="33">
        <v>9410</v>
      </c>
      <c r="D26" s="12">
        <v>9414.16</v>
      </c>
      <c r="E26" s="32">
        <v>9414.16</v>
      </c>
      <c r="F26" s="9">
        <f t="shared" si="0"/>
        <v>100.04420828905421</v>
      </c>
      <c r="G26" s="9">
        <f t="shared" si="1"/>
        <v>100</v>
      </c>
    </row>
    <row r="27" spans="1:7" ht="26.25" hidden="1">
      <c r="A27" s="28" t="s">
        <v>88</v>
      </c>
      <c r="B27" s="29" t="s">
        <v>89</v>
      </c>
      <c r="C27" s="8">
        <f>C28+C29</f>
        <v>0</v>
      </c>
      <c r="D27" s="8">
        <f>D28+D29</f>
        <v>0</v>
      </c>
      <c r="E27" s="8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6.25" hidden="1">
      <c r="A28" s="30" t="s">
        <v>90</v>
      </c>
      <c r="B28" s="31" t="s">
        <v>91</v>
      </c>
      <c r="C28" s="12"/>
      <c r="D28" s="12"/>
      <c r="E28" s="12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4" t="s">
        <v>73</v>
      </c>
      <c r="B29" s="35" t="s">
        <v>92</v>
      </c>
      <c r="C29" s="12">
        <v>0</v>
      </c>
      <c r="D29" s="12">
        <v>0</v>
      </c>
      <c r="E29" s="12"/>
      <c r="F29" s="9" t="e">
        <f t="shared" si="0"/>
        <v>#DIV/0!</v>
      </c>
      <c r="G29" s="9" t="e">
        <f t="shared" si="1"/>
        <v>#DIV/0!</v>
      </c>
    </row>
    <row r="30" spans="1:7" ht="26.25">
      <c r="A30" s="13" t="s">
        <v>93</v>
      </c>
      <c r="B30" s="36" t="s">
        <v>94</v>
      </c>
      <c r="C30" s="8">
        <f>C31</f>
        <v>406740</v>
      </c>
      <c r="D30" s="8">
        <f>D31</f>
        <v>727700</v>
      </c>
      <c r="E30" s="8">
        <f>E31</f>
        <v>0</v>
      </c>
      <c r="F30" s="9">
        <f t="shared" si="0"/>
        <v>178.91036042680827</v>
      </c>
      <c r="G30" s="9" t="e">
        <f t="shared" si="1"/>
        <v>#DIV/0!</v>
      </c>
    </row>
    <row r="31" spans="1:7" ht="66">
      <c r="A31" s="34" t="s">
        <v>81</v>
      </c>
      <c r="B31" s="35" t="s">
        <v>95</v>
      </c>
      <c r="C31" s="12">
        <v>406740</v>
      </c>
      <c r="D31" s="12">
        <v>727700</v>
      </c>
      <c r="E31" s="12">
        <v>0</v>
      </c>
      <c r="F31" s="9">
        <f t="shared" si="0"/>
        <v>178.91036042680827</v>
      </c>
      <c r="G31" s="9" t="e">
        <f t="shared" si="1"/>
        <v>#DIV/0!</v>
      </c>
    </row>
    <row r="32" spans="1:7" ht="12.75">
      <c r="A32" s="13" t="s">
        <v>96</v>
      </c>
      <c r="B32" s="20" t="s">
        <v>97</v>
      </c>
      <c r="C32" s="8">
        <v>0</v>
      </c>
      <c r="D32" s="8">
        <v>2343.11</v>
      </c>
      <c r="E32" s="8">
        <v>0</v>
      </c>
      <c r="F32" s="9" t="e">
        <f t="shared" si="0"/>
        <v>#DIV/0!</v>
      </c>
      <c r="G32" s="9" t="e">
        <f t="shared" si="1"/>
        <v>#DIV/0!</v>
      </c>
    </row>
    <row r="33" spans="1:7" s="2" customFormat="1" ht="12.75">
      <c r="A33" s="37" t="s">
        <v>98</v>
      </c>
      <c r="B33" s="20" t="s">
        <v>122</v>
      </c>
      <c r="C33" s="8">
        <f>C34+C35+C36</f>
        <v>215861</v>
      </c>
      <c r="D33" s="8">
        <f>D34+D35+D36</f>
        <v>140972</v>
      </c>
      <c r="E33" s="8">
        <f>E34+E35</f>
        <v>0</v>
      </c>
      <c r="F33" s="9">
        <f t="shared" si="0"/>
        <v>65.30684097636905</v>
      </c>
      <c r="G33" s="9" t="e">
        <f t="shared" si="1"/>
        <v>#DIV/0!</v>
      </c>
    </row>
    <row r="34" spans="1:7" s="2" customFormat="1" ht="26.25" hidden="1">
      <c r="A34" s="38" t="s">
        <v>101</v>
      </c>
      <c r="B34" s="39" t="s">
        <v>102</v>
      </c>
      <c r="C34" s="12">
        <v>0</v>
      </c>
      <c r="D34" s="12">
        <v>0</v>
      </c>
      <c r="E34" s="12">
        <v>0</v>
      </c>
      <c r="F34" s="9" t="e">
        <f t="shared" si="0"/>
        <v>#DIV/0!</v>
      </c>
      <c r="G34" s="9" t="e">
        <f t="shared" si="1"/>
        <v>#DIV/0!</v>
      </c>
    </row>
    <row r="35" spans="1:7" ht="26.25" hidden="1">
      <c r="A35" s="34" t="s">
        <v>103</v>
      </c>
      <c r="B35" s="6" t="s">
        <v>104</v>
      </c>
      <c r="C35" s="12">
        <v>0</v>
      </c>
      <c r="D35" s="12">
        <v>0</v>
      </c>
      <c r="E35" s="12">
        <v>0</v>
      </c>
      <c r="F35" s="9" t="e">
        <f t="shared" si="0"/>
        <v>#DIV/0!</v>
      </c>
      <c r="G35" s="9" t="e">
        <f t="shared" si="1"/>
        <v>#DIV/0!</v>
      </c>
    </row>
    <row r="36" spans="1:7" ht="26.25">
      <c r="A36" s="34" t="s">
        <v>130</v>
      </c>
      <c r="B36" s="6" t="s">
        <v>131</v>
      </c>
      <c r="C36" s="12">
        <v>215861</v>
      </c>
      <c r="D36" s="12">
        <v>140972</v>
      </c>
      <c r="E36" s="12">
        <v>0</v>
      </c>
      <c r="F36" s="9">
        <f t="shared" si="0"/>
        <v>65.30684097636905</v>
      </c>
      <c r="G36" s="9" t="e">
        <f t="shared" si="1"/>
        <v>#DIV/0!</v>
      </c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4009316</v>
      </c>
      <c r="D37" s="8">
        <f>D38+D39+D40+D42+D45+D46+D49+D41+D48+D43+D44+D47</f>
        <v>3051688</v>
      </c>
      <c r="E37" s="8">
        <f>E38+E39+E40+E42+E45+E46+E49+E48+E44+E41+E43+E47</f>
        <v>2804229</v>
      </c>
      <c r="F37" s="9">
        <f t="shared" si="0"/>
        <v>76.11492833191497</v>
      </c>
      <c r="G37" s="9">
        <f t="shared" si="1"/>
        <v>108.82449329209562</v>
      </c>
    </row>
    <row r="38" spans="1:7" ht="16.5" customHeight="1">
      <c r="A38" s="34" t="s">
        <v>99</v>
      </c>
      <c r="B38" s="6" t="s">
        <v>109</v>
      </c>
      <c r="C38" s="16">
        <v>1471526</v>
      </c>
      <c r="D38" s="16">
        <v>1346795</v>
      </c>
      <c r="E38" s="12">
        <v>881540</v>
      </c>
      <c r="F38" s="9">
        <f t="shared" si="0"/>
        <v>91.52369716878941</v>
      </c>
      <c r="G38" s="9">
        <f t="shared" si="1"/>
        <v>152.77752569367243</v>
      </c>
    </row>
    <row r="39" spans="1:7" ht="27.75" customHeight="1">
      <c r="A39" s="34" t="s">
        <v>42</v>
      </c>
      <c r="B39" s="6" t="s">
        <v>110</v>
      </c>
      <c r="C39" s="16">
        <v>460000</v>
      </c>
      <c r="D39" s="16">
        <v>100000</v>
      </c>
      <c r="E39" s="12">
        <v>480000</v>
      </c>
      <c r="F39" s="9">
        <f t="shared" si="0"/>
        <v>21.73913043478261</v>
      </c>
      <c r="G39" s="9">
        <f t="shared" si="1"/>
        <v>20.833333333333336</v>
      </c>
    </row>
    <row r="40" spans="1:7" ht="52.5" hidden="1">
      <c r="A40" s="34" t="s">
        <v>100</v>
      </c>
      <c r="B40" s="6" t="s">
        <v>111</v>
      </c>
      <c r="C40" s="12"/>
      <c r="D40" s="12"/>
      <c r="E40" s="12"/>
      <c r="F40" s="9" t="e">
        <f t="shared" si="0"/>
        <v>#DIV/0!</v>
      </c>
      <c r="G40" s="9" t="e">
        <f t="shared" si="1"/>
        <v>#DIV/0!</v>
      </c>
    </row>
    <row r="41" spans="1:7" ht="26.25" hidden="1">
      <c r="A41" s="30" t="s">
        <v>107</v>
      </c>
      <c r="B41" s="31" t="s">
        <v>112</v>
      </c>
      <c r="C41" s="40"/>
      <c r="D41" s="12"/>
      <c r="E41" s="12"/>
      <c r="F41" s="9" t="e">
        <f t="shared" si="0"/>
        <v>#DIV/0!</v>
      </c>
      <c r="G41" s="9" t="e">
        <f t="shared" si="1"/>
        <v>#DIV/0!</v>
      </c>
    </row>
    <row r="42" spans="1:7" ht="26.25" hidden="1">
      <c r="A42" s="34" t="s">
        <v>45</v>
      </c>
      <c r="B42" s="6" t="s">
        <v>113</v>
      </c>
      <c r="C42" s="23"/>
      <c r="D42" s="47"/>
      <c r="E42" s="12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119</v>
      </c>
      <c r="B43" s="31" t="s">
        <v>120</v>
      </c>
      <c r="C43" s="26">
        <v>673776</v>
      </c>
      <c r="D43" s="12">
        <v>673776</v>
      </c>
      <c r="E43" s="12">
        <v>290234</v>
      </c>
      <c r="F43" s="9">
        <f t="shared" si="0"/>
        <v>100</v>
      </c>
      <c r="G43" s="9">
        <f t="shared" si="1"/>
        <v>232.14923130990854</v>
      </c>
    </row>
    <row r="44" spans="1:7" ht="12.75">
      <c r="A44" s="30" t="s">
        <v>121</v>
      </c>
      <c r="B44" s="31" t="s">
        <v>113</v>
      </c>
      <c r="C44" s="26">
        <v>1144895</v>
      </c>
      <c r="D44" s="12">
        <v>697895</v>
      </c>
      <c r="E44" s="12">
        <v>799594</v>
      </c>
      <c r="F44" s="9">
        <f t="shared" si="0"/>
        <v>60.9571183383629</v>
      </c>
      <c r="G44" s="9">
        <f t="shared" si="1"/>
        <v>87.2811701938734</v>
      </c>
    </row>
    <row r="45" spans="1:7" ht="19.5" customHeight="1">
      <c r="A45" s="34" t="s">
        <v>47</v>
      </c>
      <c r="B45" s="6" t="s">
        <v>114</v>
      </c>
      <c r="C45" s="48">
        <v>103679</v>
      </c>
      <c r="D45" s="48">
        <v>95042</v>
      </c>
      <c r="E45" s="12">
        <v>90343</v>
      </c>
      <c r="F45" s="9">
        <f t="shared" si="0"/>
        <v>91.66947983680399</v>
      </c>
      <c r="G45" s="9">
        <f t="shared" si="1"/>
        <v>105.20128842301008</v>
      </c>
    </row>
    <row r="46" spans="1:7" ht="18" customHeight="1" hidden="1">
      <c r="A46" s="34" t="s">
        <v>74</v>
      </c>
      <c r="B46" s="6" t="s">
        <v>115</v>
      </c>
      <c r="C46" s="12">
        <v>0</v>
      </c>
      <c r="D46" s="12">
        <v>0</v>
      </c>
      <c r="E46" s="12">
        <v>0</v>
      </c>
      <c r="F46" s="9" t="e">
        <f t="shared" si="0"/>
        <v>#DIV/0!</v>
      </c>
      <c r="G46" s="9" t="e">
        <f t="shared" si="1"/>
        <v>#DIV/0!</v>
      </c>
    </row>
    <row r="47" spans="1:7" ht="39" hidden="1">
      <c r="A47" s="34" t="s">
        <v>123</v>
      </c>
      <c r="B47" s="6" t="s">
        <v>124</v>
      </c>
      <c r="C47" s="12"/>
      <c r="D47" s="12"/>
      <c r="E47" s="12"/>
      <c r="F47" s="9" t="e">
        <f t="shared" si="0"/>
        <v>#DIV/0!</v>
      </c>
      <c r="G47" s="9" t="e">
        <f t="shared" si="1"/>
        <v>#DIV/0!</v>
      </c>
    </row>
    <row r="48" spans="1:7" ht="12.75">
      <c r="A48" s="34" t="s">
        <v>48</v>
      </c>
      <c r="B48" s="6" t="s">
        <v>116</v>
      </c>
      <c r="C48" s="12">
        <v>55440</v>
      </c>
      <c r="D48" s="12">
        <v>55440</v>
      </c>
      <c r="E48" s="12">
        <v>100000</v>
      </c>
      <c r="F48" s="9">
        <f t="shared" si="0"/>
        <v>100</v>
      </c>
      <c r="G48" s="9"/>
    </row>
    <row r="49" spans="1:7" ht="19.5" customHeight="1">
      <c r="A49" s="13" t="s">
        <v>53</v>
      </c>
      <c r="B49" s="20" t="s">
        <v>117</v>
      </c>
      <c r="C49" s="8">
        <f>C50</f>
        <v>100000</v>
      </c>
      <c r="D49" s="8">
        <f>D50</f>
        <v>82740</v>
      </c>
      <c r="E49" s="8">
        <f>E50</f>
        <v>162518</v>
      </c>
      <c r="F49" s="9">
        <f>D49/C49*100</f>
        <v>82.74000000000001</v>
      </c>
      <c r="G49" s="9">
        <f t="shared" si="1"/>
        <v>50.91128367319312</v>
      </c>
    </row>
    <row r="50" spans="1:7" ht="15.75" customHeight="1">
      <c r="A50" s="34" t="s">
        <v>54</v>
      </c>
      <c r="B50" s="6" t="s">
        <v>118</v>
      </c>
      <c r="C50" s="12">
        <v>100000</v>
      </c>
      <c r="D50" s="12">
        <v>82740</v>
      </c>
      <c r="E50" s="12">
        <v>162518</v>
      </c>
      <c r="F50" s="9">
        <f>D50/C50*100</f>
        <v>82.74000000000001</v>
      </c>
      <c r="G50" s="9">
        <f t="shared" si="1"/>
        <v>50.91128367319312</v>
      </c>
    </row>
    <row r="51" spans="1:7" ht="26.25" hidden="1">
      <c r="A51" s="13" t="s">
        <v>9</v>
      </c>
      <c r="B51" s="20" t="s">
        <v>29</v>
      </c>
      <c r="C51" s="8"/>
      <c r="D51" s="8"/>
      <c r="E51" s="8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41" t="s">
        <v>10</v>
      </c>
      <c r="B52" s="42"/>
      <c r="C52" s="43">
        <f>C4+C37+C51</f>
        <v>5506017</v>
      </c>
      <c r="D52" s="43">
        <f>D4+D37+D51</f>
        <v>4335553.03</v>
      </c>
      <c r="E52" s="43">
        <f>E37+E4</f>
        <v>3508253.97</v>
      </c>
      <c r="F52" s="44">
        <f>D52/C52*100</f>
        <v>78.74209305928406</v>
      </c>
      <c r="G52" s="44">
        <f>D52/E52*100</f>
        <v>123.58150427746826</v>
      </c>
    </row>
    <row r="53" spans="1:7" ht="15" customHeight="1">
      <c r="A53" s="20" t="s">
        <v>11</v>
      </c>
      <c r="B53" s="20"/>
      <c r="C53" s="8"/>
      <c r="D53" s="8"/>
      <c r="E53" s="8"/>
      <c r="F53" s="9"/>
      <c r="G53" s="9"/>
    </row>
    <row r="54" spans="1:7" ht="17.25" customHeight="1">
      <c r="A54" s="13" t="s">
        <v>12</v>
      </c>
      <c r="B54" s="45" t="s">
        <v>52</v>
      </c>
      <c r="C54" s="8">
        <v>1425118</v>
      </c>
      <c r="D54" s="8">
        <v>1184700.68</v>
      </c>
      <c r="E54" s="8">
        <v>1105245.54</v>
      </c>
      <c r="F54" s="9">
        <f aca="true" t="shared" si="2" ref="F54:F71">D54/C54*100</f>
        <v>83.1300060766898</v>
      </c>
      <c r="G54" s="9">
        <f>D54/E54*100</f>
        <v>107.18891297222515</v>
      </c>
    </row>
    <row r="55" spans="1:7" ht="12.75">
      <c r="A55" s="34" t="s">
        <v>13</v>
      </c>
      <c r="B55" s="6">
        <v>211.213</v>
      </c>
      <c r="C55" s="12">
        <v>1157260</v>
      </c>
      <c r="D55" s="12">
        <v>1044743.82</v>
      </c>
      <c r="E55" s="12">
        <v>923160.7</v>
      </c>
      <c r="F55" s="9">
        <f t="shared" si="2"/>
        <v>90.27736377305014</v>
      </c>
      <c r="G55" s="9">
        <f aca="true" t="shared" si="3" ref="G55:G69">D55/E55*100</f>
        <v>113.17030935134045</v>
      </c>
    </row>
    <row r="56" spans="1:7" ht="12.75">
      <c r="A56" s="34" t="s">
        <v>20</v>
      </c>
      <c r="B56" s="6">
        <v>223</v>
      </c>
      <c r="C56" s="12">
        <v>130000</v>
      </c>
      <c r="D56" s="12">
        <v>63429.9</v>
      </c>
      <c r="E56" s="12">
        <v>48811.81</v>
      </c>
      <c r="F56" s="9">
        <f t="shared" si="2"/>
        <v>48.79223076923077</v>
      </c>
      <c r="G56" s="9">
        <f t="shared" si="3"/>
        <v>129.94785483267268</v>
      </c>
    </row>
    <row r="57" spans="1:7" ht="12.75">
      <c r="A57" s="34" t="s">
        <v>14</v>
      </c>
      <c r="B57" s="6"/>
      <c r="C57" s="12">
        <f>C54-C55-C56</f>
        <v>137858</v>
      </c>
      <c r="D57" s="12">
        <f>D54-D55-D56</f>
        <v>76526.95999999999</v>
      </c>
      <c r="E57" s="12">
        <f>E54-E55-E56</f>
        <v>133273.0300000001</v>
      </c>
      <c r="F57" s="9">
        <f t="shared" si="2"/>
        <v>55.51143930711311</v>
      </c>
      <c r="G57" s="9">
        <f t="shared" si="3"/>
        <v>57.42119016878354</v>
      </c>
    </row>
    <row r="58" spans="1:7" ht="16.5" customHeight="1">
      <c r="A58" s="13" t="s">
        <v>21</v>
      </c>
      <c r="B58" s="45" t="s">
        <v>36</v>
      </c>
      <c r="C58" s="8">
        <v>103679</v>
      </c>
      <c r="D58" s="8">
        <v>93142.61</v>
      </c>
      <c r="E58" s="8">
        <v>85263.52</v>
      </c>
      <c r="F58" s="9">
        <f t="shared" si="2"/>
        <v>89.8374887875076</v>
      </c>
      <c r="G58" s="9">
        <f t="shared" si="3"/>
        <v>109.24086877952024</v>
      </c>
    </row>
    <row r="59" spans="1:7" ht="12.75" hidden="1">
      <c r="A59" s="13" t="s">
        <v>30</v>
      </c>
      <c r="B59" s="45" t="s">
        <v>31</v>
      </c>
      <c r="C59" s="8"/>
      <c r="D59" s="8"/>
      <c r="E59" s="8"/>
      <c r="F59" s="9" t="e">
        <f t="shared" si="2"/>
        <v>#DIV/0!</v>
      </c>
      <c r="G59" s="9" t="e">
        <f t="shared" si="3"/>
        <v>#DIV/0!</v>
      </c>
    </row>
    <row r="60" spans="1:7" ht="15" customHeight="1">
      <c r="A60" s="13" t="s">
        <v>58</v>
      </c>
      <c r="B60" s="45" t="s">
        <v>59</v>
      </c>
      <c r="C60" s="8">
        <f>C62+C63+C61</f>
        <v>1517177</v>
      </c>
      <c r="D60" s="8">
        <f>D62+D63+D61</f>
        <v>1468184.66</v>
      </c>
      <c r="E60" s="8">
        <f>E62+E63+E61</f>
        <v>996709</v>
      </c>
      <c r="F60" s="9">
        <f t="shared" si="2"/>
        <v>96.77082238921365</v>
      </c>
      <c r="G60" s="9">
        <f t="shared" si="3"/>
        <v>147.30324096601916</v>
      </c>
    </row>
    <row r="61" spans="1:7" ht="12.75">
      <c r="A61" s="34" t="s">
        <v>75</v>
      </c>
      <c r="B61" s="46" t="s">
        <v>76</v>
      </c>
      <c r="C61" s="12">
        <v>34591</v>
      </c>
      <c r="D61" s="12">
        <v>31261</v>
      </c>
      <c r="E61" s="32">
        <v>0</v>
      </c>
      <c r="F61" s="9">
        <f t="shared" si="2"/>
        <v>90.37321846723137</v>
      </c>
      <c r="G61" s="9"/>
    </row>
    <row r="62" spans="1:7" ht="16.5" customHeight="1">
      <c r="A62" s="34" t="s">
        <v>57</v>
      </c>
      <c r="B62" s="46" t="s">
        <v>56</v>
      </c>
      <c r="C62" s="12">
        <v>1462586</v>
      </c>
      <c r="D62" s="12">
        <v>1436923.66</v>
      </c>
      <c r="E62" s="12">
        <v>990709</v>
      </c>
      <c r="F62" s="9">
        <f t="shared" si="2"/>
        <v>98.2454132611689</v>
      </c>
      <c r="G62" s="9">
        <f t="shared" si="3"/>
        <v>145.039932008289</v>
      </c>
    </row>
    <row r="63" spans="1:7" ht="12.75">
      <c r="A63" s="34" t="s">
        <v>44</v>
      </c>
      <c r="B63" s="46" t="s">
        <v>43</v>
      </c>
      <c r="C63" s="12">
        <v>20000</v>
      </c>
      <c r="D63" s="12">
        <v>0</v>
      </c>
      <c r="E63" s="12">
        <v>6000</v>
      </c>
      <c r="F63" s="9">
        <f t="shared" si="2"/>
        <v>0</v>
      </c>
      <c r="G63" s="9">
        <f t="shared" si="3"/>
        <v>0</v>
      </c>
    </row>
    <row r="64" spans="1:7" ht="15.75" customHeight="1">
      <c r="A64" s="13" t="s">
        <v>50</v>
      </c>
      <c r="B64" s="45" t="s">
        <v>49</v>
      </c>
      <c r="C64" s="8">
        <f>C65+C66+C67</f>
        <v>1610160</v>
      </c>
      <c r="D64" s="8">
        <f>D65+D66</f>
        <v>758229.3300000001</v>
      </c>
      <c r="E64" s="8">
        <f>E65+E66</f>
        <v>749546.44</v>
      </c>
      <c r="F64" s="9">
        <f t="shared" si="2"/>
        <v>47.090309658667465</v>
      </c>
      <c r="G64" s="9">
        <f t="shared" si="3"/>
        <v>101.15841921682667</v>
      </c>
    </row>
    <row r="65" spans="1:7" ht="12.75">
      <c r="A65" s="34" t="s">
        <v>37</v>
      </c>
      <c r="B65" s="46" t="s">
        <v>32</v>
      </c>
      <c r="C65" s="12">
        <v>100000</v>
      </c>
      <c r="D65" s="12">
        <v>97934.92</v>
      </c>
      <c r="E65" s="12">
        <v>554504</v>
      </c>
      <c r="F65" s="9">
        <f t="shared" si="2"/>
        <v>97.93492</v>
      </c>
      <c r="G65" s="9">
        <f t="shared" si="3"/>
        <v>17.661715695468384</v>
      </c>
    </row>
    <row r="66" spans="1:7" ht="12.75">
      <c r="A66" s="34" t="s">
        <v>60</v>
      </c>
      <c r="B66" s="46" t="s">
        <v>61</v>
      </c>
      <c r="C66" s="12">
        <v>1510160</v>
      </c>
      <c r="D66" s="12">
        <v>660294.41</v>
      </c>
      <c r="E66" s="12">
        <v>195042.44</v>
      </c>
      <c r="F66" s="9">
        <f t="shared" si="2"/>
        <v>43.72347367166393</v>
      </c>
      <c r="G66" s="9">
        <f t="shared" si="3"/>
        <v>338.5388380087944</v>
      </c>
    </row>
    <row r="67" spans="1:7" ht="12.75" hidden="1">
      <c r="A67" s="34" t="s">
        <v>129</v>
      </c>
      <c r="B67" s="46" t="s">
        <v>128</v>
      </c>
      <c r="C67" s="12">
        <v>0</v>
      </c>
      <c r="D67" s="12">
        <v>0</v>
      </c>
      <c r="E67" s="12">
        <v>0</v>
      </c>
      <c r="F67" s="9" t="e">
        <f t="shared" si="2"/>
        <v>#DIV/0!</v>
      </c>
      <c r="G67" s="9" t="e">
        <f t="shared" si="3"/>
        <v>#DIV/0!</v>
      </c>
    </row>
    <row r="68" spans="1:7" ht="15" customHeight="1">
      <c r="A68" s="13" t="s">
        <v>18</v>
      </c>
      <c r="B68" s="45" t="s">
        <v>33</v>
      </c>
      <c r="C68" s="8">
        <v>880651</v>
      </c>
      <c r="D68" s="8">
        <v>868866.06</v>
      </c>
      <c r="E68" s="8">
        <v>817671.77</v>
      </c>
      <c r="F68" s="9">
        <f t="shared" si="2"/>
        <v>98.66179224232982</v>
      </c>
      <c r="G68" s="9">
        <f t="shared" si="3"/>
        <v>106.26098293695524</v>
      </c>
    </row>
    <row r="69" spans="1:7" ht="16.5" customHeight="1">
      <c r="A69" s="13" t="s">
        <v>38</v>
      </c>
      <c r="B69" s="45" t="s">
        <v>51</v>
      </c>
      <c r="C69" s="8">
        <v>7871</v>
      </c>
      <c r="D69" s="8">
        <v>6250</v>
      </c>
      <c r="E69" s="8">
        <v>90000</v>
      </c>
      <c r="F69" s="9">
        <f t="shared" si="2"/>
        <v>79.40541227290052</v>
      </c>
      <c r="G69" s="9">
        <f t="shared" si="3"/>
        <v>6.944444444444445</v>
      </c>
    </row>
    <row r="70" spans="1:7" ht="12.75">
      <c r="A70" s="13" t="s">
        <v>125</v>
      </c>
      <c r="B70" s="20">
        <v>1000</v>
      </c>
      <c r="C70" s="8">
        <v>1500</v>
      </c>
      <c r="D70" s="8">
        <v>1480</v>
      </c>
      <c r="E70" s="8">
        <v>0</v>
      </c>
      <c r="F70" s="9">
        <f t="shared" si="2"/>
        <v>98.66666666666667</v>
      </c>
      <c r="G70" s="9"/>
    </row>
    <row r="71" spans="1:7" ht="15.75" customHeight="1">
      <c r="A71" s="13" t="s">
        <v>39</v>
      </c>
      <c r="B71" s="45" t="s">
        <v>55</v>
      </c>
      <c r="C71" s="8">
        <v>3000</v>
      </c>
      <c r="D71" s="8">
        <v>3000</v>
      </c>
      <c r="E71" s="8">
        <v>2982</v>
      </c>
      <c r="F71" s="9">
        <f t="shared" si="2"/>
        <v>100</v>
      </c>
      <c r="G71" s="9">
        <f>D71/E71*100</f>
        <v>100.60362173038229</v>
      </c>
    </row>
    <row r="72" spans="1:7" s="3" customFormat="1" ht="15.75" customHeight="1">
      <c r="A72" s="41" t="s">
        <v>15</v>
      </c>
      <c r="B72" s="42"/>
      <c r="C72" s="43">
        <f>C54+C58+C59+C60+C64+C68+C69+C70+C71</f>
        <v>5549156</v>
      </c>
      <c r="D72" s="43">
        <f>D54+D58+D59+D60+D64+D68+D69+D70+D71</f>
        <v>4383853.34</v>
      </c>
      <c r="E72" s="43">
        <f>E54+E58+E59+E60+E64+E68+E69+E70+E71</f>
        <v>3847418.27</v>
      </c>
      <c r="F72" s="44">
        <f>D72/C72*100</f>
        <v>79.0003622172453</v>
      </c>
      <c r="G72" s="44">
        <f>D72/E72*100</f>
        <v>113.94272814533366</v>
      </c>
    </row>
    <row r="73" spans="1:7" ht="24.75" customHeight="1">
      <c r="A73" s="13" t="s">
        <v>34</v>
      </c>
      <c r="B73" s="20"/>
      <c r="C73" s="8">
        <f>C52-C72</f>
        <v>-43139</v>
      </c>
      <c r="D73" s="8">
        <f>D52-D72</f>
        <v>-48300.30999999959</v>
      </c>
      <c r="E73" s="8">
        <f>E52-E72</f>
        <v>-339164.2999999998</v>
      </c>
      <c r="F73" s="9"/>
      <c r="G73" s="9"/>
    </row>
    <row r="74" spans="1:6" ht="15.75" customHeight="1">
      <c r="A74" s="50"/>
      <c r="B74" s="51"/>
      <c r="C74" s="52"/>
      <c r="D74" s="52"/>
      <c r="E74" s="52"/>
      <c r="F74" s="53"/>
    </row>
    <row r="75" spans="1:7" ht="12.75">
      <c r="A75" s="1" t="s">
        <v>134</v>
      </c>
      <c r="C75" s="54"/>
      <c r="D75" s="54"/>
      <c r="E75" s="55"/>
      <c r="F75" s="58" t="s">
        <v>133</v>
      </c>
      <c r="G75" s="58"/>
    </row>
    <row r="76" spans="3:5" ht="12.75">
      <c r="C76" s="54"/>
      <c r="D76" s="54"/>
      <c r="E76" s="55"/>
    </row>
    <row r="77" spans="3:5" ht="12.75">
      <c r="C77" s="55"/>
      <c r="D77" s="55"/>
      <c r="E77" s="55"/>
    </row>
    <row r="78" spans="3:5" ht="12.75">
      <c r="C78" s="55"/>
      <c r="D78" s="55"/>
      <c r="E78" s="55"/>
    </row>
  </sheetData>
  <sheetProtection/>
  <mergeCells count="3">
    <mergeCell ref="A1:G1"/>
    <mergeCell ref="F2:G2"/>
    <mergeCell ref="F75:G75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ASUS</cp:lastModifiedBy>
  <cp:lastPrinted>2021-08-04T06:20:52Z</cp:lastPrinted>
  <dcterms:created xsi:type="dcterms:W3CDTF">2006-03-13T07:15:44Z</dcterms:created>
  <dcterms:modified xsi:type="dcterms:W3CDTF">2021-12-11T17:15:17Z</dcterms:modified>
  <cp:category/>
  <cp:version/>
  <cp:contentType/>
  <cp:contentStatus/>
</cp:coreProperties>
</file>