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240" windowWidth="19440" windowHeight="13380" activeTab="2"/>
  </bookViews>
  <sheets>
    <sheet name="администрация " sheetId="1" r:id="rId1"/>
    <sheet name="ЦБ" sheetId="5" r:id="rId2"/>
    <sheet name="сельские поселения" sheetId="2" r:id="rId3"/>
    <sheet name="образование" sheetId="6" r:id="rId4"/>
    <sheet name="итого" sheetId="4" r:id="rId5"/>
    <sheet name="Лист1" sheetId="7" r:id="rId6"/>
    <sheet name="Лист2" sheetId="8" r:id="rId7"/>
    <sheet name="Поселение свод" sheetId="9" r:id="rId8"/>
    <sheet name="Лист3" sheetId="10" r:id="rId9"/>
  </sheets>
  <definedNames>
    <definedName name="_Hlk530057755" localSheetId="0">'администрация '!#REF!</definedName>
    <definedName name="_Hlk532281883" localSheetId="0">'администрация '!#REF!</definedName>
    <definedName name="_xlnm._FilterDatabase" localSheetId="0" hidden="1">'администрация '!$A$4:$Q$41</definedName>
    <definedName name="_xlnm._FilterDatabase" localSheetId="3" hidden="1">образование!$C$2:$O$12</definedName>
    <definedName name="_xlnm._FilterDatabase" localSheetId="2" hidden="1">'сельские поселения'!$A$3:$O$81</definedName>
  </definedNames>
  <calcPr calcId="145621"/>
</workbook>
</file>

<file path=xl/calcChain.xml><?xml version="1.0" encoding="utf-8"?>
<calcChain xmlns="http://schemas.openxmlformats.org/spreadsheetml/2006/main">
  <c r="BB4" i="9" l="1"/>
  <c r="AZ4" i="9"/>
  <c r="BA4" i="9" s="1"/>
  <c r="AY4" i="9"/>
  <c r="AX4" i="9"/>
  <c r="AL4" i="9" l="1"/>
  <c r="AK4" i="9"/>
  <c r="AO4" i="9" s="1"/>
  <c r="AJ4" i="9"/>
  <c r="AF4" i="9"/>
  <c r="AG4" i="9" s="1"/>
  <c r="AH4" i="9"/>
  <c r="AE4" i="9"/>
  <c r="AC4" i="9"/>
  <c r="AM4" i="9" l="1"/>
  <c r="AN4" i="9"/>
  <c r="L5" i="1"/>
  <c r="M5" i="1" s="1"/>
  <c r="F71" i="8" l="1"/>
  <c r="E71" i="8"/>
  <c r="C71" i="8"/>
  <c r="B71" i="8"/>
  <c r="M16" i="7" l="1"/>
  <c r="L16" i="7"/>
  <c r="L41" i="1" l="1"/>
  <c r="M41" i="1" s="1"/>
  <c r="L57" i="2"/>
  <c r="M57" i="2" s="1"/>
  <c r="L11" i="6" l="1"/>
  <c r="M11" i="6" s="1"/>
  <c r="L53" i="2" l="1"/>
  <c r="M53" i="2" s="1"/>
  <c r="L40" i="1"/>
  <c r="M40" i="1" s="1"/>
  <c r="L39" i="1"/>
  <c r="M39" i="1" s="1"/>
  <c r="M9" i="7"/>
  <c r="L9" i="7"/>
  <c r="L30" i="1" l="1"/>
  <c r="M30" i="1" s="1"/>
  <c r="L28" i="1" l="1"/>
  <c r="L35" i="1"/>
  <c r="M35" i="1" s="1"/>
  <c r="L38" i="1"/>
  <c r="M38" i="1" s="1"/>
  <c r="L36" i="1" l="1"/>
  <c r="M36" i="1" s="1"/>
  <c r="L34" i="1"/>
  <c r="M34" i="1" s="1"/>
  <c r="L33" i="1"/>
  <c r="M33" i="1" s="1"/>
  <c r="L32" i="1"/>
  <c r="M32" i="1" s="1"/>
  <c r="L29" i="1"/>
  <c r="M29" i="1" s="1"/>
  <c r="L27" i="1"/>
  <c r="M27" i="1" s="1"/>
  <c r="I12" i="6" l="1"/>
  <c r="H12" i="6" l="1"/>
  <c r="G12" i="6"/>
  <c r="L24" i="1" l="1"/>
  <c r="M24" i="1" s="1"/>
  <c r="L21" i="1" l="1"/>
  <c r="M21" i="1" s="1"/>
  <c r="L20" i="1" l="1"/>
  <c r="M20" i="1" s="1"/>
  <c r="L47" i="2"/>
  <c r="M47" i="2" s="1"/>
  <c r="L46" i="2" l="1"/>
  <c r="M46" i="2" s="1"/>
  <c r="L10" i="6" l="1"/>
  <c r="M10" i="6" s="1"/>
  <c r="L9" i="6"/>
  <c r="M9" i="6" s="1"/>
  <c r="L7" i="6"/>
  <c r="M7" i="6" s="1"/>
  <c r="L6" i="6"/>
  <c r="M6" i="6" s="1"/>
  <c r="L5" i="6"/>
  <c r="M5" i="6" s="1"/>
  <c r="L4" i="6"/>
  <c r="M4" i="6" s="1"/>
  <c r="L3" i="6"/>
  <c r="M3" i="6" l="1"/>
  <c r="P4" i="6"/>
  <c r="L18" i="1"/>
  <c r="M18" i="1" s="1"/>
  <c r="L35" i="2" l="1"/>
  <c r="M35" i="2" s="1"/>
  <c r="L45" i="2" l="1"/>
  <c r="M45" i="2" s="1"/>
  <c r="L44" i="2"/>
  <c r="M44" i="2" s="1"/>
  <c r="L43" i="2"/>
  <c r="M43" i="2" s="1"/>
  <c r="L16" i="1"/>
  <c r="M16" i="1" s="1"/>
  <c r="L42" i="2" l="1"/>
  <c r="M42" i="2" s="1"/>
  <c r="L41" i="2"/>
  <c r="M41" i="2" s="1"/>
  <c r="M40" i="2"/>
  <c r="L38" i="2"/>
  <c r="M38" i="2" s="1"/>
  <c r="L28" i="2" l="1"/>
  <c r="M28" i="2" s="1"/>
  <c r="L27" i="2"/>
  <c r="M27" i="2" s="1"/>
  <c r="L34" i="2"/>
  <c r="M34" i="2" s="1"/>
  <c r="L33" i="2"/>
  <c r="M33" i="2" s="1"/>
  <c r="L32" i="2"/>
  <c r="M32" i="2" s="1"/>
  <c r="L26" i="2" l="1"/>
  <c r="M26" i="2" s="1"/>
  <c r="L29" i="2"/>
  <c r="M29" i="2" s="1"/>
  <c r="L30" i="2"/>
  <c r="M30" i="2" s="1"/>
  <c r="L31" i="2"/>
  <c r="M31" i="2" s="1"/>
  <c r="L25" i="2" l="1"/>
  <c r="M25" i="2" s="1"/>
  <c r="L24" i="2" l="1"/>
  <c r="M24" i="2" s="1"/>
  <c r="L18" i="2"/>
  <c r="M18" i="2" s="1"/>
  <c r="L15" i="2"/>
  <c r="M15" i="2" s="1"/>
  <c r="L20" i="2" l="1"/>
  <c r="M20" i="2" s="1"/>
  <c r="L17" i="2"/>
  <c r="M17" i="2" s="1"/>
  <c r="L22" i="2"/>
  <c r="M22" i="2" s="1"/>
  <c r="L23" i="2"/>
  <c r="M23" i="2" s="1"/>
  <c r="L21" i="2"/>
  <c r="M21" i="2" s="1"/>
  <c r="L11" i="2"/>
  <c r="M11" i="2" s="1"/>
  <c r="L7" i="2" l="1"/>
  <c r="M7" i="2" s="1"/>
  <c r="L5" i="2"/>
  <c r="M5" i="2" s="1"/>
  <c r="L6" i="2"/>
  <c r="M6" i="2" s="1"/>
  <c r="L14" i="2"/>
  <c r="M14" i="2" s="1"/>
  <c r="L8" i="2"/>
  <c r="L19" i="2"/>
  <c r="M19" i="2" s="1"/>
  <c r="M8" i="2" l="1"/>
  <c r="P5" i="2"/>
  <c r="L15" i="1"/>
  <c r="M15" i="1" s="1"/>
  <c r="L4" i="5"/>
  <c r="M4" i="5" s="1"/>
  <c r="M9" i="1"/>
  <c r="L7" i="1"/>
  <c r="M7" i="1" s="1"/>
  <c r="L8" i="1"/>
  <c r="M8" i="1" s="1"/>
  <c r="L6" i="1"/>
  <c r="M6" i="1" s="1"/>
  <c r="L14" i="1"/>
  <c r="M14" i="1" s="1"/>
  <c r="L13" i="1"/>
  <c r="M13" i="1" s="1"/>
  <c r="L12" i="1"/>
  <c r="M12" i="1" s="1"/>
  <c r="L11" i="1"/>
  <c r="M11" i="1" s="1"/>
  <c r="L10" i="1"/>
  <c r="M10" i="1" s="1"/>
  <c r="AA4" i="4" l="1"/>
  <c r="Z4" i="4"/>
  <c r="AB4" i="4" s="1"/>
  <c r="AC4" i="4" s="1"/>
  <c r="Y4" i="4"/>
  <c r="M4" i="4"/>
  <c r="J4" i="4"/>
  <c r="G4" i="4"/>
  <c r="S4" i="4"/>
  <c r="V4" i="4"/>
  <c r="P4" i="4" l="1"/>
  <c r="A50" i="2" l="1"/>
  <c r="A51" i="2" s="1"/>
  <c r="A52" i="2" s="1"/>
  <c r="A53" i="2" s="1"/>
  <c r="A54" i="2" s="1"/>
  <c r="A55" i="2" s="1"/>
  <c r="A56" i="2" s="1"/>
  <c r="A57" i="2" l="1"/>
  <c r="A58" i="2" s="1"/>
  <c r="A59" i="2" s="1"/>
  <c r="A60" i="2" s="1"/>
  <c r="A61" i="2" s="1"/>
  <c r="A62" i="2" s="1"/>
  <c r="A63" i="2" s="1"/>
  <c r="A64" i="2" s="1"/>
  <c r="A65" i="2" s="1"/>
  <c r="D4" i="4" l="1"/>
</calcChain>
</file>

<file path=xl/sharedStrings.xml><?xml version="1.0" encoding="utf-8"?>
<sst xmlns="http://schemas.openxmlformats.org/spreadsheetml/2006/main" count="1500" uniqueCount="367">
  <si>
    <t>№ п/п</t>
  </si>
  <si>
    <t>Предмет закупки</t>
  </si>
  <si>
    <t>Заказчик</t>
  </si>
  <si>
    <t>Дата</t>
  </si>
  <si>
    <t>Вид закупки</t>
  </si>
  <si>
    <t>из них: СМП</t>
  </si>
  <si>
    <t>Начальная цена контракта</t>
  </si>
  <si>
    <t xml:space="preserve">Стоимость заключ-ого  контракта          </t>
  </si>
  <si>
    <t>Кол-во заявок</t>
  </si>
  <si>
    <t>Отозвано</t>
  </si>
  <si>
    <t>Победитель</t>
  </si>
  <si>
    <t>Экономия, руб.</t>
  </si>
  <si>
    <t>Экономия, %</t>
  </si>
  <si>
    <t>Муниципальный контракт</t>
  </si>
  <si>
    <t>Сроки выполнения работ</t>
  </si>
  <si>
    <t>ЗК</t>
  </si>
  <si>
    <t>СМП</t>
  </si>
  <si>
    <t>ЭА</t>
  </si>
  <si>
    <t>Администрация Красноармейского района</t>
  </si>
  <si>
    <t>район, руб.</t>
  </si>
  <si>
    <t>поселение, руб</t>
  </si>
  <si>
    <t>всего, руб.</t>
  </si>
  <si>
    <t>% экономии</t>
  </si>
  <si>
    <t>первон</t>
  </si>
  <si>
    <t>контракт</t>
  </si>
  <si>
    <t>экономия</t>
  </si>
  <si>
    <t>Итого</t>
  </si>
  <si>
    <t xml:space="preserve">Стоимость заключенного  контракта          </t>
  </si>
  <si>
    <t>Информация по закупкам свод на 01.01.2019</t>
  </si>
  <si>
    <t>цб</t>
  </si>
  <si>
    <t>Образование</t>
  </si>
  <si>
    <t>фин.отдел</t>
  </si>
  <si>
    <t>клуб</t>
  </si>
  <si>
    <t>от.соц.развития</t>
  </si>
  <si>
    <t xml:space="preserve">                         библиотека</t>
  </si>
  <si>
    <t>Нанесение горизонтальной дорожной разметки автомобильных дорог общего пользования местного значения в Красноармейском районе Чувашской Республики</t>
  </si>
  <si>
    <t>Дата размещения извещения</t>
  </si>
  <si>
    <t>Глава КФХ Макаров А.Н.</t>
  </si>
  <si>
    <t>МУНИЦИПАЛЬНЫЙ КОНТРАКТ   №0115300022519000011 от 19.04.2019</t>
  </si>
  <si>
    <t xml:space="preserve">Ремонт участков автомобильной дороги «Цивильск - Красноармейское - Кюль-Сирма» - Юськасы (подъезд к д. Юськасы), ремонт покрытия км 1+750 по км 1+980 </t>
  </si>
  <si>
    <t>ООО "СтройКом"</t>
  </si>
  <si>
    <t>МУНИЦИПАЛЬНЫЙ КОНТРАКТ   №0115300022519000012 от 15.05.2019</t>
  </si>
  <si>
    <t>Начало работ: с момента подписания Муниципального Контракта.Окончание работ: 01 августа 2019 года.</t>
  </si>
  <si>
    <t>Начало работ: с момента подписания муниципального контракта. Окончание работ: сентябрь 2019 года.</t>
  </si>
  <si>
    <t>Ремонт участков автомобильной дороги "Исаково – Ванюшкасы» (подъезд к д.Ванюшкасы)» км 3+155 - км 5+295</t>
  </si>
  <si>
    <t>МУНИЦИПАЛЬНЫЙ  КОНТРАКТ   №0115300022519000013 от 20.05.2019</t>
  </si>
  <si>
    <t>Начало работ: с момента подписания муниципального контракта. Окончание работ: 01 августа 2019 года.</t>
  </si>
  <si>
    <t>Ремонт участков автомобильной дороги «Вурнары - Убеево - Красноармейское» - Синьял-Убеево - Хлеси (подъезд к д. Хлеси) с км 0+461 по км 1+471</t>
  </si>
  <si>
    <t>МУНИЦИПАЛЬНЫЙ КОНТРАКТ   №0115300022519000014 от 15.05.2019</t>
  </si>
  <si>
    <t>Ремонт дорожного полотна с основанием участков автомобильной дороги «Яманаки – Сирикли» км 0+235 - км 0+323, км 0+343 - км 0+402, км 0+434 - км 0+452, км 0+511 - км 0+541, км 0+556 - км 0+606, км 0+828 - км 0+917, км 0+940 - км 1+068, км 1+304 - км 1+417</t>
  </si>
  <si>
    <t>МУНИЦИПАЛЬНЫЙ КОНТРАКТ   №0115300022519000015 от 15.05.2019</t>
  </si>
  <si>
    <t>МУНИЦИПАЛЬНЫЙ  КОНТРАКТ   № 0115300022519000004 от 25.02.2019</t>
  </si>
  <si>
    <t>до 31.05.2019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</si>
  <si>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</t>
  </si>
  <si>
    <t>Кириллова Эмилия Витальевна</t>
  </si>
  <si>
    <t>МУНИЦИПАЛЬНЫЙ  КОНТРАКТ   № 0115300022519000005 от 25.02.2019</t>
  </si>
  <si>
    <t>Степанов Станислав Александрович</t>
  </si>
  <si>
    <t>МУНИЦИПАЛЬНЫЙ  КОНТРАКТ   № 0115300022519000009 от 15.04.2019</t>
  </si>
  <si>
    <t>до 30.06.2019</t>
  </si>
  <si>
    <t>Федорова Людмила Михайловна</t>
  </si>
  <si>
    <t xml:space="preserve">Приобретение жилого помещения для предоставления по договору социального найма </t>
  </si>
  <si>
    <t>не состоялся</t>
  </si>
  <si>
    <t>Приобретение бумаги для нужд администрации</t>
  </si>
  <si>
    <t>ООО "КанцАйленд"</t>
  </si>
  <si>
    <t>МУНИЦИПАЛЬНЫЙ КОНТРАКТ   №01153000225190000160001  от 24.05.2019</t>
  </si>
  <si>
    <t>втечение 3 дней с момента подписания муниципального контракта</t>
  </si>
  <si>
    <t>Ремонт грунтовой дороги к ул. Вокзальная в деревне Малые Собары  Яншихово-Челлинского сельского поселения Красноармейского района Чувашской Республики</t>
  </si>
  <si>
    <t>Яншихово-Челлинское сп</t>
  </si>
  <si>
    <t>ООО "Ибресинское ДРСУ"</t>
  </si>
  <si>
    <t>с момента заключения муниципального контракта по 30.09.2019 г.</t>
  </si>
  <si>
    <t>Ремонт грунтовой дороги по ул. Комсомольская, ул.Маркела в д.Яншихово-Челлы Яншихово-Челлинского сельского поселения Красноармейского района Чувашской Республики</t>
  </si>
  <si>
    <t>Ремонт водопроводной сети села Именево Яншихово-Челлинского сельского поселения Красноармейского района Чувашской Республики</t>
  </si>
  <si>
    <t>Приобретение жилья для многодетной семьи</t>
  </si>
  <si>
    <t>Алманчинское сп</t>
  </si>
  <si>
    <t>Ремонт автомобильной дороги по ул.Мирная до конца и по ул. Молодежная до д.№8 д.Нимичкасы</t>
  </si>
  <si>
    <t>Ремонт дороги по улице Вокзальная д. Албахтино Алманчинского сельского поселения Красноармейского района Чувашской Республики</t>
  </si>
  <si>
    <t>отменен по решению заказчика</t>
  </si>
  <si>
    <t>окончание работ: 01 августа 2019 г.</t>
  </si>
  <si>
    <t>Создание и обустройство детской площадки в д. Нимичкасы Красноармейского района Чувашской Республики</t>
  </si>
  <si>
    <t>Ремонт участка автомобильной дороги от магазина до дома №1 ул. Школьная д. Енешкасы Чадукасинского сельского поселения Красноармейского района Чувашской Республики</t>
  </si>
  <si>
    <t>Чадукасинское сп</t>
  </si>
  <si>
    <t>Возведение объекта "Культурно-исторический парк 75 лет Победы" в д. Енешкасы Чадукасинского сельского поселения Красноармейского района Чувашской Республики</t>
  </si>
  <si>
    <t>с момента подписания муниципального контракта по 30.08.2019 г.</t>
  </si>
  <si>
    <t>Работы по обустройству "Дом встречи с населением" д. Сирикли Исаковского сельского поселения Красноармейского района Чувашской Республики</t>
  </si>
  <si>
    <t>Исаковское сп</t>
  </si>
  <si>
    <t>Создание и обустройство детской площадки в д. Яшкильдино Красноармейского района Чувашской Республики</t>
  </si>
  <si>
    <t>ООО "Солнечная Долина"</t>
  </si>
  <si>
    <t>с момента подписания муниципального контракта по 30.07.2019 г.</t>
  </si>
  <si>
    <t>Ремонт автомобильной дороги от д.№25 до д.№11 по ул.В.Петрова в д.Исаково</t>
  </si>
  <si>
    <t>с момента подписания муниципального контракта по 30.09.2019 г.</t>
  </si>
  <si>
    <t>Ремонт автомобильной дороги от дома №1 до дома №61 по ул. Комсомольская д. Досаево Убеевского сельского поселения Красноармейского района Чувашской Республики</t>
  </si>
  <si>
    <t>Убеевское сп</t>
  </si>
  <si>
    <t>Устройство  нежилого помещения на кладбище села Убеево Убеевского сельского поселения Красноармейского района Чувашской Республики</t>
  </si>
  <si>
    <t>Содержание автомобильных дорог общего пользования местного значения в границах населенных пунктов Убеевского сельского поселения Красноармейского района Чувашской Республики</t>
  </si>
  <si>
    <t>Содержание дорог общего пользования местного значения Яншихово-Челлинского сельского поселения Красноармейского района Чувашской Республики</t>
  </si>
  <si>
    <t>ООО "Дормашсервис"</t>
  </si>
  <si>
    <t>МУНИЦИПАЛЬНЫЙ КОНТРАКТ №0115300026119000001 от 05.03.2019</t>
  </si>
  <si>
    <t>окончание работ: 31 декабря 2019 г.</t>
  </si>
  <si>
    <t>МУНИЦИПАЛЬНЫЙ КОНТРАКТ № 0115300025919000002 от 28.02.2019</t>
  </si>
  <si>
    <t>Содержание автомобильных дорог общего пользования местного значения в границах населенных пунктов Большешатьминского сельского поселения Красноармейского района Чувашской Республики</t>
  </si>
  <si>
    <t>Большешатьминское сп</t>
  </si>
  <si>
    <t>МУНИЦИПАЛЬНЫЙ КОНТРАКТ   № 0115300025219000004 от 30.04.2019</t>
  </si>
  <si>
    <t>Уткина М.Ю.</t>
  </si>
  <si>
    <t xml:space="preserve"> до 30 сентября 2019 года.</t>
  </si>
  <si>
    <t xml:space="preserve">Выполнение работ по установке и монтажу пластиковых окон в здании МБДОУ "Детский сад "Звездочка" с. Красноармейское Красноармейского района Чувашской Республики </t>
  </si>
  <si>
    <t>МБДОУ "Детский сад "Звездочка"</t>
  </si>
  <si>
    <t>ООО "Офисный центр"</t>
  </si>
  <si>
    <t>в течение 14 календарных дней с момента подписания Контракта.</t>
  </si>
  <si>
    <t>Выполнение работ по установке и монтажу пластиковых окон в здании МБДОУ «Детский сад «Сеспель»  общеразвивающего  вида с приоритетным осуществлением социально-личностного развития ребенка» с. Красноармейское Красноармейского района Чувашской Республики</t>
  </si>
  <si>
    <t xml:space="preserve">МБДОУ «Детский сад «Сеспель»  </t>
  </si>
  <si>
    <t>ООО "Стройтех"</t>
  </si>
  <si>
    <t>Выполнение работ по установке и монтажу пластиковых окон в здании МБДОУ "Детский сад "Колосок" Красноармейского района Чувашской Республики</t>
  </si>
  <si>
    <t xml:space="preserve">МБДОУ "Детский сад "Колосок" </t>
  </si>
  <si>
    <t xml:space="preserve">КОНТРАКТ №0315300073919000004 от 20.05.2019 </t>
  </si>
  <si>
    <t xml:space="preserve">Выполнение работ по установке и монтажу пластиковых окон в здании МБДОУ «Детский сад «Чебурашка» комбинированного вида» с. Красноармейское Красноармейского района Чувашской Республики </t>
  </si>
  <si>
    <t xml:space="preserve">МБДОУ «Детский сад «Чебурашка» </t>
  </si>
  <si>
    <t>Капитальный ремонт крыши здания</t>
  </si>
  <si>
    <t xml:space="preserve">МБОУ «Траковская СОШ» </t>
  </si>
  <si>
    <t>ООО "Партнер"</t>
  </si>
  <si>
    <t xml:space="preserve"> с момента подписания муниципального контракта по 10.08.2019г.</t>
  </si>
  <si>
    <t>Разработка проектной и сметной документации для капитального ремонта здания МБОУ "Траковская СОШ" Красноармейского района Чувашской Республики</t>
  </si>
  <si>
    <t>ООО "Калита"</t>
  </si>
  <si>
    <t>ООО "СПЕЦСТРОЙТОРГ"</t>
  </si>
  <si>
    <t>Ремонт системы отопления Пикшикского центра досуга Пикшикского сельского поселения Красноармейского района Чувашской Республики</t>
  </si>
  <si>
    <t>Пикшикское сп</t>
  </si>
  <si>
    <t>Ремонт улично-дорожной сети с добавлением новых материалов в д. Ямайкасы Пикшикского сельского поселения Красноармейского района Чувашской Республики</t>
  </si>
  <si>
    <t xml:space="preserve"> окончание работ: 31 августа 2019 г.</t>
  </si>
  <si>
    <t>Строительство нежилого ритуального домика на кладбище в д. Кошки Большешатьминского сельского поселения Красноармейского района Чувашской Республики</t>
  </si>
  <si>
    <t>Ремонт автомобильной дороги от дома №2 до дома №10 по ул. Ленина д. Бурундуки Большешатьминского сельского поселения Красноармейского района Чувашской Республики</t>
  </si>
  <si>
    <t>Создание и обустройство детской игровой площадки в д. Бурундуки Большешатьминского сельского поселения Красноармейского района Чувашской Республики</t>
  </si>
  <si>
    <t xml:space="preserve">Ремонт участка автомобильной дороги по ул. Механизаторов  от дома 15 до финского поселка с.Красноармейское </t>
  </si>
  <si>
    <t>Благоустройство сквера павшим воинам по ул. Ленина с.Красноармейское (между домами №14 и №20)</t>
  </si>
  <si>
    <t>Благоустройство сквера по ул. 30лет Победы с. Красноармейское (перед зданием отделения почтовой связи "Почта России")</t>
  </si>
  <si>
    <t>Красноармейское сп</t>
  </si>
  <si>
    <t>ООО "Эконика"</t>
  </si>
  <si>
    <t>ИП Архипов Е.А.</t>
  </si>
  <si>
    <t>МУНИЦИПАЛЬНЫЙ КОНТРАКТ   №  0115300026119000004  от 03.06.2019</t>
  </si>
  <si>
    <t>ИП Сушков И.А.</t>
  </si>
  <si>
    <t>ООО "Пожарный аудит"</t>
  </si>
  <si>
    <t xml:space="preserve">с момента заключения муниципального контракта по 30.09.2019 г. </t>
  </si>
  <si>
    <t>с момента подписания муниципального контракта по 30.09.2019</t>
  </si>
  <si>
    <t xml:space="preserve">с момента заключения муниципального контракта по 31.10.2019 г. </t>
  </si>
  <si>
    <t>ИП Анисимова Е.А</t>
  </si>
  <si>
    <t>ООО "ДомРемстрой"</t>
  </si>
  <si>
    <t>МУНИЦИПАЛЬНЫЙ КОНТРАКТ   №   0115300025419000005 от 10.06.2019</t>
  </si>
  <si>
    <t>МУНИЦИПАЛЬНЫЙ КОНТРАКТ   №   0115300025419000004  от 10.06.2019</t>
  </si>
  <si>
    <t>Ремонт автомобильной дороги от д.№35 до д.№40 по ул. Каганович д. Ямайкасы</t>
  </si>
  <si>
    <t>Текущий ремонт Пикшикского центра досуга Пикшикского сельского поселения Красноармейского района Чувашской Республики</t>
  </si>
  <si>
    <t>ООО "Интерьер 21"</t>
  </si>
  <si>
    <t>МУНИЦИПАЛЬНЫЙ КОНТРАКТ   № 0115300025219000005  от 04.06.2019</t>
  </si>
  <si>
    <t>не состоялся (подрядчик уклонился)</t>
  </si>
  <si>
    <r>
      <t>МУНИЦИПАЛЬНЫЙ КОНТРАКТ   №     0115300025219000008  от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21.06.2019</t>
    </r>
  </si>
  <si>
    <t>МУНИЦИПАЛЬНЫЙ КОНТРАКТ   №      0115300025419000007   от 21.06.2019</t>
  </si>
  <si>
    <t>с момента подписания муниципального контракта по 31.08.2019 г.</t>
  </si>
  <si>
    <t>МУНИЦИПАЛЬНЫЙ КОНТРАКТ   № 0115300026219000003   от 10.06.2019</t>
  </si>
  <si>
    <t>МУНИЦИПАЛЬНЫЙ КОНТРАКТ   № 0115300026219000005  от 14.06.2020</t>
  </si>
  <si>
    <t>МУНИЦИПАЛЬНЫЙ КОНТРАКТ   № 0115300026319000006 от 14.06.2019</t>
  </si>
  <si>
    <t>МУНИЦИПАЛЬНЫЙ КОНТРАКТ   № 0115300026319000005   от 10.06.2019</t>
  </si>
  <si>
    <t>МУНИЦИПАЛЬНЫЙ КОНТРАКТ   №   0115300026119000003   от 04.06.2019</t>
  </si>
  <si>
    <t>МУНИЦИПАЛЬНЫЙ КОНТРАКТ   №   0115300026119000005    от 10.06.2019</t>
  </si>
  <si>
    <t>Ремонт автомобильной дороги по ул.Лесная от д.№15до д.№35 д.Яншихово-Челлы</t>
  </si>
  <si>
    <t>МУНИЦИПАЛЬНЫЙ КОНТРАКТ   №    0115300025919000005    от 17.06.2019</t>
  </si>
  <si>
    <t>МУНИЦИПАЛЬНЫЙ КОНТРАКТ   №     0115300025919000004 от 10.06.2019</t>
  </si>
  <si>
    <t>МУНИЦИПАЛЬНЫЙ КОНТРАКТ   № 0115300025319000002   от 31.05.2019</t>
  </si>
  <si>
    <r>
      <t>МУНИЦИПАЛЬНЫЙ КОНТРАКТ   №     0115300026419000012 от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07.06.2019</t>
    </r>
  </si>
  <si>
    <t>Окончание работ: 01 августа 2019 года.</t>
  </si>
  <si>
    <t>МУНИЦИПАЛЬНЫЙ КОНТРАКТ   №      0115300026419000011 от 07.06.2019</t>
  </si>
  <si>
    <t>Окончание работ: до 01 августа 2019 года.</t>
  </si>
  <si>
    <t>МУНИЦИПАЛЬНЫЙ КОНТРАКТ   №     0115300026419000010 от 07.06.2019</t>
  </si>
  <si>
    <t xml:space="preserve">Благоустройство дворовых территорий Красноармейского сельского поселения Чувашской Республики с. Красноармейское, ул. Ленина, д.27 </t>
  </si>
  <si>
    <t>ООО "Русич"</t>
  </si>
  <si>
    <t>МУНИЦИПАЛЬНЫЙ КОНТРАКТ   №      0115300026419000008  от 14.05.2019</t>
  </si>
  <si>
    <t>МУНИЦИПАЛЬНЫЙ КОНТРАКТ   №      0115300026419000009  от 14.05.2019</t>
  </si>
  <si>
    <t xml:space="preserve">Благоустройство дворовых территорий Красноармейского сельского поселения Чувашской Республики с. Красноармейское ул. Васильева д.1 </t>
  </si>
  <si>
    <t>Ремонт систем водоснабжения в с. Красноармейское Красноармейского района Чувашской Республики</t>
  </si>
  <si>
    <t>МУНИЦИПАЛЬНЫЙ КОНТРАКТ   №      0115300025919000006  от 18.06.2019</t>
  </si>
  <si>
    <t xml:space="preserve">Ремонт тротуаров в парке Победы с. Красноармейское Красноармейского района Чувашской Республики </t>
  </si>
  <si>
    <t>Общество с ограниченной ответственностью "Малая строительная организация "Аликовская"</t>
  </si>
  <si>
    <t>ОБЩЕСТВО С ОГРАНИЧЕННОЙ ОТВЕТСТВЕННОСТЬЮ "СОЛНЕЧНАЯ ДОЛИНА"</t>
  </si>
  <si>
    <t>Создание детской спортивной площадки в парке Победы села Красноармейское</t>
  </si>
  <si>
    <t>МУНИЦИПАЛЬНЫЙ КОНТРАКТ   №      0115300026419000015 от 21.06.2019</t>
  </si>
  <si>
    <t>МУНИЦИПАЛЬНЫЙ КОНТРАКТ   №      0115300026419000013   от 21.06.2019</t>
  </si>
  <si>
    <t>Окончание работ: 01 сентября 2019 года</t>
  </si>
  <si>
    <t>с момента подписания муниципального контракта контракта до 01.08.2019 г.</t>
  </si>
  <si>
    <t>Общество с ограниченной ответсвенностью "АльянсВолгаСтрой"</t>
  </si>
  <si>
    <t>С даты подписания муниципального контракта до 31.10.2019 г.</t>
  </si>
  <si>
    <t>Закупка секционных ворот с установкой и монтажом</t>
  </si>
  <si>
    <t>Изготовление ПСД для строительства дома культуры</t>
  </si>
  <si>
    <t xml:space="preserve">Ремонт дворовой территории многоквартирных домов и проездов к ним  с.Красноармейское Красноармейского сельского поселения Чувашской Республики </t>
  </si>
  <si>
    <t>ООО "Элиста"</t>
  </si>
  <si>
    <t>МУНИЦИПАЛЬНЫЙ КОНТРАКТ   №       0115300026419000014  от 26.06.2019</t>
  </si>
  <si>
    <t xml:space="preserve"> с момента подписания муниципального контракта по 30.11.2019 г. Подрядчик имеет право выполнить работы досрочно.</t>
  </si>
  <si>
    <t>Ремонт участков дорог к водобашне деревни Передние Карыки и улицы Братьев Николаевых д.Вотланы Красноармейского района ЧР</t>
  </si>
  <si>
    <t xml:space="preserve">Ремонт пешеходных тротуаров по ул. 30 лет Победы с. Красноармейское Красноармейского района Чувашской Республики </t>
  </si>
  <si>
    <t>Окончание работ: 01 октября 2019 года</t>
  </si>
  <si>
    <t>ООО "Трейд-Авто"</t>
  </si>
  <si>
    <t xml:space="preserve">Ремонт автомобильной дороги от д.№4 до д.№18 по ул.50 лет Победы  в д.Сормхири </t>
  </si>
  <si>
    <t>Караевское сп</t>
  </si>
  <si>
    <r>
      <t>МУНИЦИПАЛЬНЫЙ КОНТРАКТ   №     0115300026019000002  от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18.06.2019</t>
    </r>
  </si>
  <si>
    <t>МУНИЦИПАЛЬНЫЙ КОНТРАКТ   №     0115300025419000006  от 26.06.2019</t>
  </si>
  <si>
    <t>Информация по закупкам на 05.07.2019 года</t>
  </si>
  <si>
    <t>МУНИЦИПАЛЬНЫЙ КОНТРАКТ   №       0115300026419000016 от 05.07.2019</t>
  </si>
  <si>
    <t>Окончание работ: 01 сентября 2019 года.</t>
  </si>
  <si>
    <t>МУНИЦИПАЛЬНЫЙ КОНТРАКТ   №0115300022519000017  от 05.07.2019</t>
  </si>
  <si>
    <t>в течение 21 календарного дня</t>
  </si>
  <si>
    <t>ООО "Воротарь"</t>
  </si>
  <si>
    <t>КОНТРАКТ №0315300074119000003 от 24.05.2019</t>
  </si>
  <si>
    <t>КОНТРАКТ №0315300074019000003 от 30.05.2019</t>
  </si>
  <si>
    <t>КОНТРАКТ №0315300032019000003 от 04.06.2019</t>
  </si>
  <si>
    <t xml:space="preserve">МБОУ «Красноармейская СОШ» </t>
  </si>
  <si>
    <t>Капитальный ремонт спортивного зала в здании МБОУ "Яншихово-Челлинская СОШ" Красноармейского района Чувашской Республики</t>
  </si>
  <si>
    <t xml:space="preserve">МБОУ «Яншихово-Челлинская СОШ» </t>
  </si>
  <si>
    <t>ИП Львов Алексей Николаевич</t>
  </si>
  <si>
    <t xml:space="preserve">Контракт №0315300038119000002 от 28.06.2019 </t>
  </si>
  <si>
    <t>с момента подписания муниципального контракта до 10.08.2019 г.</t>
  </si>
  <si>
    <r>
      <t>КОНТРАКТ № 0315300158919000005 от</t>
    </r>
    <r>
      <rPr>
        <sz val="10"/>
        <color rgb="FFFF0000"/>
        <rFont val="Times New Roman"/>
        <family val="1"/>
      </rPr>
      <t xml:space="preserve"> 03.06.2019</t>
    </r>
  </si>
  <si>
    <t>Проектная и сметная документация для капитального ремонта здания школы</t>
  </si>
  <si>
    <t>МУНИЦИПАЛЬНЫЙ КОНТРАКТ   №       0115300026419000017 от 12.07.2019</t>
  </si>
  <si>
    <t xml:space="preserve">не состоялся </t>
  </si>
  <si>
    <t>Контракт № 0115300026119000006 от 15.07.2019</t>
  </si>
  <si>
    <t>с момента заключения муниципального контракта по 30.08.2019 г.</t>
  </si>
  <si>
    <t>Ремонт участка автомобильной дороги «Исаково – Ванюшкасы» км 1+736 – км 1+850 (участок между водопропускной трубой и поворотом в д. Очкасы на подъеме)</t>
  </si>
  <si>
    <t>Паспортизация и диагностика местных автомобильных дорог Красноармейского района Чувашской Республики</t>
  </si>
  <si>
    <t>Приобретение жилого помещения для предоставления по договору социального найма</t>
  </si>
  <si>
    <t>Срок выполнения работ: с момента подписания муниципального контракта по 31.10.2019 г.</t>
  </si>
  <si>
    <t xml:space="preserve">Возведение объекта "Культурно-исторический парк 75 лет Победы" в д. Енешкасы Чадукасинского сельского поселения Красноармейского района Чувашской Республики </t>
  </si>
  <si>
    <t>Приобретение минитрактора Lovol 354 ( или эквивалент ) с комплектом навесного оборудования для благоустрайства территории</t>
  </si>
  <si>
    <t>Поставка Товара производится в течение 14 календарных дней с момента подписания муниципального контракта</t>
  </si>
  <si>
    <t>Окончание работ:31 октября  2019 года</t>
  </si>
  <si>
    <t xml:space="preserve">1 этап – с момента заключения муниципального контракта – до 01 октября 2019 года.
2 этап – с момента заключения муниципального контракта – до 01 ноября 2019 года.
</t>
  </si>
  <si>
    <t>не состоялся (не подано ни одной заявки)</t>
  </si>
  <si>
    <t>Разработка проектно-сметной документации на строительство водозабора, системы водоснабжения и водоотведения юго-восточного микрорайона села Красноармейское Красноармейского района Чувашской Республики</t>
  </si>
  <si>
    <t>Строительство (общестроительные работы) котельной для теплоснабжения многоквартирных жилых домов №№2-14 по ул. Механизаторов, здания ДЮСШ и административного по ул. 30 лет Победы в с. Красноармейское Красноармейского района Чувашской Республики</t>
  </si>
  <si>
    <t>ООО "Городские технологии"</t>
  </si>
  <si>
    <t xml:space="preserve">    09.08.2019</t>
  </si>
  <si>
    <t>ООО "Торговый дом "Кот"</t>
  </si>
  <si>
    <t>№0115300026419000018 от 09.09.2019</t>
  </si>
  <si>
    <t>№0115300026219000009 от 30.08.2019</t>
  </si>
  <si>
    <t>№0115300022519000022 от 10.09.2019</t>
  </si>
  <si>
    <t>№0115300022519000021 от 10.09.2019</t>
  </si>
  <si>
    <t>ООО  "Эксперт Инжиниринг"</t>
  </si>
  <si>
    <t xml:space="preserve">№ 0115300022519000025 от 23.09.2019                                                                                                                            Начало работ: с момента подписания Муниципального Контракта.
Окончание работ: до 01 декабря  2019 года.
</t>
  </si>
  <si>
    <t>Информация по закупкам на 25.09.2019 года</t>
  </si>
  <si>
    <t>ИТОГО</t>
  </si>
  <si>
    <t xml:space="preserve">Ремонт опасных участков автомобильных дорог 
"Чебоксары - Сурское" - Чадукасы - Красноармейское и "Чебоксары - Сурское" – Анаткасы, устройство барьерного ограждения
</t>
  </si>
  <si>
    <t xml:space="preserve">Приобретение мобильного автогородка для профилактики детского травматизма в Красноармейском районе Чувашской Республики </t>
  </si>
  <si>
    <t>Обеспечение исполнения контракта</t>
  </si>
  <si>
    <t>Гарантийное обязательство</t>
  </si>
  <si>
    <t>БГ-336310/2019, сумма -  66549,90 рублей</t>
  </si>
  <si>
    <t>МУНИЦИПАЛЬНЫЙ  КОНТРАКТ   №0115300022519000028 от 15.10.2019</t>
  </si>
  <si>
    <t xml:space="preserve">Начало работ: с момента подписания Муниципального Контракта.
Окончание работ: декабрь  2019 года.
Окончание работ: декабрь  2019 года.
Начало работ: с момента подписания Муниципального Контракта.
Окончание работ: декабрь  2019 года.
</t>
  </si>
  <si>
    <t>МУНИЦИПАЛЬНЫЙ  КОНТРАКТ   №0115300022519000029 от 21.10.2019</t>
  </si>
  <si>
    <t xml:space="preserve">Начало работ:  с момента подписания Муниципального Контракта.
Окончание работ: декабрь 2019 года.
</t>
  </si>
  <si>
    <t>Приобретение бумаги для нужд администрации Красноармейского района Чувашской Республики</t>
  </si>
  <si>
    <t>ИП Рафанова М.А.</t>
  </si>
  <si>
    <t>в течение 5 (пяти) рабочих дней с момента подписания настоящего Контракта.</t>
  </si>
  <si>
    <t>МУНИЦИПАЛЬНЫЙ КОНТРАКТ № 0115300022519000030 от 25.10.2019</t>
  </si>
  <si>
    <t>Выполнение проекта планировки, проекта межевания и межевого плана для постановки на кадастровый учет на объекты капитального строительства: "Строительство трех торговых объектов" в с.Красноармейское Красноармейского района Чувашской Республики</t>
  </si>
  <si>
    <t xml:space="preserve">Разработка проектно-сметной документации на строительство водозабора, системы водоснабжения и водоотведения юго-восточного микрорайона села Красноармейское Красноармейского района Чувашской Республики 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</si>
  <si>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1 группа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</si>
  <si>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2 группа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</si>
  <si>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3 группа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</si>
  <si>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4 группа</t>
  </si>
  <si>
    <t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2020-2021 годах, 5 группа</t>
  </si>
  <si>
    <t>Ермаков В.Ю.</t>
  </si>
  <si>
    <t>ООО "Воддорстрой-Красноармейское"</t>
  </si>
  <si>
    <t>Приобретение канцелярских товаров для нужд администрации Красноармейского района Чувашской Республики</t>
  </si>
  <si>
    <t>ПП №18 от 21.10.2019 сумма- 201,35рублей</t>
  </si>
  <si>
    <t>ПП№17 от 21.10.2019 №17, сумма - 972,50 рублей</t>
  </si>
  <si>
    <t>23.10.219</t>
  </si>
  <si>
    <t>ПП №131 от 18.10.2019, сумма - 2310,08 рублей</t>
  </si>
  <si>
    <t>ООО "Канстанта"</t>
  </si>
  <si>
    <t>ООО "Инфоматик"</t>
  </si>
  <si>
    <t>ООО «НижНовСтройПроект»</t>
  </si>
  <si>
    <t xml:space="preserve">ПП №909444 от 15.10.2019, 6000 рублей </t>
  </si>
  <si>
    <t>ПП №70 от 01.11.2019, сумма - 5250,00 рублей</t>
  </si>
  <si>
    <t>ПП №78633 от 31.10.2019, сумма - 1674,76</t>
  </si>
  <si>
    <t>ПП №179 от 05.11.2019, сумма - 237047,04</t>
  </si>
  <si>
    <t>ПП №180 от 05.11.2019, сумма - 189822,32</t>
  </si>
  <si>
    <t>ПП №91 от 29.10.2019, сумма- 176214,05</t>
  </si>
  <si>
    <t>МУНИЦИПАЛЬНЫЙ КОНТРАКТ №0115300022519000031 от 05.11.2019</t>
  </si>
  <si>
    <t xml:space="preserve">Начало и окончание работ: с момента заключения муниципального контракта по 16.12.2019 года.
</t>
  </si>
  <si>
    <t>МУНИЦИПАЛЬНЫЙ  КОНТРАКТ   №0115300022519000035 от 06.11.2019</t>
  </si>
  <si>
    <t xml:space="preserve">начало работ: с момента подписания контракта, но не ранее 01 января 2020 года.
-окончание работ: 31 декабря  2021 года.
</t>
  </si>
  <si>
    <t>МУНИЦИПАЛЬНЫЙ  КОНТРАКТ   №0115300022519000036 от 05.11.2019</t>
  </si>
  <si>
    <t>МУНИЦИПАЛЬНЫЙ  КОНТРАКТ   №0115300022519000033 от 06.11.2019</t>
  </si>
  <si>
    <t>МУНИЦИПАЛЬНЫЙ  КОНТРАКТ   №0115300022519000037 от 05.11.2019</t>
  </si>
  <si>
    <t>МУНИЦИПАЛЬНЫЙ  КОНТРАКТ   №0115300022519000034 от 06.11.2019</t>
  </si>
  <si>
    <t>МУНИЦИПАЛЬНЫЙ КОНТРАКТ № 0115300022519000039 от 05.11.2019</t>
  </si>
  <si>
    <t>в течение 5 (пяти) рабочих дней с момента подписания настоящего Контракта.</t>
  </si>
  <si>
    <t>Содержание автомобильных дорог ОПМЗ в границах населенных пунктов и искусственных сооружений на них Красноармейского сельского поселения, 1 группа</t>
  </si>
  <si>
    <t>не установлено</t>
  </si>
  <si>
    <t>Филиппов Н.К.</t>
  </si>
  <si>
    <t>Жилое помещение передается Продавцом в течение 10 дней с момента завершения процесса регистрации прав собственности администрации Красноармейского района на жилое помещение до 31 декабря 2019 года</t>
  </si>
  <si>
    <t xml:space="preserve">"Разработка проектно-сметной документации на строительство водозабора, системы водоснабжения и водоотведения юго-восточного микрорайона села Красноармейское Красноармейского района Чувашской Республики" </t>
  </si>
  <si>
    <t>ООО "Градопроект"</t>
  </si>
  <si>
    <t>Содержание автомобильных дорог ОПМЗ в границах населенных пунктов и искусственных сооружений на них Алманчинского сельского поселения</t>
  </si>
  <si>
    <t xml:space="preserve">"Cодержание автомобильных дорог ОПМЗ в границах населенных пунктов и искусcтвенных сооружений на них Чадукасинского сельского поселения" </t>
  </si>
  <si>
    <t xml:space="preserve">"Содержание автомобильных дорог ОПМЗ в границах населенных пунктов и искусственных сооружений на них Убеевского сельского поселения" </t>
  </si>
  <si>
    <t xml:space="preserve">:  "Содержание автомобильных дорог ОПМЗ в границах населенных пунктов и искусственных сооружений на них Красноармейского сельского поселения, 1 группа" </t>
  </si>
  <si>
    <t xml:space="preserve">:  "Содержание автомобильных дорог ОПМЗ в границах населенных пунктов и искусственных сооружений на них Красноармейского сельского поселения, 2 группа" </t>
  </si>
  <si>
    <t>Поставка соревновательных полей для робототехники</t>
  </si>
  <si>
    <t>ЭА (совместный аукцион)</t>
  </si>
  <si>
    <t>ООО "Вектор Кубань"</t>
  </si>
  <si>
    <t>Контракт от 20.11.2019</t>
  </si>
  <si>
    <t>БГ №124028 от 18.11.2019</t>
  </si>
  <si>
    <t>Установка дорожных знаков на автомобильных дорогах Красноармейского района Чувашской Республики</t>
  </si>
  <si>
    <t>Содержание автомобильных дорог ОПМЗ в границах населенных пунктов и искусственных сооружений на них Большешатьминского сельского поселения в 2020 году</t>
  </si>
  <si>
    <t>29.11.2019 (подача заявок)</t>
  </si>
  <si>
    <t>06.12.2019 (подача заявок)</t>
  </si>
  <si>
    <t>ИП Глава КФХ Тимофеев В.В.</t>
  </si>
  <si>
    <t>МУНИЦИПАЛЬНЫЙ  КОНТРАКТ   №0115300025219000011 от 10.12.2019</t>
  </si>
  <si>
    <t xml:space="preserve">начало работ: с момента подписания Муниципального L70 но не ранее 01 января 2020 года.
-окончание работ: 31 декабря  2020 года.
</t>
  </si>
  <si>
    <t>МУНИЦИПАЛЬНЫЙ  КОНТРАКТ   №0115300026419000019 от 29.11.2019</t>
  </si>
  <si>
    <t>ООО "ДомРемСтрой"</t>
  </si>
  <si>
    <t>МУНИЦИПАЛЬНЫЙ  КОНТРАКТ   №0115300022519000040 от 29.11.2019</t>
  </si>
  <si>
    <t xml:space="preserve">начало работ: с момента подписания Муниципальногоконтракта, но не ранее 01 января 2020 года.
-окончание работ: 31 декабря  2020 года.
</t>
  </si>
  <si>
    <t xml:space="preserve">начало работ: с момента подписания Муниципального контракта,  но не ранее 01 января 2020 года.
-окончание работ: 31 декабря  2020 года.
</t>
  </si>
  <si>
    <t>ПП №133 от 09.12.2019, сумма 16079,55 рублей</t>
  </si>
  <si>
    <t>Содержание автомобильных дорог ОПМЗ в границах населенных пунктов и искусственных сооружений на них Исаковского сельского поселения</t>
  </si>
  <si>
    <t>Содержание автомобильных дорог ОПМЗ в границах населенных пунктов и искусственных сооружений на них Пикшикского сельского поселения</t>
  </si>
  <si>
    <t xml:space="preserve">"Содержание автомобильных дорог ОПМЗ в границах населенных пунктов и искусственных сооружений на них Красноармейского сельского поселения, 3 группа" </t>
  </si>
  <si>
    <t xml:space="preserve"> "Содержание автомобильных дорог ОПМЗ в границах населенных пунктов и искусственных сооружений на них Красноармейского сельского поселения, 2 группа" </t>
  </si>
  <si>
    <t>МУНИЦИПАЛЬНЫЙ КОНТРАКТ   №0115300022519000042 от 16.12.2019</t>
  </si>
  <si>
    <t xml:space="preserve">с момента подписания Сторонами и действует до «31» декабря 2019 года, но в любом случае до полного исполнения Сторонами обязательств. </t>
  </si>
  <si>
    <t>ПП №315 от 13.12.2019</t>
  </si>
  <si>
    <t>Бюджетная эффективность</t>
  </si>
  <si>
    <t>Приобретение бумаги для нужд администрации Красноармейского района Чувашской республики</t>
  </si>
  <si>
    <t>ЗК, СМП</t>
  </si>
  <si>
    <t>ЭА, СМП</t>
  </si>
  <si>
    <t>103.1</t>
  </si>
  <si>
    <t>103.2</t>
  </si>
  <si>
    <t>104.1</t>
  </si>
  <si>
    <t>101.1.</t>
  </si>
  <si>
    <t>111.1</t>
  </si>
  <si>
    <t>111.2</t>
  </si>
  <si>
    <t>303.1</t>
  </si>
  <si>
    <t>303.2</t>
  </si>
  <si>
    <t>304.1</t>
  </si>
  <si>
    <t>301.1</t>
  </si>
  <si>
    <t>310.1</t>
  </si>
  <si>
    <t>310.2</t>
  </si>
  <si>
    <t>4.101</t>
  </si>
  <si>
    <t>4.102</t>
  </si>
  <si>
    <t>4.103</t>
  </si>
  <si>
    <t>4.104</t>
  </si>
  <si>
    <t>4.201</t>
  </si>
  <si>
    <t>4.301</t>
  </si>
  <si>
    <t>4.302</t>
  </si>
  <si>
    <t>4.303</t>
  </si>
  <si>
    <t>4.304</t>
  </si>
  <si>
    <t>4.305</t>
  </si>
  <si>
    <t>4.306</t>
  </si>
  <si>
    <t>4.308</t>
  </si>
  <si>
    <t>отменен</t>
  </si>
  <si>
    <t>101.1</t>
  </si>
  <si>
    <t>МК</t>
  </si>
  <si>
    <t>Муниципальный контракт от 10.01.2020</t>
  </si>
  <si>
    <t>ИП Глава крестьянского (фермерского) хозяйства Э.Г. Иванов</t>
  </si>
  <si>
    <t>МУНИЦИПАЛЬНЫЙ КОНТРАКТ   №     0115300026419000012 от 07.06.2019</t>
  </si>
  <si>
    <t>МУНИЦИПАЛЬНЫЙ КОНТРАКТ   №     0115300025219000008  от 21.06.2019</t>
  </si>
  <si>
    <t>МУНИЦИПАЛЬНЫЙ КОНТРАКТ   №     0115300026019000002  от 18.06.2019</t>
  </si>
  <si>
    <t>КОНТРАКТ № 0315300158919000005 от 03.06.2019</t>
  </si>
  <si>
    <t>Информация по заключенным контрактам в 2019 году</t>
  </si>
  <si>
    <t>Информация по закупкам на 01.01.2020 года</t>
  </si>
  <si>
    <t>ЗК,СМП</t>
  </si>
  <si>
    <t>ЭА,СМП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</si>
</sst>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/>
    <xf numFmtId="4" fontId="0" fillId="0" borderId="1" xfId="0" applyNumberFormat="1" applyBorder="1"/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14" fontId="10" fillId="0" borderId="1" xfId="0" applyNumberFormat="1" applyFont="1" applyBorder="1" applyAlignment="1">
      <alignment wrapText="1"/>
    </xf>
    <xf numFmtId="0" fontId="10" fillId="0" borderId="1" xfId="0" applyFont="1" applyBorder="1"/>
    <xf numFmtId="14" fontId="10" fillId="0" borderId="1" xfId="0" applyNumberFormat="1" applyFont="1" applyBorder="1"/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3" fontId="0" fillId="0" borderId="2" xfId="0" applyNumberFormat="1" applyBorder="1"/>
    <xf numFmtId="0" fontId="0" fillId="8" borderId="3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2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11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20" fillId="0" borderId="0" xfId="0" applyFont="1"/>
    <xf numFmtId="2" fontId="11" fillId="0" borderId="0" xfId="0" applyNumberFormat="1" applyFont="1" applyAlignment="1">
      <alignment wrapText="1"/>
    </xf>
    <xf numFmtId="2" fontId="20" fillId="0" borderId="0" xfId="0" applyNumberFormat="1" applyFont="1"/>
    <xf numFmtId="0" fontId="0" fillId="4" borderId="0" xfId="0" applyFill="1" applyAlignment="1">
      <alignment horizontal="left" vertical="center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 vertical="center"/>
    </xf>
    <xf numFmtId="0" fontId="6" fillId="2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0" fontId="1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2" fontId="6" fillId="0" borderId="8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6" fillId="9" borderId="1" xfId="0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Border="1"/>
    <xf numFmtId="0" fontId="11" fillId="0" borderId="0" xfId="0" applyFont="1"/>
    <xf numFmtId="0" fontId="10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3" fontId="10" fillId="0" borderId="1" xfId="0" applyNumberFormat="1" applyFont="1" applyFill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0" fontId="22" fillId="0" borderId="1" xfId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2" fontId="16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0" fillId="9" borderId="1" xfId="0" applyFont="1" applyFill="1" applyBorder="1" applyAlignment="1">
      <alignment horizontal="left" vertical="top" wrapText="1"/>
    </xf>
    <xf numFmtId="0" fontId="21" fillId="9" borderId="1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12" fillId="9" borderId="1" xfId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 vertical="center" wrapText="1"/>
    </xf>
    <xf numFmtId="0" fontId="6" fillId="9" borderId="6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NumberFormat="1" applyFont="1" applyFill="1" applyBorder="1" applyAlignment="1">
      <alignment horizontal="center" vertical="center" wrapText="1"/>
    </xf>
    <xf numFmtId="2" fontId="9" fillId="9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 indent="1"/>
    </xf>
    <xf numFmtId="0" fontId="6" fillId="9" borderId="0" xfId="0" applyFont="1" applyFill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wrapText="1"/>
    </xf>
    <xf numFmtId="0" fontId="6" fillId="9" borderId="0" xfId="0" applyFont="1" applyFill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0" xfId="0" applyFont="1" applyFill="1" applyAlignment="1">
      <alignment wrapText="1"/>
    </xf>
    <xf numFmtId="0" fontId="8" fillId="0" borderId="1" xfId="0" applyFont="1" applyBorder="1"/>
    <xf numFmtId="0" fontId="8" fillId="0" borderId="0" xfId="0" applyFont="1" applyAlignment="1"/>
    <xf numFmtId="0" fontId="9" fillId="9" borderId="1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top" wrapText="1"/>
    </xf>
    <xf numFmtId="0" fontId="10" fillId="9" borderId="1" xfId="0" applyNumberFormat="1" applyFont="1" applyFill="1" applyBorder="1" applyAlignment="1">
      <alignment horizontal="center" vertical="top" wrapText="1"/>
    </xf>
    <xf numFmtId="2" fontId="10" fillId="9" borderId="1" xfId="0" applyNumberFormat="1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center" vertical="top" wrapText="1"/>
    </xf>
    <xf numFmtId="4" fontId="10" fillId="9" borderId="1" xfId="0" applyNumberFormat="1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center" vertical="top"/>
    </xf>
    <xf numFmtId="0" fontId="10" fillId="9" borderId="5" xfId="0" applyFont="1" applyFill="1" applyBorder="1" applyAlignment="1">
      <alignment horizontal="center" vertical="top"/>
    </xf>
    <xf numFmtId="0" fontId="10" fillId="9" borderId="0" xfId="0" applyFont="1" applyFill="1" applyAlignment="1">
      <alignment horizontal="center" vertical="top" wrapText="1"/>
    </xf>
    <xf numFmtId="0" fontId="10" fillId="9" borderId="1" xfId="0" applyFont="1" applyFill="1" applyBorder="1" applyAlignment="1">
      <alignment vertical="top" wrapText="1"/>
    </xf>
    <xf numFmtId="0" fontId="10" fillId="9" borderId="0" xfId="0" applyFont="1" applyFill="1" applyAlignment="1">
      <alignment vertical="top" wrapText="1"/>
    </xf>
    <xf numFmtId="0" fontId="10" fillId="9" borderId="5" xfId="0" applyFont="1" applyFill="1" applyBorder="1" applyAlignment="1">
      <alignment horizontal="center" vertical="top" wrapText="1"/>
    </xf>
    <xf numFmtId="0" fontId="10" fillId="9" borderId="1" xfId="1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/>
    </xf>
    <xf numFmtId="0" fontId="11" fillId="9" borderId="1" xfId="1" applyFont="1" applyFill="1" applyBorder="1" applyAlignment="1">
      <alignment horizontal="center" vertical="top" wrapText="1"/>
    </xf>
    <xf numFmtId="3" fontId="10" fillId="9" borderId="1" xfId="0" applyNumberFormat="1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justify" vertical="top"/>
    </xf>
    <xf numFmtId="0" fontId="10" fillId="9" borderId="2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justify" vertical="top" wrapText="1"/>
    </xf>
    <xf numFmtId="0" fontId="10" fillId="9" borderId="8" xfId="0" applyFont="1" applyFill="1" applyBorder="1" applyAlignment="1">
      <alignment horizontal="center" vertical="top" wrapText="1"/>
    </xf>
    <xf numFmtId="2" fontId="10" fillId="9" borderId="1" xfId="0" applyNumberFormat="1" applyFont="1" applyFill="1" applyBorder="1" applyAlignment="1">
      <alignment horizontal="left" vertical="top" wrapText="1"/>
    </xf>
    <xf numFmtId="0" fontId="10" fillId="9" borderId="4" xfId="0" applyFont="1" applyFill="1" applyBorder="1" applyAlignment="1">
      <alignment horizontal="center" vertical="top" wrapText="1"/>
    </xf>
    <xf numFmtId="0" fontId="10" fillId="9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3" fillId="9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9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left" vertical="top" wrapText="1"/>
    </xf>
    <xf numFmtId="0" fontId="10" fillId="9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T110"/>
  <sheetViews>
    <sheetView zoomScale="90" zoomScaleNormal="90" workbookViewId="0">
      <selection activeCell="E4" sqref="E4"/>
    </sheetView>
  </sheetViews>
  <sheetFormatPr defaultRowHeight="15" x14ac:dyDescent="0.25"/>
  <cols>
    <col min="1" max="1" width="3.7109375" customWidth="1"/>
    <col min="2" max="2" width="37.5703125" customWidth="1"/>
    <col min="3" max="3" width="15.42578125" customWidth="1"/>
    <col min="4" max="4" width="12.42578125" customWidth="1"/>
    <col min="5" max="5" width="9.140625" customWidth="1"/>
    <col min="6" max="6" width="6.42578125" customWidth="1"/>
    <col min="7" max="7" width="11.85546875" customWidth="1"/>
    <col min="8" max="8" width="12.28515625" customWidth="1"/>
    <col min="9" max="9" width="6" customWidth="1"/>
    <col min="10" max="10" width="4.7109375" customWidth="1"/>
    <col min="11" max="11" width="20.140625" customWidth="1"/>
    <col min="12" max="12" width="10.42578125" customWidth="1"/>
    <col min="13" max="13" width="12.7109375" customWidth="1"/>
    <col min="14" max="14" width="22.42578125" customWidth="1"/>
    <col min="15" max="15" width="24.7109375" customWidth="1"/>
    <col min="16" max="17" width="13.28515625" customWidth="1"/>
  </cols>
  <sheetData>
    <row r="2" spans="1:17" ht="15.75" customHeight="1" x14ac:dyDescent="0.25">
      <c r="A2" s="251" t="s">
        <v>242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</row>
    <row r="4" spans="1:17" ht="84.75" customHeight="1" x14ac:dyDescent="0.25">
      <c r="A4" s="4" t="s">
        <v>0</v>
      </c>
      <c r="B4" s="5" t="s">
        <v>1</v>
      </c>
      <c r="C4" s="5" t="s">
        <v>2</v>
      </c>
      <c r="D4" s="4" t="s">
        <v>36</v>
      </c>
      <c r="E4" s="4" t="s">
        <v>4</v>
      </c>
      <c r="F4" s="4" t="s">
        <v>5</v>
      </c>
      <c r="G4" s="6" t="s">
        <v>6</v>
      </c>
      <c r="H4" s="6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28" t="s">
        <v>246</v>
      </c>
      <c r="Q4" s="28" t="s">
        <v>247</v>
      </c>
    </row>
    <row r="5" spans="1:17" ht="66" customHeight="1" x14ac:dyDescent="0.25">
      <c r="A5" s="2"/>
      <c r="B5" s="96" t="s">
        <v>327</v>
      </c>
      <c r="C5" s="169" t="s">
        <v>18</v>
      </c>
      <c r="D5" s="9">
        <v>43476</v>
      </c>
      <c r="E5" s="26" t="s">
        <v>328</v>
      </c>
      <c r="F5" s="2" t="s">
        <v>16</v>
      </c>
      <c r="G5" s="2">
        <v>20000</v>
      </c>
      <c r="H5" s="2">
        <v>19800</v>
      </c>
      <c r="I5" s="2">
        <v>1</v>
      </c>
      <c r="J5" s="2">
        <v>0</v>
      </c>
      <c r="K5" s="2"/>
      <c r="L5" s="2">
        <f>G5-H5</f>
        <v>200</v>
      </c>
      <c r="M5" s="10">
        <f>L5/G5*100</f>
        <v>1</v>
      </c>
      <c r="N5" s="2"/>
      <c r="O5" s="2"/>
      <c r="P5" s="20"/>
      <c r="Q5" s="20"/>
    </row>
    <row r="6" spans="1:17" ht="85.5" customHeight="1" x14ac:dyDescent="0.25">
      <c r="A6" s="143">
        <v>1</v>
      </c>
      <c r="B6" s="149" t="s">
        <v>53</v>
      </c>
      <c r="C6" s="143" t="s">
        <v>18</v>
      </c>
      <c r="D6" s="9">
        <v>43500</v>
      </c>
      <c r="E6" s="44" t="s">
        <v>17</v>
      </c>
      <c r="F6" s="2"/>
      <c r="G6" s="2">
        <v>963930</v>
      </c>
      <c r="H6" s="2">
        <v>963930</v>
      </c>
      <c r="I6" s="2">
        <v>1</v>
      </c>
      <c r="J6" s="2">
        <v>0</v>
      </c>
      <c r="K6" s="2" t="s">
        <v>54</v>
      </c>
      <c r="L6" s="143">
        <f>G6-H6</f>
        <v>0</v>
      </c>
      <c r="M6" s="45">
        <f>L6/G6*100</f>
        <v>0</v>
      </c>
      <c r="N6" s="3" t="s">
        <v>51</v>
      </c>
      <c r="O6" s="2" t="s">
        <v>52</v>
      </c>
      <c r="P6" s="30"/>
      <c r="Q6" s="30"/>
    </row>
    <row r="7" spans="1:17" ht="96" customHeight="1" x14ac:dyDescent="0.25">
      <c r="A7" s="143">
        <v>2</v>
      </c>
      <c r="B7" s="149" t="s">
        <v>53</v>
      </c>
      <c r="C7" s="143" t="s">
        <v>18</v>
      </c>
      <c r="D7" s="9">
        <v>43500</v>
      </c>
      <c r="E7" s="44" t="s">
        <v>17</v>
      </c>
      <c r="F7" s="2"/>
      <c r="G7" s="2">
        <v>963930</v>
      </c>
      <c r="H7" s="2">
        <v>963930</v>
      </c>
      <c r="I7" s="2">
        <v>1</v>
      </c>
      <c r="J7" s="2">
        <v>0</v>
      </c>
      <c r="K7" s="2" t="s">
        <v>56</v>
      </c>
      <c r="L7" s="143">
        <f>G7-H7</f>
        <v>0</v>
      </c>
      <c r="M7" s="45">
        <f t="shared" ref="M7:M18" si="0">L7/G7*100</f>
        <v>0</v>
      </c>
      <c r="N7" s="3" t="s">
        <v>55</v>
      </c>
      <c r="O7" s="2" t="s">
        <v>52</v>
      </c>
      <c r="P7" s="30"/>
      <c r="Q7" s="30"/>
    </row>
    <row r="8" spans="1:17" ht="96" customHeight="1" x14ac:dyDescent="0.25">
      <c r="A8" s="143">
        <v>3</v>
      </c>
      <c r="B8" s="149" t="s">
        <v>53</v>
      </c>
      <c r="C8" s="143" t="s">
        <v>18</v>
      </c>
      <c r="D8" s="9">
        <v>43549</v>
      </c>
      <c r="E8" s="44" t="s">
        <v>17</v>
      </c>
      <c r="F8" s="2"/>
      <c r="G8" s="2">
        <v>963930</v>
      </c>
      <c r="H8" s="2">
        <v>963930</v>
      </c>
      <c r="I8" s="2">
        <v>1</v>
      </c>
      <c r="J8" s="2">
        <v>0</v>
      </c>
      <c r="K8" s="2" t="s">
        <v>59</v>
      </c>
      <c r="L8" s="143">
        <f>G8-H8</f>
        <v>0</v>
      </c>
      <c r="M8" s="45">
        <f>L8/G8*100</f>
        <v>0</v>
      </c>
      <c r="N8" s="3" t="s">
        <v>57</v>
      </c>
      <c r="O8" s="2" t="s">
        <v>58</v>
      </c>
      <c r="P8" s="30"/>
      <c r="Q8" s="30"/>
    </row>
    <row r="9" spans="1:17" ht="95.25" customHeight="1" x14ac:dyDescent="0.25">
      <c r="A9" s="143">
        <v>4</v>
      </c>
      <c r="B9" s="149" t="s">
        <v>60</v>
      </c>
      <c r="C9" s="143" t="s">
        <v>18</v>
      </c>
      <c r="D9" s="9">
        <v>43550</v>
      </c>
      <c r="E9" s="44" t="s">
        <v>17</v>
      </c>
      <c r="F9" s="2"/>
      <c r="G9" s="2">
        <v>406720</v>
      </c>
      <c r="H9" s="2">
        <v>0</v>
      </c>
      <c r="I9" s="2">
        <v>0</v>
      </c>
      <c r="J9" s="2">
        <v>0</v>
      </c>
      <c r="K9" s="2">
        <v>0</v>
      </c>
      <c r="L9" s="143">
        <v>0</v>
      </c>
      <c r="M9" s="45">
        <f>L9/G9*100</f>
        <v>0</v>
      </c>
      <c r="N9" s="252" t="s">
        <v>61</v>
      </c>
      <c r="O9" s="253"/>
      <c r="P9" s="30"/>
      <c r="Q9" s="30"/>
    </row>
    <row r="10" spans="1:17" ht="71.25" customHeight="1" x14ac:dyDescent="0.25">
      <c r="A10" s="143">
        <v>5</v>
      </c>
      <c r="B10" s="149" t="s">
        <v>35</v>
      </c>
      <c r="C10" s="143" t="s">
        <v>18</v>
      </c>
      <c r="D10" s="13">
        <v>43551</v>
      </c>
      <c r="E10" s="44" t="s">
        <v>17</v>
      </c>
      <c r="F10" s="143"/>
      <c r="G10" s="143">
        <v>771440</v>
      </c>
      <c r="H10" s="143">
        <v>655724</v>
      </c>
      <c r="I10" s="143">
        <v>3</v>
      </c>
      <c r="J10" s="143">
        <v>0</v>
      </c>
      <c r="K10" s="46" t="s">
        <v>37</v>
      </c>
      <c r="L10" s="143">
        <f t="shared" ref="L10:L18" si="1">G10-H10</f>
        <v>115716</v>
      </c>
      <c r="M10" s="45">
        <f t="shared" si="0"/>
        <v>15</v>
      </c>
      <c r="N10" s="11" t="s">
        <v>38</v>
      </c>
      <c r="O10" s="11" t="s">
        <v>43</v>
      </c>
      <c r="P10" s="30"/>
      <c r="Q10" s="30"/>
    </row>
    <row r="11" spans="1:17" ht="70.5" customHeight="1" x14ac:dyDescent="0.25">
      <c r="A11" s="143">
        <v>6</v>
      </c>
      <c r="B11" s="149" t="s">
        <v>39</v>
      </c>
      <c r="C11" s="143" t="s">
        <v>18</v>
      </c>
      <c r="D11" s="13">
        <v>43551</v>
      </c>
      <c r="E11" s="44" t="s">
        <v>329</v>
      </c>
      <c r="F11" s="143" t="s">
        <v>16</v>
      </c>
      <c r="G11" s="143">
        <v>1853790</v>
      </c>
      <c r="H11" s="143">
        <v>1835368.92</v>
      </c>
      <c r="I11" s="143">
        <v>8</v>
      </c>
      <c r="J11" s="143">
        <v>0</v>
      </c>
      <c r="K11" s="143" t="s">
        <v>40</v>
      </c>
      <c r="L11" s="143">
        <f t="shared" si="1"/>
        <v>18421.080000000075</v>
      </c>
      <c r="M11" s="45">
        <f t="shared" si="0"/>
        <v>0.99369831534316577</v>
      </c>
      <c r="N11" s="11" t="s">
        <v>41</v>
      </c>
      <c r="O11" s="96" t="s">
        <v>42</v>
      </c>
      <c r="P11" s="30"/>
      <c r="Q11" s="30"/>
    </row>
    <row r="12" spans="1:17" ht="77.25" customHeight="1" x14ac:dyDescent="0.25">
      <c r="A12" s="143">
        <v>7</v>
      </c>
      <c r="B12" s="149" t="s">
        <v>44</v>
      </c>
      <c r="C12" s="143" t="s">
        <v>18</v>
      </c>
      <c r="D12" s="13">
        <v>43551</v>
      </c>
      <c r="E12" s="44" t="s">
        <v>329</v>
      </c>
      <c r="F12" s="143" t="s">
        <v>16</v>
      </c>
      <c r="G12" s="47">
        <v>8750729</v>
      </c>
      <c r="H12" s="143">
        <v>7387375.6100000003</v>
      </c>
      <c r="I12" s="143">
        <v>12</v>
      </c>
      <c r="J12" s="143">
        <v>0</v>
      </c>
      <c r="K12" s="143" t="s">
        <v>40</v>
      </c>
      <c r="L12" s="143">
        <f t="shared" si="1"/>
        <v>1363353.3899999997</v>
      </c>
      <c r="M12" s="45">
        <f t="shared" si="0"/>
        <v>15.579883573128589</v>
      </c>
      <c r="N12" s="11" t="s">
        <v>45</v>
      </c>
      <c r="O12" s="164" t="s">
        <v>46</v>
      </c>
      <c r="P12" s="30"/>
      <c r="Q12" s="30"/>
    </row>
    <row r="13" spans="1:17" ht="81.75" customHeight="1" x14ac:dyDescent="0.25">
      <c r="A13" s="143">
        <v>8</v>
      </c>
      <c r="B13" s="149" t="s">
        <v>47</v>
      </c>
      <c r="C13" s="143" t="s">
        <v>18</v>
      </c>
      <c r="D13" s="13">
        <v>43560</v>
      </c>
      <c r="E13" s="44" t="s">
        <v>329</v>
      </c>
      <c r="F13" s="143" t="s">
        <v>16</v>
      </c>
      <c r="G13" s="47">
        <v>3467401</v>
      </c>
      <c r="H13" s="143">
        <v>2808594.42</v>
      </c>
      <c r="I13" s="143">
        <v>9</v>
      </c>
      <c r="J13" s="143">
        <v>0</v>
      </c>
      <c r="K13" s="143" t="s">
        <v>40</v>
      </c>
      <c r="L13" s="143">
        <f t="shared" si="1"/>
        <v>658806.58000000007</v>
      </c>
      <c r="M13" s="45">
        <f t="shared" si="0"/>
        <v>19.000011247617454</v>
      </c>
      <c r="N13" s="11" t="s">
        <v>48</v>
      </c>
      <c r="O13" s="164" t="s">
        <v>46</v>
      </c>
      <c r="P13" s="30"/>
      <c r="Q13" s="30"/>
    </row>
    <row r="14" spans="1:17" ht="63.75" customHeight="1" x14ac:dyDescent="0.25">
      <c r="A14" s="143">
        <v>9</v>
      </c>
      <c r="B14" s="149" t="s">
        <v>49</v>
      </c>
      <c r="C14" s="143" t="s">
        <v>18</v>
      </c>
      <c r="D14" s="13">
        <v>43560</v>
      </c>
      <c r="E14" s="44" t="s">
        <v>329</v>
      </c>
      <c r="F14" s="143" t="s">
        <v>16</v>
      </c>
      <c r="G14" s="143">
        <v>6999378</v>
      </c>
      <c r="H14" s="143">
        <v>6194449.5300000003</v>
      </c>
      <c r="I14" s="143">
        <v>9</v>
      </c>
      <c r="J14" s="143">
        <v>0</v>
      </c>
      <c r="K14" s="143" t="s">
        <v>40</v>
      </c>
      <c r="L14" s="143">
        <f t="shared" si="1"/>
        <v>804928.46999999974</v>
      </c>
      <c r="M14" s="45">
        <f t="shared" si="0"/>
        <v>11.499999999999996</v>
      </c>
      <c r="N14" s="11" t="s">
        <v>50</v>
      </c>
      <c r="O14" s="164" t="s">
        <v>46</v>
      </c>
      <c r="P14" s="30"/>
      <c r="Q14" s="30"/>
    </row>
    <row r="15" spans="1:17" ht="106.5" customHeight="1" x14ac:dyDescent="0.25">
      <c r="A15" s="143">
        <v>10</v>
      </c>
      <c r="B15" s="149" t="s">
        <v>62</v>
      </c>
      <c r="C15" s="143" t="s">
        <v>18</v>
      </c>
      <c r="D15" s="13">
        <v>43577</v>
      </c>
      <c r="E15" s="44" t="s">
        <v>328</v>
      </c>
      <c r="F15" s="143" t="s">
        <v>16</v>
      </c>
      <c r="G15" s="143">
        <v>28620</v>
      </c>
      <c r="H15" s="143">
        <v>28560</v>
      </c>
      <c r="I15" s="143">
        <v>2</v>
      </c>
      <c r="J15" s="143">
        <v>0</v>
      </c>
      <c r="K15" s="143" t="s">
        <v>63</v>
      </c>
      <c r="L15" s="143">
        <f t="shared" si="1"/>
        <v>60</v>
      </c>
      <c r="M15" s="45">
        <f t="shared" si="0"/>
        <v>0.20964360587002098</v>
      </c>
      <c r="N15" s="11" t="s">
        <v>64</v>
      </c>
      <c r="O15" s="11" t="s">
        <v>65</v>
      </c>
      <c r="P15" s="30"/>
      <c r="Q15" s="30"/>
    </row>
    <row r="16" spans="1:17" ht="60" x14ac:dyDescent="0.25">
      <c r="A16" s="143">
        <v>11</v>
      </c>
      <c r="B16" s="149" t="s">
        <v>174</v>
      </c>
      <c r="C16" s="143" t="s">
        <v>18</v>
      </c>
      <c r="D16" s="13">
        <v>43620</v>
      </c>
      <c r="E16" s="44" t="s">
        <v>329</v>
      </c>
      <c r="F16" s="143" t="s">
        <v>16</v>
      </c>
      <c r="G16" s="143">
        <v>2000000</v>
      </c>
      <c r="H16" s="143">
        <v>1790000</v>
      </c>
      <c r="I16" s="143">
        <v>3</v>
      </c>
      <c r="J16" s="143">
        <v>0</v>
      </c>
      <c r="K16" s="143" t="s">
        <v>184</v>
      </c>
      <c r="L16" s="143">
        <f t="shared" si="1"/>
        <v>210000</v>
      </c>
      <c r="M16" s="45">
        <f t="shared" si="0"/>
        <v>10.5</v>
      </c>
      <c r="N16" s="96" t="s">
        <v>203</v>
      </c>
      <c r="O16" s="143" t="s">
        <v>185</v>
      </c>
      <c r="P16" s="30"/>
      <c r="Q16" s="30"/>
    </row>
    <row r="17" spans="1:20" ht="60.75" customHeight="1" x14ac:dyDescent="0.25">
      <c r="A17" s="143">
        <v>12</v>
      </c>
      <c r="B17" s="11" t="s">
        <v>60</v>
      </c>
      <c r="C17" s="143" t="s">
        <v>18</v>
      </c>
      <c r="D17" s="13">
        <v>43643</v>
      </c>
      <c r="E17" s="44" t="s">
        <v>17</v>
      </c>
      <c r="F17" s="143"/>
      <c r="G17" s="143">
        <v>406720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45">
        <v>0</v>
      </c>
      <c r="N17" s="252" t="s">
        <v>61</v>
      </c>
      <c r="O17" s="253"/>
      <c r="P17" s="30"/>
      <c r="Q17" s="30"/>
    </row>
    <row r="18" spans="1:20" ht="60" x14ac:dyDescent="0.25">
      <c r="A18" s="143">
        <v>13</v>
      </c>
      <c r="B18" s="149" t="s">
        <v>186</v>
      </c>
      <c r="C18" s="143" t="s">
        <v>18</v>
      </c>
      <c r="D18" s="13">
        <v>43643</v>
      </c>
      <c r="E18" s="44" t="s">
        <v>329</v>
      </c>
      <c r="F18" s="143" t="s">
        <v>16</v>
      </c>
      <c r="G18" s="47">
        <v>180000</v>
      </c>
      <c r="H18" s="47">
        <v>180000</v>
      </c>
      <c r="I18" s="143">
        <v>1</v>
      </c>
      <c r="J18" s="143">
        <v>0</v>
      </c>
      <c r="K18" s="143" t="s">
        <v>205</v>
      </c>
      <c r="L18" s="143">
        <f t="shared" si="1"/>
        <v>0</v>
      </c>
      <c r="M18" s="45">
        <f t="shared" si="0"/>
        <v>0</v>
      </c>
      <c r="N18" s="96" t="s">
        <v>203</v>
      </c>
      <c r="O18" s="86" t="s">
        <v>204</v>
      </c>
      <c r="P18" s="30"/>
      <c r="Q18" s="30"/>
    </row>
    <row r="19" spans="1:20" ht="60" customHeight="1" x14ac:dyDescent="0.25">
      <c r="A19" s="143">
        <v>14</v>
      </c>
      <c r="B19" s="11" t="s">
        <v>187</v>
      </c>
      <c r="C19" s="143" t="s">
        <v>18</v>
      </c>
      <c r="D19" s="13">
        <v>43644</v>
      </c>
      <c r="E19" s="44" t="s">
        <v>329</v>
      </c>
      <c r="F19" s="143" t="s">
        <v>16</v>
      </c>
      <c r="G19" s="47">
        <v>1500000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45">
        <v>0</v>
      </c>
      <c r="N19" s="246" t="s">
        <v>61</v>
      </c>
      <c r="O19" s="248"/>
      <c r="P19" s="30"/>
      <c r="Q19" s="30"/>
    </row>
    <row r="20" spans="1:20" ht="42" customHeight="1" x14ac:dyDescent="0.25">
      <c r="A20" s="143">
        <v>15</v>
      </c>
      <c r="B20" s="145" t="s">
        <v>221</v>
      </c>
      <c r="C20" s="143" t="s">
        <v>18</v>
      </c>
      <c r="D20" s="13">
        <v>43706</v>
      </c>
      <c r="E20" s="44" t="s">
        <v>329</v>
      </c>
      <c r="F20" s="143" t="s">
        <v>16</v>
      </c>
      <c r="G20" s="113">
        <v>1291047</v>
      </c>
      <c r="H20" s="143">
        <v>1284389.02</v>
      </c>
      <c r="I20" s="143">
        <v>3</v>
      </c>
      <c r="J20" s="143">
        <v>0</v>
      </c>
      <c r="K20" s="143" t="s">
        <v>170</v>
      </c>
      <c r="L20" s="143">
        <f>G20-H20</f>
        <v>6657.9799999999814</v>
      </c>
      <c r="M20" s="45">
        <f>L20/G20*100</f>
        <v>0.51570392092619255</v>
      </c>
      <c r="N20" s="143" t="s">
        <v>239</v>
      </c>
      <c r="O20" s="86" t="s">
        <v>228</v>
      </c>
      <c r="P20" s="30"/>
      <c r="Q20" s="30"/>
    </row>
    <row r="21" spans="1:20" ht="165" x14ac:dyDescent="0.25">
      <c r="A21" s="143">
        <v>16</v>
      </c>
      <c r="B21" s="146" t="s">
        <v>222</v>
      </c>
      <c r="C21" s="143" t="s">
        <v>18</v>
      </c>
      <c r="D21" s="13">
        <v>43706</v>
      </c>
      <c r="E21" s="44" t="s">
        <v>329</v>
      </c>
      <c r="F21" s="143" t="s">
        <v>16</v>
      </c>
      <c r="G21" s="114">
        <v>2310078</v>
      </c>
      <c r="H21" s="143">
        <v>979079.57</v>
      </c>
      <c r="I21" s="143">
        <v>3</v>
      </c>
      <c r="J21" s="143">
        <v>0</v>
      </c>
      <c r="K21" s="144" t="s">
        <v>233</v>
      </c>
      <c r="L21" s="143">
        <f>G21-H21</f>
        <v>1330998.4300000002</v>
      </c>
      <c r="M21" s="45">
        <f>L21/G21*100</f>
        <v>57.617034143435852</v>
      </c>
      <c r="N21" s="143" t="s">
        <v>238</v>
      </c>
      <c r="O21" s="119" t="s">
        <v>229</v>
      </c>
      <c r="P21" s="30"/>
      <c r="Q21" s="2" t="s">
        <v>270</v>
      </c>
    </row>
    <row r="22" spans="1:20" ht="161.25" customHeight="1" thickBot="1" x14ac:dyDescent="0.3">
      <c r="A22" s="143">
        <v>17</v>
      </c>
      <c r="B22" s="115" t="s">
        <v>223</v>
      </c>
      <c r="C22" s="143" t="s">
        <v>18</v>
      </c>
      <c r="D22" s="13">
        <v>43705</v>
      </c>
      <c r="E22" s="50" t="s">
        <v>17</v>
      </c>
      <c r="F22" s="16"/>
      <c r="G22" s="143">
        <v>406720</v>
      </c>
      <c r="H22" s="254" t="s">
        <v>230</v>
      </c>
      <c r="I22" s="255"/>
      <c r="J22" s="255"/>
      <c r="K22" s="255"/>
      <c r="L22" s="255"/>
      <c r="M22" s="255"/>
      <c r="N22" s="255"/>
      <c r="O22" s="255"/>
      <c r="P22" s="2"/>
      <c r="Q22" s="2"/>
    </row>
    <row r="23" spans="1:20" ht="54.75" customHeight="1" x14ac:dyDescent="0.25">
      <c r="A23" s="143">
        <v>18</v>
      </c>
      <c r="B23" s="25" t="s">
        <v>231</v>
      </c>
      <c r="C23" s="143" t="s">
        <v>18</v>
      </c>
      <c r="D23" s="52">
        <v>43717</v>
      </c>
      <c r="E23" s="44" t="s">
        <v>329</v>
      </c>
      <c r="F23" s="51" t="s">
        <v>16</v>
      </c>
      <c r="G23" s="143">
        <v>500000</v>
      </c>
      <c r="H23" s="246" t="s">
        <v>230</v>
      </c>
      <c r="I23" s="247"/>
      <c r="J23" s="247"/>
      <c r="K23" s="247"/>
      <c r="L23" s="247"/>
      <c r="M23" s="247"/>
      <c r="N23" s="247"/>
      <c r="O23" s="248"/>
      <c r="P23" s="2"/>
      <c r="Q23" s="2"/>
      <c r="R23" s="15"/>
      <c r="S23" s="15"/>
      <c r="T23" s="15"/>
    </row>
    <row r="24" spans="1:20" ht="104.25" customHeight="1" x14ac:dyDescent="0.25">
      <c r="A24" s="143">
        <v>19</v>
      </c>
      <c r="B24" s="168" t="s">
        <v>232</v>
      </c>
      <c r="C24" s="143" t="s">
        <v>18</v>
      </c>
      <c r="D24" s="13">
        <v>43719</v>
      </c>
      <c r="E24" s="44" t="s">
        <v>329</v>
      </c>
      <c r="F24" s="143" t="s">
        <v>16</v>
      </c>
      <c r="G24" s="143">
        <v>1674755</v>
      </c>
      <c r="H24" s="143">
        <v>1674755</v>
      </c>
      <c r="I24" s="143">
        <v>1</v>
      </c>
      <c r="J24" s="143">
        <v>0</v>
      </c>
      <c r="K24" s="118" t="s">
        <v>240</v>
      </c>
      <c r="L24" s="143">
        <f>G24-H24</f>
        <v>0</v>
      </c>
      <c r="M24" s="143">
        <f>L24/G24*100</f>
        <v>0</v>
      </c>
      <c r="N24" s="249" t="s">
        <v>241</v>
      </c>
      <c r="O24" s="250"/>
      <c r="P24" s="30"/>
      <c r="Q24" s="18" t="s">
        <v>276</v>
      </c>
      <c r="R24" s="15"/>
      <c r="S24" s="15"/>
      <c r="T24" s="15"/>
    </row>
    <row r="25" spans="1:20" ht="45" x14ac:dyDescent="0.25">
      <c r="A25" s="143">
        <v>20</v>
      </c>
      <c r="B25" s="115" t="s">
        <v>223</v>
      </c>
      <c r="C25" s="143" t="s">
        <v>18</v>
      </c>
      <c r="D25" s="13">
        <v>43725</v>
      </c>
      <c r="E25" s="44" t="s">
        <v>17</v>
      </c>
      <c r="F25" s="143"/>
      <c r="G25" s="143">
        <v>406720</v>
      </c>
      <c r="H25" s="246" t="s">
        <v>230</v>
      </c>
      <c r="I25" s="247"/>
      <c r="J25" s="247"/>
      <c r="K25" s="247"/>
      <c r="L25" s="247"/>
      <c r="M25" s="247"/>
      <c r="N25" s="247"/>
      <c r="O25" s="248"/>
      <c r="P25" s="30"/>
      <c r="Q25" s="30"/>
    </row>
    <row r="26" spans="1:20" ht="105" x14ac:dyDescent="0.25">
      <c r="A26" s="143">
        <v>21</v>
      </c>
      <c r="B26" s="25" t="s">
        <v>231</v>
      </c>
      <c r="C26" s="143" t="s">
        <v>18</v>
      </c>
      <c r="D26" s="13">
        <v>43738</v>
      </c>
      <c r="E26" s="44" t="s">
        <v>329</v>
      </c>
      <c r="F26" s="143" t="s">
        <v>16</v>
      </c>
      <c r="G26" s="143">
        <v>500000</v>
      </c>
      <c r="H26" s="246" t="s">
        <v>230</v>
      </c>
      <c r="I26" s="247"/>
      <c r="J26" s="247"/>
      <c r="K26" s="247"/>
      <c r="L26" s="247"/>
      <c r="M26" s="247"/>
      <c r="N26" s="247"/>
      <c r="O26" s="248"/>
    </row>
    <row r="27" spans="1:20" ht="108.75" customHeight="1" x14ac:dyDescent="0.25">
      <c r="A27" s="143">
        <v>22</v>
      </c>
      <c r="B27" s="147" t="s">
        <v>244</v>
      </c>
      <c r="C27" s="143" t="s">
        <v>18</v>
      </c>
      <c r="D27" s="13">
        <v>43742</v>
      </c>
      <c r="E27" s="44" t="s">
        <v>329</v>
      </c>
      <c r="F27" s="143" t="s">
        <v>16</v>
      </c>
      <c r="G27" s="143">
        <v>1330998</v>
      </c>
      <c r="H27" s="143">
        <v>1330998</v>
      </c>
      <c r="I27" s="143">
        <v>1</v>
      </c>
      <c r="J27" s="143">
        <v>0</v>
      </c>
      <c r="K27" s="143" t="s">
        <v>68</v>
      </c>
      <c r="L27" s="143">
        <f>G27-H27</f>
        <v>0</v>
      </c>
      <c r="M27" s="45">
        <f>L27/G27*100</f>
        <v>0</v>
      </c>
      <c r="N27" s="136" t="s">
        <v>249</v>
      </c>
      <c r="O27" s="143" t="s">
        <v>250</v>
      </c>
      <c r="P27" s="30"/>
      <c r="Q27" s="30"/>
    </row>
    <row r="28" spans="1:20" ht="105" x14ac:dyDescent="0.25">
      <c r="A28" s="143">
        <v>23</v>
      </c>
      <c r="B28" s="147" t="s">
        <v>245</v>
      </c>
      <c r="C28" s="143" t="s">
        <v>18</v>
      </c>
      <c r="D28" s="13">
        <v>43746</v>
      </c>
      <c r="E28" s="44" t="s">
        <v>329</v>
      </c>
      <c r="F28" s="143" t="s">
        <v>16</v>
      </c>
      <c r="G28" s="143">
        <v>120000</v>
      </c>
      <c r="H28" s="143">
        <v>120000</v>
      </c>
      <c r="I28" s="143">
        <v>1</v>
      </c>
      <c r="J28" s="143">
        <v>0</v>
      </c>
      <c r="K28" s="143" t="s">
        <v>272</v>
      </c>
      <c r="L28" s="143">
        <f>G28-H28</f>
        <v>0</v>
      </c>
      <c r="M28" s="45">
        <v>0</v>
      </c>
      <c r="N28" s="138" t="s">
        <v>251</v>
      </c>
      <c r="O28" s="143" t="s">
        <v>252</v>
      </c>
      <c r="P28" s="134" t="s">
        <v>248</v>
      </c>
      <c r="Q28" s="115"/>
    </row>
    <row r="29" spans="1:20" ht="99" customHeight="1" x14ac:dyDescent="0.25">
      <c r="A29" s="143">
        <v>24</v>
      </c>
      <c r="B29" s="147" t="s">
        <v>253</v>
      </c>
      <c r="C29" s="143" t="s">
        <v>18</v>
      </c>
      <c r="D29" s="53">
        <v>43755</v>
      </c>
      <c r="E29" s="54" t="s">
        <v>328</v>
      </c>
      <c r="F29" s="29" t="s">
        <v>16</v>
      </c>
      <c r="G29" s="139">
        <v>20135</v>
      </c>
      <c r="H29" s="140">
        <v>19450</v>
      </c>
      <c r="I29" s="29">
        <v>3</v>
      </c>
      <c r="J29" s="29">
        <v>0</v>
      </c>
      <c r="K29" s="141" t="s">
        <v>254</v>
      </c>
      <c r="L29" s="139">
        <f>G29-H29</f>
        <v>685</v>
      </c>
      <c r="M29" s="55">
        <f>L29/G29*100</f>
        <v>3.4020362552768808</v>
      </c>
      <c r="N29" s="29" t="s">
        <v>256</v>
      </c>
      <c r="O29" s="137" t="s">
        <v>255</v>
      </c>
      <c r="P29" s="115" t="s">
        <v>274</v>
      </c>
      <c r="Q29" s="30"/>
    </row>
    <row r="30" spans="1:20" ht="120" x14ac:dyDescent="0.25">
      <c r="A30" s="143">
        <v>25</v>
      </c>
      <c r="B30" s="166" t="s">
        <v>257</v>
      </c>
      <c r="C30" s="143" t="s">
        <v>18</v>
      </c>
      <c r="D30" s="13">
        <v>43762</v>
      </c>
      <c r="E30" s="54" t="s">
        <v>328</v>
      </c>
      <c r="F30" s="143" t="s">
        <v>16</v>
      </c>
      <c r="G30" s="47">
        <v>119427</v>
      </c>
      <c r="H30" s="133">
        <v>115000</v>
      </c>
      <c r="I30" s="143">
        <v>2</v>
      </c>
      <c r="J30" s="143">
        <v>0</v>
      </c>
      <c r="K30" s="143" t="s">
        <v>273</v>
      </c>
      <c r="L30" s="47">
        <f>G30-H30</f>
        <v>4427</v>
      </c>
      <c r="M30" s="45">
        <f>L30/G30*100</f>
        <v>3.7068669563833971</v>
      </c>
      <c r="N30" s="143" t="s">
        <v>280</v>
      </c>
      <c r="O30" s="57" t="s">
        <v>281</v>
      </c>
      <c r="P30" s="115" t="s">
        <v>268</v>
      </c>
      <c r="Q30" s="115" t="s">
        <v>267</v>
      </c>
    </row>
    <row r="31" spans="1:20" ht="105" x14ac:dyDescent="0.25">
      <c r="A31" s="143">
        <v>26</v>
      </c>
      <c r="B31" s="142" t="s">
        <v>258</v>
      </c>
      <c r="C31" s="143" t="s">
        <v>18</v>
      </c>
      <c r="D31" s="53">
        <v>43755</v>
      </c>
      <c r="E31" s="44" t="s">
        <v>329</v>
      </c>
      <c r="F31" s="29" t="s">
        <v>16</v>
      </c>
      <c r="G31" s="29">
        <v>500000</v>
      </c>
      <c r="H31" s="29">
        <v>0</v>
      </c>
      <c r="I31" s="29"/>
      <c r="J31" s="29"/>
      <c r="K31" s="188" t="s">
        <v>230</v>
      </c>
      <c r="L31" s="189"/>
      <c r="M31" s="189"/>
      <c r="N31" s="189"/>
      <c r="O31" s="189"/>
      <c r="P31" s="20"/>
      <c r="Q31" s="20"/>
    </row>
    <row r="32" spans="1:20" ht="102.75" customHeight="1" x14ac:dyDescent="0.25">
      <c r="A32" s="143">
        <v>27</v>
      </c>
      <c r="B32" s="18" t="s">
        <v>259</v>
      </c>
      <c r="C32" s="143" t="s">
        <v>18</v>
      </c>
      <c r="D32" s="13">
        <v>43760</v>
      </c>
      <c r="E32" s="44" t="s">
        <v>329</v>
      </c>
      <c r="F32" s="29" t="s">
        <v>16</v>
      </c>
      <c r="G32" s="114">
        <v>5387438</v>
      </c>
      <c r="H32" s="143">
        <v>4740940.8099999996</v>
      </c>
      <c r="I32" s="143">
        <v>2</v>
      </c>
      <c r="J32" s="143">
        <v>0</v>
      </c>
      <c r="K32" s="143" t="s">
        <v>264</v>
      </c>
      <c r="L32" s="29">
        <f>G32-H32</f>
        <v>646497.19000000041</v>
      </c>
      <c r="M32" s="55">
        <f>L32/G32*100</f>
        <v>12.000085940664198</v>
      </c>
      <c r="N32" s="143" t="s">
        <v>282</v>
      </c>
      <c r="O32" s="29" t="s">
        <v>283</v>
      </c>
      <c r="P32" s="148" t="s">
        <v>275</v>
      </c>
      <c r="Q32" s="18" t="s">
        <v>325</v>
      </c>
    </row>
    <row r="33" spans="1:17" ht="109.5" customHeight="1" x14ac:dyDescent="0.25">
      <c r="A33" s="143">
        <v>28</v>
      </c>
      <c r="B33" s="17" t="s">
        <v>260</v>
      </c>
      <c r="C33" s="143" t="s">
        <v>18</v>
      </c>
      <c r="D33" s="13">
        <v>43760</v>
      </c>
      <c r="E33" s="44" t="s">
        <v>329</v>
      </c>
      <c r="F33" s="29" t="s">
        <v>16</v>
      </c>
      <c r="G33" s="114">
        <v>6144068</v>
      </c>
      <c r="H33" s="143">
        <v>6113347.6600000001</v>
      </c>
      <c r="I33" s="143">
        <v>1</v>
      </c>
      <c r="J33" s="143">
        <v>0</v>
      </c>
      <c r="K33" s="143" t="s">
        <v>95</v>
      </c>
      <c r="L33" s="29">
        <f>G33-H33</f>
        <v>30720.339999999851</v>
      </c>
      <c r="M33" s="55">
        <f>L33/G33*100</f>
        <v>0.49999999999999756</v>
      </c>
      <c r="N33" s="143" t="s">
        <v>284</v>
      </c>
      <c r="O33" s="29" t="s">
        <v>283</v>
      </c>
      <c r="P33" s="189"/>
      <c r="Q33" s="190"/>
    </row>
    <row r="34" spans="1:17" ht="105" x14ac:dyDescent="0.25">
      <c r="A34" s="2">
        <v>29</v>
      </c>
      <c r="B34" s="115" t="s">
        <v>261</v>
      </c>
      <c r="C34" s="143" t="s">
        <v>18</v>
      </c>
      <c r="D34" s="13">
        <v>43760</v>
      </c>
      <c r="E34" s="44" t="s">
        <v>329</v>
      </c>
      <c r="F34" s="29" t="s">
        <v>16</v>
      </c>
      <c r="G34" s="114">
        <v>3982246</v>
      </c>
      <c r="H34" s="143">
        <v>3524281</v>
      </c>
      <c r="I34" s="143">
        <v>2</v>
      </c>
      <c r="J34" s="143">
        <v>0</v>
      </c>
      <c r="K34" s="143" t="s">
        <v>265</v>
      </c>
      <c r="L34" s="143">
        <f>G34-H34</f>
        <v>457965</v>
      </c>
      <c r="M34" s="45">
        <f>L34/G34*100</f>
        <v>11.50016849787783</v>
      </c>
      <c r="N34" s="143" t="s">
        <v>285</v>
      </c>
      <c r="O34" s="29" t="s">
        <v>283</v>
      </c>
      <c r="P34" s="20"/>
      <c r="Q34" s="20"/>
    </row>
    <row r="35" spans="1:17" ht="92.25" customHeight="1" x14ac:dyDescent="0.25">
      <c r="A35" s="2">
        <v>30</v>
      </c>
      <c r="B35" s="115" t="s">
        <v>262</v>
      </c>
      <c r="C35" s="143" t="s">
        <v>18</v>
      </c>
      <c r="D35" s="143"/>
      <c r="E35" s="44" t="s">
        <v>329</v>
      </c>
      <c r="F35" s="29" t="s">
        <v>16</v>
      </c>
      <c r="G35" s="114">
        <v>9225144</v>
      </c>
      <c r="H35" s="143">
        <v>9179018</v>
      </c>
      <c r="I35" s="143">
        <v>1</v>
      </c>
      <c r="J35" s="143">
        <v>0</v>
      </c>
      <c r="K35" s="143" t="s">
        <v>265</v>
      </c>
      <c r="L35" s="143">
        <f>G35-H35</f>
        <v>46126</v>
      </c>
      <c r="M35" s="45">
        <f>L35/G35*100</f>
        <v>0.50000303518297384</v>
      </c>
      <c r="N35" s="143" t="s">
        <v>286</v>
      </c>
      <c r="O35" s="29" t="s">
        <v>283</v>
      </c>
      <c r="P35" s="18" t="s">
        <v>277</v>
      </c>
      <c r="Q35" s="30"/>
    </row>
    <row r="36" spans="1:17" ht="102.75" customHeight="1" x14ac:dyDescent="0.25">
      <c r="A36" s="2">
        <v>31</v>
      </c>
      <c r="B36" s="115" t="s">
        <v>263</v>
      </c>
      <c r="C36" s="143" t="s">
        <v>18</v>
      </c>
      <c r="D36" s="13">
        <v>43760</v>
      </c>
      <c r="E36" s="44" t="s">
        <v>329</v>
      </c>
      <c r="F36" s="29" t="s">
        <v>16</v>
      </c>
      <c r="G36" s="114">
        <v>4882612</v>
      </c>
      <c r="H36" s="143">
        <v>3796446.32</v>
      </c>
      <c r="I36" s="143">
        <v>3</v>
      </c>
      <c r="J36" s="143">
        <v>0</v>
      </c>
      <c r="K36" s="143" t="s">
        <v>264</v>
      </c>
      <c r="L36" s="143">
        <f>G36-H36</f>
        <v>1086165.6800000002</v>
      </c>
      <c r="M36" s="45">
        <f>L36/G36*100</f>
        <v>22.245586583574532</v>
      </c>
      <c r="N36" s="143" t="s">
        <v>287</v>
      </c>
      <c r="O36" s="29" t="s">
        <v>283</v>
      </c>
      <c r="P36" s="30"/>
      <c r="Q36" s="30"/>
    </row>
    <row r="37" spans="1:17" ht="96.75" customHeight="1" x14ac:dyDescent="0.25">
      <c r="A37" s="2">
        <v>32</v>
      </c>
      <c r="B37" s="87" t="s">
        <v>60</v>
      </c>
      <c r="C37" s="143" t="s">
        <v>18</v>
      </c>
      <c r="D37" s="13">
        <v>43759</v>
      </c>
      <c r="E37" s="44" t="s">
        <v>17</v>
      </c>
      <c r="F37" s="44"/>
      <c r="G37" s="47">
        <v>406720</v>
      </c>
      <c r="H37" s="44"/>
      <c r="I37" s="143"/>
      <c r="J37" s="143"/>
      <c r="K37" s="188" t="s">
        <v>230</v>
      </c>
      <c r="L37" s="192"/>
      <c r="M37" s="192"/>
      <c r="N37" s="192"/>
      <c r="O37" s="192"/>
      <c r="P37" s="20"/>
      <c r="Q37" s="20"/>
    </row>
    <row r="38" spans="1:17" ht="60" x14ac:dyDescent="0.25">
      <c r="A38" s="2">
        <v>33</v>
      </c>
      <c r="B38" s="166" t="s">
        <v>266</v>
      </c>
      <c r="C38" s="143" t="s">
        <v>18</v>
      </c>
      <c r="D38" s="143" t="s">
        <v>269</v>
      </c>
      <c r="E38" s="54" t="s">
        <v>328</v>
      </c>
      <c r="F38" s="44" t="s">
        <v>16</v>
      </c>
      <c r="G38" s="143">
        <v>28221</v>
      </c>
      <c r="H38" s="143">
        <v>13904</v>
      </c>
      <c r="I38" s="143">
        <v>3</v>
      </c>
      <c r="J38" s="143">
        <v>0</v>
      </c>
      <c r="K38" s="143" t="s">
        <v>271</v>
      </c>
      <c r="L38" s="143">
        <f>G38-H38</f>
        <v>14317</v>
      </c>
      <c r="M38" s="45">
        <f>L38/G38*100</f>
        <v>50.731724602246551</v>
      </c>
      <c r="N38" s="143" t="s">
        <v>288</v>
      </c>
      <c r="O38" s="193" t="s">
        <v>289</v>
      </c>
      <c r="P38" s="20"/>
      <c r="Q38" s="20"/>
    </row>
    <row r="39" spans="1:17" ht="165" x14ac:dyDescent="0.25">
      <c r="A39" s="158">
        <v>34</v>
      </c>
      <c r="B39" s="147" t="s">
        <v>60</v>
      </c>
      <c r="C39" s="150" t="s">
        <v>18</v>
      </c>
      <c r="D39" s="151">
        <v>43787</v>
      </c>
      <c r="E39" s="150" t="s">
        <v>17</v>
      </c>
      <c r="F39" s="160"/>
      <c r="G39" s="165">
        <v>406720</v>
      </c>
      <c r="H39" s="150">
        <v>406720</v>
      </c>
      <c r="I39" s="150">
        <v>1</v>
      </c>
      <c r="J39" s="150">
        <v>0</v>
      </c>
      <c r="K39" s="150" t="s">
        <v>292</v>
      </c>
      <c r="L39" s="150">
        <f>G39-H39</f>
        <v>0</v>
      </c>
      <c r="M39" s="159">
        <f>L39/G39*100</f>
        <v>0</v>
      </c>
      <c r="N39" s="150" t="s">
        <v>315</v>
      </c>
      <c r="O39" s="115" t="s">
        <v>293</v>
      </c>
      <c r="P39" s="20"/>
      <c r="Q39" s="20"/>
    </row>
    <row r="40" spans="1:17" ht="105" x14ac:dyDescent="0.25">
      <c r="A40" s="2">
        <v>35</v>
      </c>
      <c r="B40" s="25" t="s">
        <v>294</v>
      </c>
      <c r="C40" s="150" t="s">
        <v>18</v>
      </c>
      <c r="D40" s="13">
        <v>43787</v>
      </c>
      <c r="E40" s="44" t="s">
        <v>329</v>
      </c>
      <c r="F40" s="44" t="s">
        <v>16</v>
      </c>
      <c r="G40" s="143">
        <v>500000</v>
      </c>
      <c r="H40" s="143">
        <v>500000</v>
      </c>
      <c r="I40" s="143">
        <v>1</v>
      </c>
      <c r="J40" s="143">
        <v>0</v>
      </c>
      <c r="K40" s="143" t="s">
        <v>295</v>
      </c>
      <c r="L40" s="143">
        <f>G40-H40</f>
        <v>0</v>
      </c>
      <c r="M40" s="45">
        <f>L40/G40*100</f>
        <v>0</v>
      </c>
      <c r="N40" s="244" t="s">
        <v>354</v>
      </c>
      <c r="O40" s="245"/>
      <c r="P40" s="20"/>
      <c r="Q40" s="20"/>
    </row>
    <row r="41" spans="1:17" ht="90" x14ac:dyDescent="0.25">
      <c r="A41" s="2">
        <v>36</v>
      </c>
      <c r="B41" s="18" t="s">
        <v>306</v>
      </c>
      <c r="C41" s="150" t="s">
        <v>18</v>
      </c>
      <c r="D41" s="13">
        <v>43801</v>
      </c>
      <c r="E41" s="44" t="s">
        <v>329</v>
      </c>
      <c r="F41" s="44" t="s">
        <v>16</v>
      </c>
      <c r="G41" s="73">
        <v>321590.93</v>
      </c>
      <c r="H41" s="44">
        <v>270136.52</v>
      </c>
      <c r="I41" s="12">
        <v>3</v>
      </c>
      <c r="J41" s="12">
        <v>0</v>
      </c>
      <c r="K41" s="12" t="s">
        <v>314</v>
      </c>
      <c r="L41" s="12">
        <f>G41-H41</f>
        <v>51454.409999999974</v>
      </c>
      <c r="M41" s="45">
        <f>L41/G41*100</f>
        <v>15.999956839578772</v>
      </c>
      <c r="N41" s="150" t="s">
        <v>323</v>
      </c>
      <c r="O41" s="12" t="s">
        <v>324</v>
      </c>
      <c r="P41" s="115" t="s">
        <v>279</v>
      </c>
      <c r="Q41" s="30"/>
    </row>
    <row r="42" spans="1:17" ht="104.25" customHeight="1" x14ac:dyDescent="0.25">
      <c r="A42" s="2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45"/>
      <c r="N42" s="12"/>
      <c r="O42" s="12"/>
      <c r="P42" s="30"/>
      <c r="Q42" s="30"/>
    </row>
    <row r="43" spans="1:17" ht="105" customHeight="1" x14ac:dyDescent="0.25">
      <c r="A43" s="2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45"/>
      <c r="N43" s="12"/>
      <c r="O43" s="12"/>
      <c r="P43" s="115" t="s">
        <v>278</v>
      </c>
      <c r="Q43" s="30"/>
    </row>
    <row r="44" spans="1:17" ht="104.25" customHeight="1" x14ac:dyDescent="0.25">
      <c r="A44" s="2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5"/>
      <c r="N44" s="12"/>
      <c r="O44" s="12"/>
      <c r="P44" s="192"/>
      <c r="Q44" s="191"/>
    </row>
    <row r="45" spans="1:17" ht="30" x14ac:dyDescent="0.25">
      <c r="A45" s="2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45"/>
      <c r="N45" s="12"/>
      <c r="O45" s="12"/>
      <c r="P45" s="18" t="s">
        <v>291</v>
      </c>
      <c r="Q45" s="30"/>
    </row>
    <row r="46" spans="1:17" ht="30" x14ac:dyDescent="0.25">
      <c r="A46" s="2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45"/>
      <c r="N46" s="12"/>
      <c r="O46" s="12"/>
      <c r="P46" s="18" t="s">
        <v>291</v>
      </c>
      <c r="Q46" s="162"/>
    </row>
    <row r="47" spans="1:17" ht="107.25" customHeight="1" x14ac:dyDescent="0.25">
      <c r="A47" s="2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5"/>
      <c r="N47" s="12"/>
      <c r="O47" s="12"/>
      <c r="P47" s="30"/>
      <c r="Q47" s="30"/>
    </row>
    <row r="48" spans="1:17" ht="75" x14ac:dyDescent="0.25">
      <c r="A48" s="2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45"/>
      <c r="N48" s="12"/>
      <c r="O48" s="12"/>
      <c r="P48" s="18" t="s">
        <v>318</v>
      </c>
      <c r="Q48" s="20"/>
    </row>
    <row r="49" spans="1:17" x14ac:dyDescent="0.25">
      <c r="A49" s="2"/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45"/>
      <c r="N49" s="12"/>
      <c r="O49" s="12"/>
      <c r="P49" s="20"/>
      <c r="Q49" s="20"/>
    </row>
    <row r="50" spans="1:17" x14ac:dyDescent="0.25">
      <c r="A50" s="2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45"/>
      <c r="N50" s="12"/>
      <c r="O50" s="12"/>
      <c r="P50" s="20"/>
      <c r="Q50" s="20"/>
    </row>
    <row r="51" spans="1:17" x14ac:dyDescent="0.2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10"/>
      <c r="N51" s="2"/>
      <c r="O51" s="2"/>
      <c r="P51" s="20"/>
      <c r="Q51" s="20"/>
    </row>
    <row r="52" spans="1:17" x14ac:dyDescent="0.2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10"/>
      <c r="N52" s="2"/>
      <c r="O52" s="2"/>
      <c r="P52" s="20"/>
      <c r="Q52" s="20"/>
    </row>
    <row r="53" spans="1:17" x14ac:dyDescent="0.2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0"/>
      <c r="N53" s="2"/>
      <c r="O53" s="2"/>
      <c r="P53" s="20"/>
      <c r="Q53" s="20"/>
    </row>
    <row r="54" spans="1:17" x14ac:dyDescent="0.2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10"/>
      <c r="N54" s="2"/>
      <c r="O54" s="2"/>
      <c r="P54" s="20"/>
      <c r="Q54" s="20"/>
    </row>
    <row r="55" spans="1:17" x14ac:dyDescent="0.2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10"/>
      <c r="N55" s="2"/>
      <c r="O55" s="2"/>
      <c r="P55" s="20"/>
      <c r="Q55" s="20"/>
    </row>
    <row r="56" spans="1:17" x14ac:dyDescent="0.2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10"/>
      <c r="N56" s="2"/>
      <c r="O56" s="2"/>
      <c r="P56" s="20"/>
      <c r="Q56" s="20"/>
    </row>
    <row r="57" spans="1:17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10"/>
      <c r="N57" s="2"/>
      <c r="O57" s="2"/>
      <c r="P57" s="20"/>
      <c r="Q57" s="20"/>
    </row>
    <row r="58" spans="1:17" x14ac:dyDescent="0.2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10"/>
      <c r="N58" s="2"/>
      <c r="O58" s="2"/>
      <c r="P58" s="20"/>
      <c r="Q58" s="20"/>
    </row>
    <row r="59" spans="1:17" x14ac:dyDescent="0.2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10"/>
      <c r="N59" s="2"/>
      <c r="O59" s="2"/>
      <c r="P59" s="20"/>
      <c r="Q59" s="20"/>
    </row>
    <row r="60" spans="1:17" x14ac:dyDescent="0.2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10"/>
      <c r="N60" s="2"/>
      <c r="O60" s="2"/>
      <c r="P60" s="20"/>
      <c r="Q60" s="20"/>
    </row>
    <row r="61" spans="1:17" x14ac:dyDescent="0.2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10"/>
      <c r="N61" s="2"/>
      <c r="O61" s="2"/>
      <c r="P61" s="20"/>
      <c r="Q61" s="20"/>
    </row>
    <row r="62" spans="1:17" x14ac:dyDescent="0.2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10"/>
      <c r="N62" s="2"/>
      <c r="O62" s="2"/>
      <c r="P62" s="20"/>
      <c r="Q62" s="20"/>
    </row>
    <row r="63" spans="1:17" x14ac:dyDescent="0.2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10"/>
      <c r="N63" s="2"/>
      <c r="O63" s="2"/>
      <c r="P63" s="20"/>
      <c r="Q63" s="20"/>
    </row>
    <row r="64" spans="1:17" x14ac:dyDescent="0.2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10"/>
      <c r="N64" s="2"/>
      <c r="O64" s="2"/>
      <c r="P64" s="20"/>
      <c r="Q64" s="20"/>
    </row>
    <row r="65" spans="1:17" x14ac:dyDescent="0.2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10"/>
      <c r="N65" s="2"/>
      <c r="O65" s="2"/>
      <c r="P65" s="20"/>
      <c r="Q65" s="20"/>
    </row>
    <row r="66" spans="1:17" x14ac:dyDescent="0.2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10"/>
      <c r="N66" s="2"/>
      <c r="O66" s="2"/>
      <c r="P66" s="20"/>
      <c r="Q66" s="20"/>
    </row>
    <row r="67" spans="1:17" x14ac:dyDescent="0.2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10"/>
      <c r="N67" s="2"/>
      <c r="O67" s="2"/>
      <c r="P67" s="20"/>
      <c r="Q67" s="20"/>
    </row>
    <row r="68" spans="1:17" x14ac:dyDescent="0.2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10"/>
      <c r="N68" s="2"/>
      <c r="O68" s="2"/>
      <c r="P68" s="20"/>
      <c r="Q68" s="20"/>
    </row>
    <row r="69" spans="1:17" x14ac:dyDescent="0.2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10"/>
      <c r="N69" s="2"/>
      <c r="O69" s="2"/>
      <c r="P69" s="20"/>
      <c r="Q69" s="20"/>
    </row>
    <row r="70" spans="1:17" x14ac:dyDescent="0.2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10"/>
      <c r="N70" s="2"/>
      <c r="O70" s="2"/>
      <c r="P70" s="20"/>
      <c r="Q70" s="20"/>
    </row>
    <row r="71" spans="1:17" x14ac:dyDescent="0.2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10"/>
      <c r="N71" s="2"/>
      <c r="O71" s="2"/>
      <c r="P71" s="20"/>
      <c r="Q71" s="20"/>
    </row>
    <row r="72" spans="1:17" x14ac:dyDescent="0.2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10"/>
      <c r="N72" s="2"/>
      <c r="O72" s="2"/>
      <c r="P72" s="20"/>
      <c r="Q72" s="20"/>
    </row>
    <row r="73" spans="1:17" x14ac:dyDescent="0.2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10"/>
      <c r="N73" s="2"/>
      <c r="O73" s="2"/>
      <c r="P73" s="20"/>
      <c r="Q73" s="20"/>
    </row>
    <row r="74" spans="1:17" x14ac:dyDescent="0.2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10"/>
      <c r="N74" s="2"/>
      <c r="O74" s="2"/>
      <c r="P74" s="20"/>
      <c r="Q74" s="20"/>
    </row>
    <row r="75" spans="1:17" x14ac:dyDescent="0.2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10"/>
      <c r="N75" s="2"/>
      <c r="O75" s="2"/>
      <c r="P75" s="20"/>
      <c r="Q75" s="20"/>
    </row>
    <row r="76" spans="1:17" x14ac:dyDescent="0.2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10"/>
      <c r="N76" s="2"/>
      <c r="O76" s="2"/>
      <c r="P76" s="20"/>
      <c r="Q76" s="20"/>
    </row>
    <row r="77" spans="1:17" x14ac:dyDescent="0.2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10"/>
      <c r="N77" s="2"/>
      <c r="O77" s="2"/>
      <c r="P77" s="20"/>
      <c r="Q77" s="20"/>
    </row>
    <row r="78" spans="1:17" x14ac:dyDescent="0.25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10"/>
      <c r="N78" s="2"/>
      <c r="O78" s="2"/>
      <c r="P78" s="20"/>
      <c r="Q78" s="20"/>
    </row>
    <row r="79" spans="1:17" x14ac:dyDescent="0.25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10"/>
      <c r="N79" s="2"/>
      <c r="O79" s="2"/>
      <c r="P79" s="20"/>
      <c r="Q79" s="20"/>
    </row>
    <row r="80" spans="1:17" x14ac:dyDescent="0.25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10"/>
      <c r="N80" s="2"/>
      <c r="O80" s="2"/>
      <c r="P80" s="20"/>
      <c r="Q80" s="20"/>
    </row>
    <row r="81" spans="1:17" x14ac:dyDescent="0.25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10"/>
      <c r="N81" s="2"/>
      <c r="O81" s="2"/>
      <c r="P81" s="20"/>
      <c r="Q81" s="20"/>
    </row>
    <row r="82" spans="1:17" x14ac:dyDescent="0.25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10"/>
      <c r="N82" s="2"/>
      <c r="O82" s="2"/>
      <c r="P82" s="20"/>
      <c r="Q82" s="20"/>
    </row>
    <row r="83" spans="1:17" x14ac:dyDescent="0.25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10"/>
      <c r="N83" s="2"/>
      <c r="O83" s="2"/>
      <c r="P83" s="20"/>
      <c r="Q83" s="20"/>
    </row>
    <row r="84" spans="1:17" x14ac:dyDescent="0.25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10"/>
      <c r="N84" s="2"/>
      <c r="O84" s="2"/>
      <c r="P84" s="20"/>
      <c r="Q84" s="20"/>
    </row>
    <row r="85" spans="1:17" x14ac:dyDescent="0.25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10"/>
      <c r="N85" s="2"/>
      <c r="O85" s="2"/>
      <c r="P85" s="20"/>
      <c r="Q85" s="20"/>
    </row>
    <row r="86" spans="1:17" x14ac:dyDescent="0.25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10"/>
      <c r="N86" s="2"/>
      <c r="O86" s="2"/>
      <c r="P86" s="20"/>
      <c r="Q86" s="20"/>
    </row>
    <row r="87" spans="1:17" x14ac:dyDescent="0.25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10"/>
      <c r="N87" s="2"/>
      <c r="O87" s="2"/>
      <c r="P87" s="20"/>
      <c r="Q87" s="20"/>
    </row>
    <row r="88" spans="1:17" x14ac:dyDescent="0.25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10"/>
      <c r="N88" s="2"/>
      <c r="O88" s="2"/>
      <c r="P88" s="20"/>
      <c r="Q88" s="20"/>
    </row>
    <row r="89" spans="1:17" x14ac:dyDescent="0.25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10"/>
      <c r="N89" s="2"/>
      <c r="O89" s="2"/>
      <c r="P89" s="20"/>
      <c r="Q89" s="20"/>
    </row>
    <row r="90" spans="1:17" x14ac:dyDescent="0.25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10"/>
      <c r="N90" s="2"/>
      <c r="O90" s="2"/>
      <c r="P90" s="20"/>
      <c r="Q90" s="20"/>
    </row>
    <row r="91" spans="1:17" x14ac:dyDescent="0.25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10"/>
      <c r="N91" s="2"/>
      <c r="O91" s="2"/>
      <c r="P91" s="20"/>
      <c r="Q91" s="20"/>
    </row>
    <row r="92" spans="1:17" x14ac:dyDescent="0.25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10"/>
      <c r="N92" s="2"/>
      <c r="O92" s="2"/>
      <c r="P92" s="20"/>
      <c r="Q92" s="20"/>
    </row>
    <row r="93" spans="1:17" x14ac:dyDescent="0.25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10"/>
      <c r="N93" s="2"/>
      <c r="O93" s="2"/>
      <c r="P93" s="20"/>
      <c r="Q93" s="20"/>
    </row>
    <row r="94" spans="1:17" x14ac:dyDescent="0.25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10"/>
      <c r="N94" s="2"/>
      <c r="O94" s="2"/>
      <c r="P94" s="20"/>
      <c r="Q94" s="20"/>
    </row>
    <row r="95" spans="1:17" x14ac:dyDescent="0.25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10"/>
      <c r="N95" s="2"/>
      <c r="O95" s="2"/>
      <c r="P95" s="20"/>
      <c r="Q95" s="20"/>
    </row>
    <row r="96" spans="1:17" x14ac:dyDescent="0.25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10"/>
      <c r="N96" s="2"/>
      <c r="O96" s="2"/>
      <c r="P96" s="20"/>
      <c r="Q96" s="20"/>
    </row>
    <row r="97" spans="1:17" x14ac:dyDescent="0.25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10"/>
      <c r="N97" s="2"/>
      <c r="O97" s="2"/>
      <c r="P97" s="20"/>
      <c r="Q97" s="20"/>
    </row>
    <row r="98" spans="1:17" x14ac:dyDescent="0.25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10"/>
      <c r="N98" s="2"/>
      <c r="O98" s="2"/>
      <c r="P98" s="20"/>
      <c r="Q98" s="20"/>
    </row>
    <row r="99" spans="1:17" x14ac:dyDescent="0.25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10"/>
      <c r="N99" s="2"/>
      <c r="O99" s="2"/>
      <c r="P99" s="20"/>
      <c r="Q99" s="20"/>
    </row>
    <row r="100" spans="1:17" x14ac:dyDescent="0.25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0"/>
      <c r="N100" s="2"/>
      <c r="O100" s="2"/>
      <c r="P100" s="20"/>
      <c r="Q100" s="20"/>
    </row>
    <row r="101" spans="1:17" x14ac:dyDescent="0.25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0"/>
      <c r="N101" s="2"/>
      <c r="O101" s="2"/>
      <c r="P101" s="20"/>
      <c r="Q101" s="20"/>
    </row>
    <row r="102" spans="1:17" x14ac:dyDescent="0.25"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0"/>
      <c r="N102" s="2"/>
      <c r="O102" s="2"/>
      <c r="P102" s="20"/>
      <c r="Q102" s="20"/>
    </row>
    <row r="103" spans="1:17" x14ac:dyDescent="0.25">
      <c r="B103" s="3"/>
      <c r="C103" s="20"/>
      <c r="D103" s="20"/>
      <c r="E103" s="20"/>
      <c r="F103" s="20"/>
      <c r="G103" s="20"/>
      <c r="H103" s="20"/>
      <c r="I103" s="20"/>
      <c r="J103" s="20"/>
      <c r="K103" s="2"/>
      <c r="L103" s="2"/>
      <c r="M103" s="10"/>
      <c r="N103" s="2"/>
      <c r="O103" s="2"/>
      <c r="P103" s="20"/>
      <c r="Q103" s="20"/>
    </row>
    <row r="104" spans="1:17" x14ac:dyDescent="0.25">
      <c r="P104" s="20"/>
      <c r="Q104" s="20"/>
    </row>
    <row r="105" spans="1:17" x14ac:dyDescent="0.25">
      <c r="P105" s="20"/>
      <c r="Q105" s="20"/>
    </row>
    <row r="106" spans="1:17" x14ac:dyDescent="0.25">
      <c r="P106" s="20"/>
      <c r="Q106" s="20"/>
    </row>
    <row r="107" spans="1:17" x14ac:dyDescent="0.25">
      <c r="P107" s="20"/>
      <c r="Q107" s="20"/>
    </row>
    <row r="108" spans="1:17" x14ac:dyDescent="0.25">
      <c r="P108" s="20"/>
      <c r="Q108" s="20"/>
    </row>
    <row r="109" spans="1:17" x14ac:dyDescent="0.25">
      <c r="P109" s="20"/>
      <c r="Q109" s="20"/>
    </row>
    <row r="110" spans="1:17" x14ac:dyDescent="0.25">
      <c r="P110" s="20"/>
      <c r="Q110" s="20"/>
    </row>
  </sheetData>
  <autoFilter ref="A4:Q41"/>
  <mergeCells count="10">
    <mergeCell ref="N40:O40"/>
    <mergeCell ref="H26:O26"/>
    <mergeCell ref="H25:O25"/>
    <mergeCell ref="N24:O24"/>
    <mergeCell ref="A2:O2"/>
    <mergeCell ref="N9:O9"/>
    <mergeCell ref="N17:O17"/>
    <mergeCell ref="N19:O19"/>
    <mergeCell ref="H22:O22"/>
    <mergeCell ref="H23:O23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sqref="A1:O1"/>
    </sheetView>
  </sheetViews>
  <sheetFormatPr defaultRowHeight="15" x14ac:dyDescent="0.25"/>
  <cols>
    <col min="1" max="1" width="3.28515625" customWidth="1"/>
    <col min="2" max="2" width="25.7109375" customWidth="1"/>
    <col min="3" max="3" width="8.7109375" customWidth="1"/>
    <col min="4" max="4" width="11.7109375" customWidth="1"/>
    <col min="5" max="5" width="7.7109375" customWidth="1"/>
    <col min="6" max="6" width="6.85546875" customWidth="1"/>
    <col min="7" max="7" width="9.7109375" customWidth="1"/>
    <col min="8" max="8" width="12.28515625" customWidth="1"/>
    <col min="9" max="9" width="6.5703125" customWidth="1"/>
    <col min="10" max="10" width="8.5703125" customWidth="1"/>
    <col min="11" max="11" width="12" customWidth="1"/>
    <col min="12" max="12" width="10" customWidth="1"/>
    <col min="13" max="13" width="9.7109375" customWidth="1"/>
    <col min="14" max="14" width="22" customWidth="1"/>
    <col min="15" max="15" width="14" customWidth="1"/>
  </cols>
  <sheetData>
    <row r="1" spans="1:20" ht="15.75" customHeight="1" x14ac:dyDescent="0.25">
      <c r="A1" s="251" t="s">
        <v>200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63" customHeight="1" x14ac:dyDescent="0.2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27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14</v>
      </c>
      <c r="P3" s="27"/>
      <c r="Q3" s="27"/>
      <c r="R3" s="27"/>
      <c r="S3" s="27"/>
      <c r="T3" s="27"/>
    </row>
    <row r="4" spans="1:20" ht="147.75" customHeight="1" x14ac:dyDescent="0.25">
      <c r="A4" s="31">
        <v>1</v>
      </c>
      <c r="B4" s="79" t="s">
        <v>53</v>
      </c>
      <c r="C4" s="80" t="s">
        <v>18</v>
      </c>
      <c r="D4" s="81">
        <v>43500</v>
      </c>
      <c r="E4" s="82" t="s">
        <v>17</v>
      </c>
      <c r="F4" s="80"/>
      <c r="G4" s="80">
        <v>963930</v>
      </c>
      <c r="H4" s="80">
        <v>963930</v>
      </c>
      <c r="I4" s="80">
        <v>1</v>
      </c>
      <c r="J4" s="80">
        <v>0</v>
      </c>
      <c r="K4" s="80" t="s">
        <v>54</v>
      </c>
      <c r="L4" s="80">
        <f>G4-H4</f>
        <v>0</v>
      </c>
      <c r="M4" s="83">
        <f>L4/G4*100</f>
        <v>0</v>
      </c>
      <c r="N4" s="84" t="s">
        <v>51</v>
      </c>
      <c r="O4" s="80" t="s">
        <v>52</v>
      </c>
      <c r="P4" s="27"/>
      <c r="Q4" s="27"/>
      <c r="R4" s="27"/>
      <c r="S4" s="27"/>
      <c r="T4" s="27"/>
    </row>
    <row r="5" spans="1:20" ht="42.75" customHeight="1" x14ac:dyDescent="0.25">
      <c r="A5" s="31">
        <v>2</v>
      </c>
      <c r="B5" s="77"/>
      <c r="C5" s="32"/>
      <c r="D5" s="33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27"/>
      <c r="Q5" s="27"/>
      <c r="R5" s="27"/>
      <c r="S5" s="27"/>
      <c r="T5" s="27"/>
    </row>
    <row r="6" spans="1:20" x14ac:dyDescent="0.25">
      <c r="A6" s="31">
        <v>3</v>
      </c>
      <c r="B6" s="77"/>
      <c r="C6" s="32"/>
      <c r="D6" s="3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27"/>
      <c r="Q6" s="27"/>
      <c r="R6" s="27"/>
      <c r="S6" s="27"/>
      <c r="T6" s="27"/>
    </row>
    <row r="7" spans="1:20" ht="168.75" customHeight="1" x14ac:dyDescent="0.25">
      <c r="A7" s="31">
        <v>4</v>
      </c>
      <c r="B7" s="77"/>
      <c r="C7" s="32"/>
      <c r="D7" s="37"/>
      <c r="E7" s="32"/>
      <c r="F7" s="32"/>
      <c r="G7" s="38"/>
      <c r="H7" s="38"/>
      <c r="I7" s="38"/>
      <c r="J7" s="38"/>
      <c r="K7" s="32"/>
      <c r="L7" s="32"/>
      <c r="M7" s="32"/>
      <c r="N7" s="32"/>
      <c r="O7" s="32"/>
    </row>
    <row r="8" spans="1:20" x14ac:dyDescent="0.25">
      <c r="A8" s="31">
        <v>5</v>
      </c>
      <c r="B8" s="77"/>
      <c r="C8" s="32"/>
      <c r="D8" s="36"/>
      <c r="E8" s="32"/>
      <c r="F8" s="32"/>
      <c r="G8" s="35"/>
      <c r="H8" s="38"/>
      <c r="I8" s="38"/>
      <c r="J8" s="38"/>
      <c r="K8" s="32"/>
      <c r="L8" s="32"/>
      <c r="M8" s="32"/>
      <c r="N8" s="32"/>
      <c r="O8" s="32"/>
    </row>
    <row r="9" spans="1:20" x14ac:dyDescent="0.25">
      <c r="A9" s="31">
        <v>6</v>
      </c>
      <c r="B9" s="77"/>
      <c r="C9" s="32"/>
      <c r="D9" s="36"/>
      <c r="E9" s="32"/>
      <c r="F9" s="32"/>
      <c r="G9" s="35"/>
      <c r="H9" s="38"/>
      <c r="I9" s="38"/>
      <c r="J9" s="38"/>
      <c r="K9" s="32"/>
      <c r="L9" s="32"/>
      <c r="M9" s="32"/>
      <c r="N9" s="32"/>
      <c r="O9" s="32"/>
    </row>
    <row r="10" spans="1:20" x14ac:dyDescent="0.25">
      <c r="A10" s="31">
        <v>7</v>
      </c>
      <c r="B10" s="78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20" x14ac:dyDescent="0.25">
      <c r="A11" s="31">
        <v>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20" x14ac:dyDescent="0.25">
      <c r="A12" s="31">
        <v>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20" x14ac:dyDescent="0.25">
      <c r="A13" s="31">
        <v>10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5"/>
  <sheetViews>
    <sheetView tabSelected="1" zoomScale="85" zoomScaleNormal="85" workbookViewId="0">
      <selection activeCell="E7" sqref="E7:E60"/>
    </sheetView>
  </sheetViews>
  <sheetFormatPr defaultColWidth="8.85546875" defaultRowHeight="15" x14ac:dyDescent="0.25"/>
  <cols>
    <col min="1" max="1" width="3.5703125" style="1" customWidth="1"/>
    <col min="2" max="2" width="36.140625" style="1" customWidth="1"/>
    <col min="3" max="3" width="16.5703125" style="1" customWidth="1"/>
    <col min="4" max="4" width="12.85546875" style="1" customWidth="1"/>
    <col min="5" max="5" width="7.7109375" style="1" customWidth="1"/>
    <col min="6" max="6" width="5.7109375" style="1" customWidth="1"/>
    <col min="7" max="7" width="12.5703125" style="1" customWidth="1"/>
    <col min="8" max="8" width="15.85546875" style="1" customWidth="1"/>
    <col min="9" max="9" width="6" style="1" customWidth="1"/>
    <col min="10" max="10" width="6.28515625" style="1" customWidth="1"/>
    <col min="11" max="11" width="19.28515625" style="1" customWidth="1"/>
    <col min="12" max="12" width="14.7109375" style="1" customWidth="1"/>
    <col min="13" max="13" width="13.85546875" style="1" customWidth="1"/>
    <col min="14" max="14" width="22.42578125" style="1" customWidth="1"/>
    <col min="15" max="15" width="23.5703125" style="1" customWidth="1"/>
    <col min="16" max="16384" width="8.85546875" style="1"/>
  </cols>
  <sheetData>
    <row r="1" spans="1:16" ht="15.75" customHeight="1" x14ac:dyDescent="0.25">
      <c r="A1" s="251" t="s">
        <v>364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3" spans="1:16" ht="48" x14ac:dyDescent="0.25">
      <c r="A3" s="4" t="s">
        <v>0</v>
      </c>
      <c r="B3" s="4" t="s">
        <v>1</v>
      </c>
      <c r="C3" s="5" t="s">
        <v>2</v>
      </c>
      <c r="D3" s="4" t="s">
        <v>36</v>
      </c>
      <c r="E3" s="4" t="s">
        <v>4</v>
      </c>
      <c r="F3" s="4" t="s">
        <v>5</v>
      </c>
      <c r="G3" s="6" t="s">
        <v>6</v>
      </c>
      <c r="H3" s="6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6" ht="93" customHeight="1" x14ac:dyDescent="0.25">
      <c r="A4" s="4">
        <v>1</v>
      </c>
      <c r="B4" s="3" t="s">
        <v>93</v>
      </c>
      <c r="C4" s="2" t="s">
        <v>91</v>
      </c>
      <c r="D4" s="9">
        <v>43500</v>
      </c>
      <c r="E4" s="26" t="s">
        <v>15</v>
      </c>
      <c r="F4" s="26" t="s">
        <v>16</v>
      </c>
      <c r="G4" s="85">
        <v>230000</v>
      </c>
      <c r="H4" s="85">
        <v>0</v>
      </c>
      <c r="I4" s="85">
        <v>0</v>
      </c>
      <c r="J4" s="85">
        <v>0</v>
      </c>
      <c r="K4" s="2"/>
      <c r="L4" s="2">
        <v>0</v>
      </c>
      <c r="M4" s="2">
        <v>0</v>
      </c>
      <c r="N4" s="246" t="s">
        <v>61</v>
      </c>
      <c r="O4" s="256"/>
    </row>
    <row r="5" spans="1:16" ht="96" customHeight="1" x14ac:dyDescent="0.25">
      <c r="A5" s="4">
        <v>2</v>
      </c>
      <c r="B5" s="3" t="s">
        <v>99</v>
      </c>
      <c r="C5" s="2" t="s">
        <v>100</v>
      </c>
      <c r="D5" s="9">
        <v>43500</v>
      </c>
      <c r="E5" s="220" t="s">
        <v>365</v>
      </c>
      <c r="F5" s="220" t="s">
        <v>16</v>
      </c>
      <c r="G5" s="196">
        <v>255000</v>
      </c>
      <c r="H5" s="196">
        <v>255000</v>
      </c>
      <c r="I5" s="85">
        <v>1</v>
      </c>
      <c r="J5" s="85">
        <v>0</v>
      </c>
      <c r="K5" s="12" t="s">
        <v>95</v>
      </c>
      <c r="L5" s="12">
        <f>G5-H5</f>
        <v>0</v>
      </c>
      <c r="M5" s="45">
        <f>L5/G5*100</f>
        <v>0</v>
      </c>
      <c r="N5" s="3" t="s">
        <v>98</v>
      </c>
      <c r="O5" s="2" t="s">
        <v>97</v>
      </c>
      <c r="P5" s="128">
        <f>L8+L11+L15+L17+L18+L21+L22+L23+L25+L26+L27+L28+L29+L30+L31+L32+L35+L38+L43+L44+L46</f>
        <v>1754633.4</v>
      </c>
    </row>
    <row r="6" spans="1:16" ht="81" customHeight="1" x14ac:dyDescent="0.25">
      <c r="A6" s="4">
        <v>3</v>
      </c>
      <c r="B6" s="3" t="s">
        <v>94</v>
      </c>
      <c r="C6" s="2" t="s">
        <v>67</v>
      </c>
      <c r="D6" s="9">
        <v>43503</v>
      </c>
      <c r="E6" s="220" t="s">
        <v>365</v>
      </c>
      <c r="F6" s="220" t="s">
        <v>16</v>
      </c>
      <c r="G6" s="196">
        <v>380000</v>
      </c>
      <c r="H6" s="196">
        <v>380000</v>
      </c>
      <c r="I6" s="85">
        <v>1</v>
      </c>
      <c r="J6" s="85">
        <v>0</v>
      </c>
      <c r="K6" s="12" t="s">
        <v>95</v>
      </c>
      <c r="L6" s="12">
        <f>G6-H6</f>
        <v>0</v>
      </c>
      <c r="M6" s="45">
        <f>L6/G6*100</f>
        <v>0</v>
      </c>
      <c r="N6" s="3" t="s">
        <v>96</v>
      </c>
      <c r="O6" s="2" t="s">
        <v>97</v>
      </c>
    </row>
    <row r="7" spans="1:16" ht="63.75" customHeight="1" x14ac:dyDescent="0.25">
      <c r="A7" s="4">
        <v>4</v>
      </c>
      <c r="B7" s="3" t="s">
        <v>72</v>
      </c>
      <c r="C7" s="2" t="s">
        <v>73</v>
      </c>
      <c r="D7" s="9">
        <v>43563</v>
      </c>
      <c r="E7" s="220" t="s">
        <v>17</v>
      </c>
      <c r="F7" s="210"/>
      <c r="G7" s="196">
        <v>1542288</v>
      </c>
      <c r="H7" s="196">
        <v>1542288</v>
      </c>
      <c r="I7" s="2">
        <v>1</v>
      </c>
      <c r="J7" s="2">
        <v>0</v>
      </c>
      <c r="K7" s="2" t="s">
        <v>102</v>
      </c>
      <c r="L7" s="12">
        <f>G7-H7</f>
        <v>0</v>
      </c>
      <c r="M7" s="45">
        <f>L7/G7*100</f>
        <v>0</v>
      </c>
      <c r="N7" s="3" t="s">
        <v>101</v>
      </c>
      <c r="O7" s="3" t="s">
        <v>103</v>
      </c>
    </row>
    <row r="8" spans="1:16" ht="60" x14ac:dyDescent="0.25">
      <c r="A8" s="4">
        <v>5</v>
      </c>
      <c r="B8" s="3" t="s">
        <v>74</v>
      </c>
      <c r="C8" s="2" t="s">
        <v>73</v>
      </c>
      <c r="D8" s="9">
        <v>43592</v>
      </c>
      <c r="E8" s="220" t="s">
        <v>366</v>
      </c>
      <c r="F8" s="220" t="s">
        <v>16</v>
      </c>
      <c r="G8" s="196">
        <v>987600</v>
      </c>
      <c r="H8" s="196">
        <v>839460</v>
      </c>
      <c r="I8" s="2">
        <v>3</v>
      </c>
      <c r="J8" s="2">
        <v>0</v>
      </c>
      <c r="K8" s="12" t="s">
        <v>68</v>
      </c>
      <c r="L8" s="12">
        <f>G8-H8</f>
        <v>148140</v>
      </c>
      <c r="M8" s="45">
        <f>L8/G8*100</f>
        <v>15</v>
      </c>
      <c r="N8" s="3" t="s">
        <v>149</v>
      </c>
      <c r="O8" s="110" t="s">
        <v>77</v>
      </c>
    </row>
    <row r="9" spans="1:16" ht="75" x14ac:dyDescent="0.25">
      <c r="A9" s="4">
        <v>6</v>
      </c>
      <c r="B9" s="3" t="s">
        <v>75</v>
      </c>
      <c r="C9" s="2" t="s">
        <v>73</v>
      </c>
      <c r="D9" s="9">
        <v>43599</v>
      </c>
      <c r="E9" s="220" t="s">
        <v>17</v>
      </c>
      <c r="F9" s="220" t="s">
        <v>16</v>
      </c>
      <c r="G9" s="196">
        <v>2244570</v>
      </c>
      <c r="H9" s="196">
        <v>0</v>
      </c>
      <c r="I9" s="2">
        <v>0</v>
      </c>
      <c r="J9" s="2">
        <v>0</v>
      </c>
      <c r="K9" s="2"/>
      <c r="L9" s="2">
        <v>0</v>
      </c>
      <c r="M9" s="2">
        <v>0</v>
      </c>
      <c r="N9" s="246" t="s">
        <v>76</v>
      </c>
      <c r="O9" s="258"/>
    </row>
    <row r="10" spans="1:16" ht="60" x14ac:dyDescent="0.25">
      <c r="A10" s="4">
        <v>7</v>
      </c>
      <c r="B10" s="87" t="s">
        <v>78</v>
      </c>
      <c r="C10" s="2" t="s">
        <v>73</v>
      </c>
      <c r="D10" s="9">
        <v>43599</v>
      </c>
      <c r="E10" s="220" t="s">
        <v>17</v>
      </c>
      <c r="F10" s="220" t="s">
        <v>16</v>
      </c>
      <c r="G10" s="196">
        <v>126100</v>
      </c>
      <c r="H10" s="196">
        <v>126100</v>
      </c>
      <c r="I10" s="2">
        <v>0</v>
      </c>
      <c r="J10" s="2">
        <v>0</v>
      </c>
      <c r="K10" s="2" t="s">
        <v>134</v>
      </c>
      <c r="L10" s="2">
        <v>0</v>
      </c>
      <c r="M10" s="2">
        <v>0</v>
      </c>
      <c r="N10" s="246" t="s">
        <v>150</v>
      </c>
      <c r="O10" s="259"/>
    </row>
    <row r="11" spans="1:16" ht="78.75" customHeight="1" x14ac:dyDescent="0.25">
      <c r="A11" s="4">
        <v>8</v>
      </c>
      <c r="B11" s="3" t="s">
        <v>79</v>
      </c>
      <c r="C11" s="2" t="s">
        <v>80</v>
      </c>
      <c r="D11" s="9">
        <v>43599</v>
      </c>
      <c r="E11" s="220" t="s">
        <v>366</v>
      </c>
      <c r="F11" s="220" t="s">
        <v>16</v>
      </c>
      <c r="G11" s="196">
        <v>440200</v>
      </c>
      <c r="H11" s="196">
        <v>369768</v>
      </c>
      <c r="I11" s="2">
        <v>2</v>
      </c>
      <c r="J11" s="2">
        <v>0</v>
      </c>
      <c r="K11" s="2" t="s">
        <v>95</v>
      </c>
      <c r="L11" s="12">
        <f>G11-H11</f>
        <v>70432</v>
      </c>
      <c r="M11" s="45">
        <f>L11/G11*100</f>
        <v>16</v>
      </c>
      <c r="N11" s="3" t="s">
        <v>163</v>
      </c>
      <c r="O11" s="135" t="s">
        <v>82</v>
      </c>
    </row>
    <row r="12" spans="1:16" ht="90" x14ac:dyDescent="0.25">
      <c r="A12" s="4">
        <v>9</v>
      </c>
      <c r="B12" s="3" t="s">
        <v>81</v>
      </c>
      <c r="C12" s="2" t="s">
        <v>80</v>
      </c>
      <c r="D12" s="13">
        <v>43600</v>
      </c>
      <c r="E12" s="220" t="s">
        <v>17</v>
      </c>
      <c r="F12" s="220" t="s">
        <v>16</v>
      </c>
      <c r="G12" s="196">
        <v>608500</v>
      </c>
      <c r="H12" s="196">
        <v>0</v>
      </c>
      <c r="I12" s="2">
        <v>0</v>
      </c>
      <c r="J12" s="2">
        <v>0</v>
      </c>
      <c r="K12" s="2"/>
      <c r="L12" s="2">
        <v>0</v>
      </c>
      <c r="M12" s="2">
        <v>0</v>
      </c>
      <c r="N12" s="246" t="s">
        <v>61</v>
      </c>
      <c r="O12" s="256"/>
    </row>
    <row r="13" spans="1:16" ht="75" x14ac:dyDescent="0.25">
      <c r="A13" s="4">
        <v>10</v>
      </c>
      <c r="B13" s="3" t="s">
        <v>83</v>
      </c>
      <c r="C13" s="2" t="s">
        <v>84</v>
      </c>
      <c r="D13" s="13">
        <v>43600</v>
      </c>
      <c r="E13" s="220" t="s">
        <v>17</v>
      </c>
      <c r="F13" s="220" t="s">
        <v>16</v>
      </c>
      <c r="G13" s="196">
        <v>383100</v>
      </c>
      <c r="H13" s="196">
        <v>0</v>
      </c>
      <c r="I13" s="2">
        <v>0</v>
      </c>
      <c r="J13" s="2">
        <v>0</v>
      </c>
      <c r="K13" s="2"/>
      <c r="L13" s="2">
        <v>0</v>
      </c>
      <c r="M13" s="2">
        <v>0</v>
      </c>
      <c r="N13" s="246" t="s">
        <v>61</v>
      </c>
      <c r="O13" s="256"/>
    </row>
    <row r="14" spans="1:16" ht="60" x14ac:dyDescent="0.25">
      <c r="A14" s="4">
        <v>11</v>
      </c>
      <c r="B14" s="3" t="s">
        <v>85</v>
      </c>
      <c r="C14" s="2" t="s">
        <v>84</v>
      </c>
      <c r="D14" s="13">
        <v>43600</v>
      </c>
      <c r="E14" s="220" t="s">
        <v>366</v>
      </c>
      <c r="F14" s="220" t="s">
        <v>16</v>
      </c>
      <c r="G14" s="196">
        <v>120000</v>
      </c>
      <c r="H14" s="196">
        <v>120000</v>
      </c>
      <c r="I14" s="2">
        <v>1</v>
      </c>
      <c r="J14" s="2">
        <v>0</v>
      </c>
      <c r="K14" s="2" t="s">
        <v>86</v>
      </c>
      <c r="L14" s="12">
        <f t="shared" ref="L14:L25" si="0">G14-H14</f>
        <v>0</v>
      </c>
      <c r="M14" s="45">
        <f t="shared" ref="M14:M25" si="1">L14/G14*100</f>
        <v>0</v>
      </c>
      <c r="N14" s="3" t="s">
        <v>154</v>
      </c>
      <c r="O14" s="96" t="s">
        <v>87</v>
      </c>
    </row>
    <row r="15" spans="1:16" ht="65.25" customHeight="1" x14ac:dyDescent="0.25">
      <c r="A15" s="4">
        <v>12</v>
      </c>
      <c r="B15" s="3" t="s">
        <v>88</v>
      </c>
      <c r="C15" s="2" t="s">
        <v>84</v>
      </c>
      <c r="D15" s="13">
        <v>43601</v>
      </c>
      <c r="E15" s="220" t="s">
        <v>366</v>
      </c>
      <c r="F15" s="220" t="s">
        <v>16</v>
      </c>
      <c r="G15" s="196">
        <v>971700</v>
      </c>
      <c r="H15" s="196">
        <v>835662</v>
      </c>
      <c r="I15" s="2">
        <v>3</v>
      </c>
      <c r="J15" s="2">
        <v>0</v>
      </c>
      <c r="K15" s="2" t="s">
        <v>68</v>
      </c>
      <c r="L15" s="12">
        <f t="shared" si="0"/>
        <v>136038</v>
      </c>
      <c r="M15" s="45">
        <f t="shared" si="1"/>
        <v>14.000000000000002</v>
      </c>
      <c r="N15" s="3" t="s">
        <v>155</v>
      </c>
      <c r="O15" s="110" t="s">
        <v>89</v>
      </c>
    </row>
    <row r="16" spans="1:16" ht="65.25" customHeight="1" x14ac:dyDescent="0.25">
      <c r="A16" s="4">
        <v>13</v>
      </c>
      <c r="B16" s="3" t="s">
        <v>83</v>
      </c>
      <c r="C16" s="2" t="s">
        <v>84</v>
      </c>
      <c r="D16" s="13">
        <v>43615</v>
      </c>
      <c r="E16" s="220" t="s">
        <v>17</v>
      </c>
      <c r="F16" s="220" t="s">
        <v>16</v>
      </c>
      <c r="G16" s="196">
        <v>383100</v>
      </c>
      <c r="H16" s="196">
        <v>0</v>
      </c>
      <c r="I16" s="12">
        <v>0</v>
      </c>
      <c r="J16" s="12">
        <v>0</v>
      </c>
      <c r="K16" s="12"/>
      <c r="L16" s="12">
        <v>0</v>
      </c>
      <c r="M16" s="12">
        <v>0</v>
      </c>
      <c r="N16" s="246" t="s">
        <v>61</v>
      </c>
      <c r="O16" s="256"/>
    </row>
    <row r="17" spans="1:20" ht="79.5" customHeight="1" x14ac:dyDescent="0.25">
      <c r="A17" s="4">
        <v>14</v>
      </c>
      <c r="B17" s="3" t="s">
        <v>90</v>
      </c>
      <c r="C17" s="2" t="s">
        <v>91</v>
      </c>
      <c r="D17" s="13">
        <v>43600</v>
      </c>
      <c r="E17" s="220" t="s">
        <v>366</v>
      </c>
      <c r="F17" s="220" t="s">
        <v>16</v>
      </c>
      <c r="G17" s="196">
        <v>873800</v>
      </c>
      <c r="H17" s="196">
        <v>733992</v>
      </c>
      <c r="I17" s="2">
        <v>2</v>
      </c>
      <c r="J17" s="2">
        <v>0</v>
      </c>
      <c r="K17" s="12" t="s">
        <v>95</v>
      </c>
      <c r="L17" s="12">
        <f t="shared" si="0"/>
        <v>139808</v>
      </c>
      <c r="M17" s="45">
        <f t="shared" si="1"/>
        <v>16</v>
      </c>
      <c r="N17" s="3" t="s">
        <v>157</v>
      </c>
      <c r="O17" s="110" t="s">
        <v>89</v>
      </c>
    </row>
    <row r="18" spans="1:20" ht="60" customHeight="1" x14ac:dyDescent="0.25">
      <c r="A18" s="4">
        <v>15</v>
      </c>
      <c r="B18" s="3" t="s">
        <v>92</v>
      </c>
      <c r="C18" s="2" t="s">
        <v>91</v>
      </c>
      <c r="D18" s="13">
        <v>43601</v>
      </c>
      <c r="E18" s="220" t="s">
        <v>366</v>
      </c>
      <c r="F18" s="220" t="s">
        <v>16</v>
      </c>
      <c r="G18" s="196">
        <v>304900</v>
      </c>
      <c r="H18" s="196">
        <v>303375.5</v>
      </c>
      <c r="I18" s="2">
        <v>3</v>
      </c>
      <c r="J18" s="2">
        <v>0</v>
      </c>
      <c r="K18" s="2" t="s">
        <v>135</v>
      </c>
      <c r="L18" s="12">
        <f t="shared" si="0"/>
        <v>1524.5</v>
      </c>
      <c r="M18" s="45">
        <f t="shared" si="1"/>
        <v>0.5</v>
      </c>
      <c r="N18" s="3" t="s">
        <v>156</v>
      </c>
      <c r="O18" s="110" t="s">
        <v>89</v>
      </c>
    </row>
    <row r="19" spans="1:20" ht="77.25" customHeight="1" x14ac:dyDescent="0.25">
      <c r="A19" s="4">
        <v>16</v>
      </c>
      <c r="B19" s="59" t="s">
        <v>66</v>
      </c>
      <c r="C19" s="2" t="s">
        <v>67</v>
      </c>
      <c r="D19" s="13">
        <v>43600</v>
      </c>
      <c r="E19" s="220" t="s">
        <v>366</v>
      </c>
      <c r="F19" s="220" t="s">
        <v>16</v>
      </c>
      <c r="G19" s="197">
        <v>251600</v>
      </c>
      <c r="H19" s="197">
        <v>251600</v>
      </c>
      <c r="I19" s="12">
        <v>1</v>
      </c>
      <c r="J19" s="12">
        <v>0</v>
      </c>
      <c r="K19" s="12" t="s">
        <v>68</v>
      </c>
      <c r="L19" s="12">
        <f t="shared" si="0"/>
        <v>0</v>
      </c>
      <c r="M19" s="45">
        <f t="shared" si="1"/>
        <v>0</v>
      </c>
      <c r="N19" s="3" t="s">
        <v>136</v>
      </c>
      <c r="O19" s="129" t="s">
        <v>69</v>
      </c>
      <c r="P19" s="61"/>
      <c r="Q19" s="61"/>
      <c r="R19" s="61"/>
      <c r="S19" s="61"/>
      <c r="T19" s="61"/>
    </row>
    <row r="20" spans="1:20" ht="90" x14ac:dyDescent="0.25">
      <c r="A20" s="4">
        <v>17</v>
      </c>
      <c r="B20" s="11" t="s">
        <v>70</v>
      </c>
      <c r="C20" s="2" t="s">
        <v>67</v>
      </c>
      <c r="D20" s="13">
        <v>43600</v>
      </c>
      <c r="E20" s="220" t="s">
        <v>366</v>
      </c>
      <c r="F20" s="220" t="s">
        <v>16</v>
      </c>
      <c r="G20" s="197">
        <v>1708000</v>
      </c>
      <c r="H20" s="197">
        <v>1708000</v>
      </c>
      <c r="I20" s="12">
        <v>1</v>
      </c>
      <c r="J20" s="12">
        <v>0</v>
      </c>
      <c r="K20" s="12" t="s">
        <v>68</v>
      </c>
      <c r="L20" s="12">
        <f t="shared" si="0"/>
        <v>0</v>
      </c>
      <c r="M20" s="45">
        <f t="shared" si="1"/>
        <v>0</v>
      </c>
      <c r="N20" s="3" t="s">
        <v>158</v>
      </c>
      <c r="O20" s="130" t="s">
        <v>69</v>
      </c>
      <c r="P20" s="61"/>
      <c r="Q20" s="61"/>
      <c r="R20" s="61"/>
      <c r="S20" s="61"/>
      <c r="T20" s="61"/>
    </row>
    <row r="21" spans="1:20" ht="63" customHeight="1" x14ac:dyDescent="0.25">
      <c r="A21" s="4">
        <v>18</v>
      </c>
      <c r="B21" s="11" t="s">
        <v>71</v>
      </c>
      <c r="C21" s="2" t="s">
        <v>67</v>
      </c>
      <c r="D21" s="13">
        <v>43601</v>
      </c>
      <c r="E21" s="220" t="s">
        <v>366</v>
      </c>
      <c r="F21" s="220" t="s">
        <v>16</v>
      </c>
      <c r="G21" s="197">
        <v>1243790</v>
      </c>
      <c r="H21" s="198">
        <v>1144286.8</v>
      </c>
      <c r="I21" s="12">
        <v>3</v>
      </c>
      <c r="J21" s="12">
        <v>0</v>
      </c>
      <c r="K21" s="90" t="s">
        <v>122</v>
      </c>
      <c r="L21" s="12">
        <f t="shared" si="0"/>
        <v>99503.199999999953</v>
      </c>
      <c r="M21" s="45">
        <f t="shared" si="1"/>
        <v>7.9999999999999964</v>
      </c>
      <c r="N21" s="3" t="s">
        <v>159</v>
      </c>
      <c r="O21" s="130" t="s">
        <v>69</v>
      </c>
      <c r="P21" s="61"/>
      <c r="Q21" s="61"/>
      <c r="R21" s="61"/>
      <c r="S21" s="61"/>
      <c r="T21" s="61"/>
    </row>
    <row r="22" spans="1:20" ht="64.5" customHeight="1" x14ac:dyDescent="0.25">
      <c r="A22" s="4">
        <v>19</v>
      </c>
      <c r="B22" s="11" t="s">
        <v>123</v>
      </c>
      <c r="C22" s="2" t="s">
        <v>124</v>
      </c>
      <c r="D22" s="9">
        <v>43599</v>
      </c>
      <c r="E22" s="220" t="s">
        <v>366</v>
      </c>
      <c r="F22" s="220" t="s">
        <v>16</v>
      </c>
      <c r="G22" s="197">
        <v>573100</v>
      </c>
      <c r="H22" s="198">
        <v>434200</v>
      </c>
      <c r="I22" s="12">
        <v>11</v>
      </c>
      <c r="J22" s="12">
        <v>0</v>
      </c>
      <c r="K22" s="45" t="s">
        <v>137</v>
      </c>
      <c r="L22" s="12">
        <f t="shared" si="0"/>
        <v>138900</v>
      </c>
      <c r="M22" s="45">
        <f t="shared" si="1"/>
        <v>24.23660792182865</v>
      </c>
      <c r="N22" s="3" t="s">
        <v>144</v>
      </c>
      <c r="O22" s="95" t="s">
        <v>126</v>
      </c>
      <c r="P22" s="61"/>
      <c r="Q22" s="61"/>
      <c r="R22" s="61"/>
      <c r="S22" s="61"/>
      <c r="T22" s="61"/>
    </row>
    <row r="23" spans="1:20" ht="75" customHeight="1" x14ac:dyDescent="0.25">
      <c r="A23" s="4">
        <v>20</v>
      </c>
      <c r="B23" s="11" t="s">
        <v>125</v>
      </c>
      <c r="C23" s="2" t="s">
        <v>124</v>
      </c>
      <c r="D23" s="9">
        <v>43599</v>
      </c>
      <c r="E23" s="220" t="s">
        <v>366</v>
      </c>
      <c r="F23" s="220" t="s">
        <v>16</v>
      </c>
      <c r="G23" s="197">
        <v>1209300</v>
      </c>
      <c r="H23" s="199">
        <v>985579.5</v>
      </c>
      <c r="I23" s="12">
        <v>4</v>
      </c>
      <c r="J23" s="12">
        <v>0</v>
      </c>
      <c r="K23" s="12" t="s">
        <v>95</v>
      </c>
      <c r="L23" s="12">
        <f t="shared" si="0"/>
        <v>223720.5</v>
      </c>
      <c r="M23" s="45">
        <f t="shared" si="1"/>
        <v>18.5</v>
      </c>
      <c r="N23" s="3" t="s">
        <v>145</v>
      </c>
      <c r="O23" s="95" t="s">
        <v>126</v>
      </c>
      <c r="P23" s="61"/>
      <c r="Q23" s="61"/>
      <c r="R23" s="61"/>
      <c r="S23" s="61"/>
      <c r="T23" s="61"/>
    </row>
    <row r="24" spans="1:20" ht="75" x14ac:dyDescent="0.25">
      <c r="A24" s="4">
        <v>21</v>
      </c>
      <c r="B24" s="11" t="s">
        <v>127</v>
      </c>
      <c r="C24" s="2" t="s">
        <v>100</v>
      </c>
      <c r="D24" s="9">
        <v>43602</v>
      </c>
      <c r="E24" s="220" t="s">
        <v>366</v>
      </c>
      <c r="F24" s="220" t="s">
        <v>16</v>
      </c>
      <c r="G24" s="197">
        <v>334800</v>
      </c>
      <c r="H24" s="197">
        <v>334800</v>
      </c>
      <c r="I24" s="12">
        <v>2</v>
      </c>
      <c r="J24" s="12">
        <v>0</v>
      </c>
      <c r="K24" s="12" t="s">
        <v>138</v>
      </c>
      <c r="L24" s="12">
        <f t="shared" si="0"/>
        <v>0</v>
      </c>
      <c r="M24" s="45">
        <f t="shared" si="1"/>
        <v>0</v>
      </c>
      <c r="N24" s="3" t="s">
        <v>161</v>
      </c>
      <c r="O24" s="110" t="s">
        <v>139</v>
      </c>
      <c r="P24" s="61"/>
      <c r="Q24" s="61"/>
      <c r="R24" s="61"/>
      <c r="S24" s="61"/>
      <c r="T24" s="61"/>
    </row>
    <row r="25" spans="1:20" ht="90" x14ac:dyDescent="0.25">
      <c r="A25" s="4">
        <v>22</v>
      </c>
      <c r="B25" s="11" t="s">
        <v>128</v>
      </c>
      <c r="C25" s="2" t="s">
        <v>100</v>
      </c>
      <c r="D25" s="9">
        <v>43601</v>
      </c>
      <c r="E25" s="220" t="s">
        <v>366</v>
      </c>
      <c r="F25" s="220" t="s">
        <v>16</v>
      </c>
      <c r="G25" s="197">
        <v>795500</v>
      </c>
      <c r="H25" s="199">
        <v>707995</v>
      </c>
      <c r="I25" s="12">
        <v>2</v>
      </c>
      <c r="J25" s="12">
        <v>0</v>
      </c>
      <c r="K25" s="12" t="s">
        <v>68</v>
      </c>
      <c r="L25" s="12">
        <f t="shared" si="0"/>
        <v>87505</v>
      </c>
      <c r="M25" s="14">
        <f t="shared" si="1"/>
        <v>11</v>
      </c>
      <c r="N25" s="3" t="s">
        <v>162</v>
      </c>
      <c r="O25" s="11" t="s">
        <v>141</v>
      </c>
      <c r="P25" s="61"/>
      <c r="Q25" s="61"/>
      <c r="R25" s="61"/>
      <c r="S25" s="61"/>
      <c r="T25" s="61"/>
    </row>
    <row r="26" spans="1:20" ht="75" x14ac:dyDescent="0.25">
      <c r="A26" s="4">
        <v>23</v>
      </c>
      <c r="B26" s="11" t="s">
        <v>129</v>
      </c>
      <c r="C26" s="2" t="s">
        <v>100</v>
      </c>
      <c r="D26" s="9">
        <v>43609</v>
      </c>
      <c r="E26" s="220" t="s">
        <v>366</v>
      </c>
      <c r="F26" s="220" t="s">
        <v>16</v>
      </c>
      <c r="G26" s="197">
        <v>150000</v>
      </c>
      <c r="H26" s="197">
        <v>149250</v>
      </c>
      <c r="I26" s="12">
        <v>2</v>
      </c>
      <c r="J26" s="12">
        <v>0</v>
      </c>
      <c r="K26" s="2" t="s">
        <v>134</v>
      </c>
      <c r="L26" s="12">
        <f t="shared" ref="L26:L38" si="2">G26-H26</f>
        <v>750</v>
      </c>
      <c r="M26" s="14">
        <f t="shared" ref="M26:M42" si="3">L26/G26*100</f>
        <v>0.5</v>
      </c>
      <c r="N26" s="96" t="s">
        <v>175</v>
      </c>
      <c r="O26" s="110" t="s">
        <v>140</v>
      </c>
      <c r="P26" s="61"/>
      <c r="Q26" s="61"/>
      <c r="R26" s="61"/>
      <c r="S26" s="61"/>
      <c r="T26" s="61"/>
    </row>
    <row r="27" spans="1:20" ht="75" x14ac:dyDescent="0.25">
      <c r="A27" s="4">
        <v>24</v>
      </c>
      <c r="B27" s="11" t="s">
        <v>169</v>
      </c>
      <c r="C27" s="12" t="s">
        <v>133</v>
      </c>
      <c r="D27" s="9">
        <v>43573</v>
      </c>
      <c r="E27" s="220" t="s">
        <v>366</v>
      </c>
      <c r="F27" s="220" t="s">
        <v>16</v>
      </c>
      <c r="G27" s="197">
        <v>738210</v>
      </c>
      <c r="H27" s="197">
        <v>645933.75</v>
      </c>
      <c r="I27" s="12">
        <v>2</v>
      </c>
      <c r="J27" s="12">
        <v>0</v>
      </c>
      <c r="K27" s="2" t="s">
        <v>170</v>
      </c>
      <c r="L27" s="12">
        <f t="shared" si="2"/>
        <v>92276.25</v>
      </c>
      <c r="M27" s="14">
        <f t="shared" si="3"/>
        <v>12.5</v>
      </c>
      <c r="N27" s="11" t="s">
        <v>171</v>
      </c>
      <c r="O27" s="109" t="s">
        <v>165</v>
      </c>
      <c r="P27" s="61"/>
      <c r="Q27" s="61"/>
      <c r="R27" s="61"/>
      <c r="S27" s="61"/>
      <c r="T27" s="61"/>
    </row>
    <row r="28" spans="1:20" ht="75" x14ac:dyDescent="0.25">
      <c r="A28" s="4">
        <v>25</v>
      </c>
      <c r="B28" s="11" t="s">
        <v>173</v>
      </c>
      <c r="C28" s="12" t="s">
        <v>133</v>
      </c>
      <c r="D28" s="9">
        <v>43573</v>
      </c>
      <c r="E28" s="220" t="s">
        <v>366</v>
      </c>
      <c r="F28" s="220" t="s">
        <v>16</v>
      </c>
      <c r="G28" s="197">
        <v>596400</v>
      </c>
      <c r="H28" s="197">
        <v>551670</v>
      </c>
      <c r="I28" s="12">
        <v>2</v>
      </c>
      <c r="J28" s="12">
        <v>0</v>
      </c>
      <c r="K28" s="2" t="s">
        <v>170</v>
      </c>
      <c r="L28" s="12">
        <f t="shared" si="2"/>
        <v>44730</v>
      </c>
      <c r="M28" s="14">
        <f t="shared" si="3"/>
        <v>7.5</v>
      </c>
      <c r="N28" s="11" t="s">
        <v>172</v>
      </c>
      <c r="O28" s="109" t="s">
        <v>165</v>
      </c>
      <c r="P28" s="61"/>
      <c r="Q28" s="61"/>
      <c r="R28" s="61"/>
      <c r="S28" s="61"/>
      <c r="T28" s="61"/>
    </row>
    <row r="29" spans="1:20" ht="60" x14ac:dyDescent="0.25">
      <c r="A29" s="4">
        <v>26</v>
      </c>
      <c r="B29" s="11" t="s">
        <v>130</v>
      </c>
      <c r="C29" s="12" t="s">
        <v>133</v>
      </c>
      <c r="D29" s="9">
        <v>43605</v>
      </c>
      <c r="E29" s="220" t="s">
        <v>366</v>
      </c>
      <c r="F29" s="220" t="s">
        <v>16</v>
      </c>
      <c r="G29" s="197">
        <v>1401800</v>
      </c>
      <c r="H29" s="199">
        <v>1331710</v>
      </c>
      <c r="I29" s="12">
        <v>3</v>
      </c>
      <c r="J29" s="12">
        <v>0</v>
      </c>
      <c r="K29" s="12" t="s">
        <v>143</v>
      </c>
      <c r="L29" s="12">
        <f t="shared" si="2"/>
        <v>70090</v>
      </c>
      <c r="M29" s="14">
        <f t="shared" si="3"/>
        <v>5</v>
      </c>
      <c r="N29" s="3" t="s">
        <v>164</v>
      </c>
      <c r="O29" s="109" t="s">
        <v>77</v>
      </c>
      <c r="P29" s="61"/>
      <c r="Q29" s="61"/>
      <c r="R29" s="61"/>
      <c r="S29" s="61"/>
      <c r="T29" s="61"/>
    </row>
    <row r="30" spans="1:20" ht="58.5" customHeight="1" x14ac:dyDescent="0.25">
      <c r="A30" s="4">
        <v>27</v>
      </c>
      <c r="B30" s="11" t="s">
        <v>131</v>
      </c>
      <c r="C30" s="12" t="s">
        <v>133</v>
      </c>
      <c r="D30" s="9">
        <v>43605</v>
      </c>
      <c r="E30" s="220" t="s">
        <v>366</v>
      </c>
      <c r="F30" s="220" t="s">
        <v>16</v>
      </c>
      <c r="G30" s="197">
        <v>1407155.02</v>
      </c>
      <c r="H30" s="199">
        <v>1400119.24</v>
      </c>
      <c r="I30" s="12">
        <v>2</v>
      </c>
      <c r="J30" s="12">
        <v>0</v>
      </c>
      <c r="K30" s="12" t="s">
        <v>142</v>
      </c>
      <c r="L30" s="12">
        <f t="shared" si="2"/>
        <v>7035.7800000000279</v>
      </c>
      <c r="M30" s="14">
        <f t="shared" si="3"/>
        <v>0.50000034822034234</v>
      </c>
      <c r="N30" s="3" t="s">
        <v>166</v>
      </c>
      <c r="O30" s="109" t="s">
        <v>167</v>
      </c>
      <c r="P30" s="125"/>
      <c r="Q30" s="125"/>
      <c r="R30" s="61"/>
      <c r="S30" s="61"/>
      <c r="T30" s="61"/>
    </row>
    <row r="31" spans="1:20" ht="60" x14ac:dyDescent="0.25">
      <c r="A31" s="4">
        <v>28</v>
      </c>
      <c r="B31" s="11" t="s">
        <v>132</v>
      </c>
      <c r="C31" s="12" t="s">
        <v>133</v>
      </c>
      <c r="D31" s="9">
        <v>43605</v>
      </c>
      <c r="E31" s="220" t="s">
        <v>366</v>
      </c>
      <c r="F31" s="220" t="s">
        <v>16</v>
      </c>
      <c r="G31" s="197">
        <v>1834730</v>
      </c>
      <c r="H31" s="199">
        <v>1825556.35</v>
      </c>
      <c r="I31" s="12">
        <v>2</v>
      </c>
      <c r="J31" s="12">
        <v>0</v>
      </c>
      <c r="K31" s="12" t="s">
        <v>142</v>
      </c>
      <c r="L31" s="12">
        <f t="shared" si="2"/>
        <v>9173.6499999999069</v>
      </c>
      <c r="M31" s="14">
        <f t="shared" si="3"/>
        <v>0.49999999999999489</v>
      </c>
      <c r="N31" s="3" t="s">
        <v>168</v>
      </c>
      <c r="O31" s="109" t="s">
        <v>165</v>
      </c>
      <c r="P31" s="125"/>
      <c r="Q31" s="125"/>
      <c r="R31" s="61"/>
      <c r="S31" s="61"/>
      <c r="T31" s="61"/>
    </row>
    <row r="32" spans="1:20" ht="60" x14ac:dyDescent="0.25">
      <c r="A32" s="4">
        <v>29</v>
      </c>
      <c r="B32" s="11" t="s">
        <v>146</v>
      </c>
      <c r="C32" s="2" t="s">
        <v>124</v>
      </c>
      <c r="D32" s="13">
        <v>43614</v>
      </c>
      <c r="E32" s="220" t="s">
        <v>366</v>
      </c>
      <c r="F32" s="220" t="s">
        <v>16</v>
      </c>
      <c r="G32" s="197">
        <v>480400</v>
      </c>
      <c r="H32" s="200">
        <v>427556</v>
      </c>
      <c r="I32" s="12">
        <v>2</v>
      </c>
      <c r="J32" s="12">
        <v>0</v>
      </c>
      <c r="K32" s="46" t="s">
        <v>95</v>
      </c>
      <c r="L32" s="12">
        <f t="shared" si="2"/>
        <v>52844</v>
      </c>
      <c r="M32" s="12">
        <f t="shared" si="3"/>
        <v>11</v>
      </c>
      <c r="N32" s="11" t="s">
        <v>152</v>
      </c>
      <c r="O32" s="110" t="s">
        <v>153</v>
      </c>
      <c r="P32" s="61"/>
      <c r="Q32" s="61"/>
      <c r="R32" s="61"/>
      <c r="S32" s="61"/>
      <c r="T32" s="61"/>
    </row>
    <row r="33" spans="1:20" ht="60" x14ac:dyDescent="0.25">
      <c r="A33" s="4">
        <v>30</v>
      </c>
      <c r="B33" s="57" t="s">
        <v>147</v>
      </c>
      <c r="C33" s="2" t="s">
        <v>124</v>
      </c>
      <c r="D33" s="13">
        <v>43614</v>
      </c>
      <c r="E33" s="220" t="s">
        <v>366</v>
      </c>
      <c r="F33" s="220" t="s">
        <v>16</v>
      </c>
      <c r="G33" s="197">
        <v>1225374.05</v>
      </c>
      <c r="H33" s="197">
        <v>1225374.05</v>
      </c>
      <c r="I33" s="12">
        <v>2</v>
      </c>
      <c r="J33" s="12">
        <v>0</v>
      </c>
      <c r="K33" s="12" t="s">
        <v>148</v>
      </c>
      <c r="L33" s="12">
        <f t="shared" si="2"/>
        <v>0</v>
      </c>
      <c r="M33" s="12">
        <f t="shared" si="3"/>
        <v>0</v>
      </c>
      <c r="N33" s="96" t="s">
        <v>199</v>
      </c>
      <c r="O33" s="110" t="s">
        <v>89</v>
      </c>
      <c r="P33" s="61"/>
      <c r="Q33" s="61"/>
      <c r="R33" s="61"/>
      <c r="S33" s="61"/>
      <c r="T33" s="61"/>
    </row>
    <row r="34" spans="1:20" ht="75" x14ac:dyDescent="0.25">
      <c r="A34" s="210">
        <v>31</v>
      </c>
      <c r="B34" s="96" t="s">
        <v>75</v>
      </c>
      <c r="C34" s="199" t="s">
        <v>73</v>
      </c>
      <c r="D34" s="9">
        <v>43599</v>
      </c>
      <c r="E34" s="220" t="s">
        <v>366</v>
      </c>
      <c r="F34" s="220" t="s">
        <v>16</v>
      </c>
      <c r="G34" s="196">
        <v>2244570</v>
      </c>
      <c r="H34" s="196">
        <v>2244570</v>
      </c>
      <c r="I34" s="12">
        <v>1</v>
      </c>
      <c r="J34" s="12">
        <v>0</v>
      </c>
      <c r="K34" s="46" t="s">
        <v>95</v>
      </c>
      <c r="L34" s="12">
        <f t="shared" si="2"/>
        <v>0</v>
      </c>
      <c r="M34" s="12">
        <f t="shared" si="3"/>
        <v>0</v>
      </c>
      <c r="N34" s="11" t="s">
        <v>151</v>
      </c>
      <c r="O34" s="109" t="s">
        <v>77</v>
      </c>
      <c r="P34" s="61"/>
      <c r="Q34" s="61"/>
      <c r="R34" s="61"/>
      <c r="S34" s="61"/>
      <c r="T34" s="61"/>
    </row>
    <row r="35" spans="1:20" ht="60" x14ac:dyDescent="0.25">
      <c r="A35" s="210">
        <v>32</v>
      </c>
      <c r="B35" s="96" t="s">
        <v>196</v>
      </c>
      <c r="C35" s="199" t="s">
        <v>197</v>
      </c>
      <c r="D35" s="9">
        <v>43612</v>
      </c>
      <c r="E35" s="220" t="s">
        <v>366</v>
      </c>
      <c r="F35" s="220" t="s">
        <v>16</v>
      </c>
      <c r="G35" s="196">
        <v>570900</v>
      </c>
      <c r="H35" s="196">
        <v>568045.5</v>
      </c>
      <c r="I35" s="12">
        <v>3</v>
      </c>
      <c r="J35" s="12">
        <v>0</v>
      </c>
      <c r="K35" s="12" t="s">
        <v>68</v>
      </c>
      <c r="L35" s="12">
        <f t="shared" si="2"/>
        <v>2854.5</v>
      </c>
      <c r="M35" s="12">
        <f t="shared" si="3"/>
        <v>0.5</v>
      </c>
      <c r="N35" s="11" t="s">
        <v>198</v>
      </c>
      <c r="O35" s="111" t="s">
        <v>77</v>
      </c>
      <c r="P35" s="61"/>
      <c r="Q35" s="61"/>
      <c r="R35" s="61"/>
      <c r="S35" s="61"/>
      <c r="T35" s="61"/>
    </row>
    <row r="36" spans="1:20" ht="60" x14ac:dyDescent="0.25">
      <c r="A36" s="210">
        <v>33</v>
      </c>
      <c r="B36" s="96" t="s">
        <v>78</v>
      </c>
      <c r="C36" s="199" t="s">
        <v>73</v>
      </c>
      <c r="D36" s="9">
        <v>43634</v>
      </c>
      <c r="E36" s="220" t="s">
        <v>17</v>
      </c>
      <c r="F36" s="220" t="s">
        <v>16</v>
      </c>
      <c r="G36" s="196">
        <v>126100</v>
      </c>
      <c r="H36" s="196">
        <v>0</v>
      </c>
      <c r="I36" s="12">
        <v>0</v>
      </c>
      <c r="J36" s="12">
        <v>0</v>
      </c>
      <c r="K36" s="46"/>
      <c r="L36" s="12"/>
      <c r="M36" s="12"/>
      <c r="N36" s="246" t="s">
        <v>61</v>
      </c>
      <c r="O36" s="256"/>
      <c r="P36" s="61"/>
      <c r="Q36" s="61"/>
      <c r="R36" s="61"/>
      <c r="S36" s="61"/>
      <c r="T36" s="61"/>
    </row>
    <row r="37" spans="1:20" ht="78" customHeight="1" x14ac:dyDescent="0.25">
      <c r="A37" s="210">
        <v>34</v>
      </c>
      <c r="B37" s="96" t="s">
        <v>83</v>
      </c>
      <c r="C37" s="199" t="s">
        <v>84</v>
      </c>
      <c r="D37" s="13">
        <v>43630</v>
      </c>
      <c r="E37" s="220" t="s">
        <v>17</v>
      </c>
      <c r="F37" s="220" t="s">
        <v>16</v>
      </c>
      <c r="G37" s="196">
        <v>383100</v>
      </c>
      <c r="H37" s="196">
        <v>0</v>
      </c>
      <c r="I37" s="12">
        <v>0</v>
      </c>
      <c r="J37" s="12">
        <v>0</v>
      </c>
      <c r="K37" s="12"/>
      <c r="L37" s="12">
        <v>0</v>
      </c>
      <c r="M37" s="12">
        <v>0</v>
      </c>
      <c r="N37" s="246" t="s">
        <v>61</v>
      </c>
      <c r="O37" s="256"/>
      <c r="P37" s="61"/>
      <c r="Q37" s="61"/>
      <c r="R37" s="61"/>
      <c r="S37" s="61"/>
      <c r="T37" s="61"/>
    </row>
    <row r="38" spans="1:20" ht="81.75" customHeight="1" x14ac:dyDescent="0.25">
      <c r="A38" s="210">
        <v>35</v>
      </c>
      <c r="B38" s="96" t="s">
        <v>160</v>
      </c>
      <c r="C38" s="199" t="s">
        <v>67</v>
      </c>
      <c r="D38" s="13">
        <v>43630</v>
      </c>
      <c r="E38" s="220" t="s">
        <v>366</v>
      </c>
      <c r="F38" s="220" t="s">
        <v>16</v>
      </c>
      <c r="G38" s="197">
        <v>682200</v>
      </c>
      <c r="H38" s="199">
        <v>678789</v>
      </c>
      <c r="I38" s="12">
        <v>2</v>
      </c>
      <c r="J38" s="12">
        <v>0</v>
      </c>
      <c r="K38" s="12" t="s">
        <v>68</v>
      </c>
      <c r="L38" s="12">
        <f t="shared" si="2"/>
        <v>3411</v>
      </c>
      <c r="M38" s="12">
        <f t="shared" si="3"/>
        <v>0.5</v>
      </c>
      <c r="N38" s="2" t="s">
        <v>219</v>
      </c>
      <c r="O38" s="131" t="s">
        <v>220</v>
      </c>
      <c r="P38" s="61"/>
      <c r="Q38" s="61"/>
      <c r="R38" s="61"/>
      <c r="S38" s="61"/>
      <c r="T38" s="61"/>
    </row>
    <row r="39" spans="1:20" ht="90" x14ac:dyDescent="0.25">
      <c r="A39" s="210">
        <v>36</v>
      </c>
      <c r="B39" s="96" t="s">
        <v>81</v>
      </c>
      <c r="C39" s="199" t="s">
        <v>80</v>
      </c>
      <c r="D39" s="13">
        <v>43615</v>
      </c>
      <c r="E39" s="220" t="s">
        <v>17</v>
      </c>
      <c r="F39" s="220" t="s">
        <v>16</v>
      </c>
      <c r="G39" s="196">
        <v>608500</v>
      </c>
      <c r="H39" s="196">
        <v>0</v>
      </c>
      <c r="I39" s="12">
        <v>0</v>
      </c>
      <c r="J39" s="12">
        <v>0</v>
      </c>
      <c r="K39" s="12"/>
      <c r="L39" s="12">
        <v>0</v>
      </c>
      <c r="M39" s="12">
        <v>0</v>
      </c>
      <c r="N39" s="246" t="s">
        <v>61</v>
      </c>
      <c r="O39" s="256"/>
      <c r="P39" s="61"/>
      <c r="Q39" s="61"/>
      <c r="R39" s="61"/>
      <c r="S39" s="61"/>
      <c r="T39" s="61"/>
    </row>
    <row r="40" spans="1:20" ht="90" x14ac:dyDescent="0.25">
      <c r="A40" s="210">
        <v>37</v>
      </c>
      <c r="B40" s="96" t="s">
        <v>81</v>
      </c>
      <c r="C40" s="199" t="s">
        <v>80</v>
      </c>
      <c r="D40" s="13">
        <v>43630</v>
      </c>
      <c r="E40" s="220" t="s">
        <v>17</v>
      </c>
      <c r="F40" s="220" t="s">
        <v>16</v>
      </c>
      <c r="G40" s="196">
        <v>608500</v>
      </c>
      <c r="H40" s="196">
        <v>0</v>
      </c>
      <c r="I40" s="12">
        <v>0</v>
      </c>
      <c r="J40" s="12">
        <v>0</v>
      </c>
      <c r="K40" s="12"/>
      <c r="L40" s="12">
        <v>0</v>
      </c>
      <c r="M40" s="12">
        <f t="shared" si="3"/>
        <v>0</v>
      </c>
      <c r="N40" s="246" t="s">
        <v>61</v>
      </c>
      <c r="O40" s="256"/>
      <c r="P40" s="61"/>
      <c r="Q40" s="61"/>
      <c r="R40" s="61"/>
      <c r="S40" s="61"/>
      <c r="T40" s="61"/>
    </row>
    <row r="41" spans="1:20" ht="105" x14ac:dyDescent="0.25">
      <c r="A41" s="210">
        <v>38</v>
      </c>
      <c r="B41" s="96" t="s">
        <v>176</v>
      </c>
      <c r="C41" s="199" t="s">
        <v>133</v>
      </c>
      <c r="D41" s="13">
        <v>43613</v>
      </c>
      <c r="E41" s="220" t="s">
        <v>366</v>
      </c>
      <c r="F41" s="220" t="s">
        <v>16</v>
      </c>
      <c r="G41" s="196">
        <v>2369434</v>
      </c>
      <c r="H41" s="196">
        <v>2369434</v>
      </c>
      <c r="I41" s="12">
        <v>3</v>
      </c>
      <c r="J41" s="12">
        <v>0</v>
      </c>
      <c r="K41" s="12" t="s">
        <v>177</v>
      </c>
      <c r="L41" s="12">
        <f>H41-G41</f>
        <v>0</v>
      </c>
      <c r="M41" s="12">
        <f t="shared" si="3"/>
        <v>0</v>
      </c>
      <c r="N41" s="11" t="s">
        <v>181</v>
      </c>
      <c r="O41" s="127" t="s">
        <v>182</v>
      </c>
      <c r="P41" s="61"/>
      <c r="Q41" s="61"/>
      <c r="R41" s="61"/>
      <c r="S41" s="61"/>
      <c r="T41" s="61"/>
    </row>
    <row r="42" spans="1:20" ht="90" x14ac:dyDescent="0.25">
      <c r="A42" s="210">
        <v>39</v>
      </c>
      <c r="B42" s="96" t="s">
        <v>179</v>
      </c>
      <c r="C42" s="199" t="s">
        <v>133</v>
      </c>
      <c r="D42" s="13">
        <v>43616</v>
      </c>
      <c r="E42" s="220" t="s">
        <v>366</v>
      </c>
      <c r="F42" s="220" t="s">
        <v>16</v>
      </c>
      <c r="G42" s="197">
        <v>148000</v>
      </c>
      <c r="H42" s="199">
        <v>148000</v>
      </c>
      <c r="I42" s="12">
        <v>1</v>
      </c>
      <c r="J42" s="12">
        <v>0</v>
      </c>
      <c r="K42" s="12" t="s">
        <v>178</v>
      </c>
      <c r="L42" s="12">
        <f>H42-G42</f>
        <v>0</v>
      </c>
      <c r="M42" s="12">
        <f t="shared" si="3"/>
        <v>0</v>
      </c>
      <c r="N42" s="11" t="s">
        <v>180</v>
      </c>
      <c r="O42" s="110" t="s">
        <v>183</v>
      </c>
      <c r="P42" s="61"/>
      <c r="Q42" s="61"/>
      <c r="R42" s="61"/>
      <c r="S42" s="61"/>
      <c r="T42" s="61"/>
    </row>
    <row r="43" spans="1:20" ht="90" x14ac:dyDescent="0.25">
      <c r="A43" s="210">
        <v>40</v>
      </c>
      <c r="B43" s="96" t="s">
        <v>188</v>
      </c>
      <c r="C43" s="199" t="s">
        <v>133</v>
      </c>
      <c r="D43" s="13">
        <v>43616</v>
      </c>
      <c r="E43" s="220" t="s">
        <v>366</v>
      </c>
      <c r="F43" s="220" t="s">
        <v>16</v>
      </c>
      <c r="G43" s="197">
        <v>1174303</v>
      </c>
      <c r="H43" s="199">
        <v>1168431.48</v>
      </c>
      <c r="I43" s="12">
        <v>2</v>
      </c>
      <c r="J43" s="12">
        <v>0</v>
      </c>
      <c r="K43" s="46" t="s">
        <v>189</v>
      </c>
      <c r="L43" s="12">
        <f t="shared" ref="L43:L45" si="4">G43-H43</f>
        <v>5871.5200000000186</v>
      </c>
      <c r="M43" s="12">
        <f t="shared" ref="M43:M45" si="5">L43/G43*100</f>
        <v>0.50000042578448822</v>
      </c>
      <c r="N43" s="11" t="s">
        <v>190</v>
      </c>
      <c r="O43" s="11" t="s">
        <v>191</v>
      </c>
      <c r="P43" s="61"/>
      <c r="Q43" s="61"/>
      <c r="R43" s="61"/>
      <c r="S43" s="61"/>
      <c r="T43" s="61"/>
    </row>
    <row r="44" spans="1:20" ht="60" x14ac:dyDescent="0.25">
      <c r="A44" s="210">
        <v>41</v>
      </c>
      <c r="B44" s="96" t="s">
        <v>192</v>
      </c>
      <c r="C44" s="199" t="s">
        <v>133</v>
      </c>
      <c r="D44" s="13">
        <v>43627</v>
      </c>
      <c r="E44" s="220" t="s">
        <v>366</v>
      </c>
      <c r="F44" s="220" t="s">
        <v>16</v>
      </c>
      <c r="G44" s="197">
        <v>2986500</v>
      </c>
      <c r="H44" s="199">
        <v>2568390</v>
      </c>
      <c r="I44" s="12">
        <v>3</v>
      </c>
      <c r="J44" s="12">
        <v>0</v>
      </c>
      <c r="K44" s="46" t="s">
        <v>143</v>
      </c>
      <c r="L44" s="12">
        <f t="shared" si="4"/>
        <v>418110</v>
      </c>
      <c r="M44" s="12">
        <f t="shared" si="5"/>
        <v>14.000000000000002</v>
      </c>
      <c r="N44" s="96" t="s">
        <v>201</v>
      </c>
      <c r="O44" s="127" t="s">
        <v>194</v>
      </c>
      <c r="P44" s="61"/>
      <c r="Q44" s="61"/>
      <c r="R44" s="61"/>
      <c r="S44" s="61"/>
      <c r="T44" s="61"/>
    </row>
    <row r="45" spans="1:20" ht="60" x14ac:dyDescent="0.25">
      <c r="A45" s="210">
        <v>42</v>
      </c>
      <c r="B45" s="96" t="s">
        <v>193</v>
      </c>
      <c r="C45" s="199" t="s">
        <v>133</v>
      </c>
      <c r="D45" s="13">
        <v>43637</v>
      </c>
      <c r="E45" s="220" t="s">
        <v>366</v>
      </c>
      <c r="F45" s="220" t="s">
        <v>16</v>
      </c>
      <c r="G45" s="197">
        <v>2892168.03</v>
      </c>
      <c r="H45" s="197">
        <v>2892168.03</v>
      </c>
      <c r="I45" s="12">
        <v>1</v>
      </c>
      <c r="J45" s="12">
        <v>0</v>
      </c>
      <c r="K45" s="46" t="s">
        <v>195</v>
      </c>
      <c r="L45" s="12">
        <f t="shared" si="4"/>
        <v>0</v>
      </c>
      <c r="M45" s="12">
        <f t="shared" si="5"/>
        <v>0</v>
      </c>
      <c r="N45" s="96" t="s">
        <v>217</v>
      </c>
      <c r="O45" s="129" t="s">
        <v>202</v>
      </c>
      <c r="P45" s="61"/>
      <c r="Q45" s="61"/>
      <c r="R45" s="61"/>
      <c r="S45" s="61"/>
      <c r="T45" s="61"/>
    </row>
    <row r="46" spans="1:20" ht="75" x14ac:dyDescent="0.25">
      <c r="A46" s="210">
        <v>43</v>
      </c>
      <c r="B46" s="211" t="s">
        <v>83</v>
      </c>
      <c r="C46" s="199" t="s">
        <v>84</v>
      </c>
      <c r="D46" s="13">
        <v>43697</v>
      </c>
      <c r="E46" s="220" t="s">
        <v>366</v>
      </c>
      <c r="F46" s="220" t="s">
        <v>16</v>
      </c>
      <c r="G46" s="197">
        <v>383100</v>
      </c>
      <c r="H46" s="201">
        <v>381184.5</v>
      </c>
      <c r="I46" s="12">
        <v>1</v>
      </c>
      <c r="J46" s="12">
        <v>0</v>
      </c>
      <c r="K46" s="12" t="s">
        <v>134</v>
      </c>
      <c r="L46" s="63">
        <f>G46-H46</f>
        <v>1915.5</v>
      </c>
      <c r="M46" s="116">
        <f>L46/G46*100</f>
        <v>0.5</v>
      </c>
      <c r="N46" s="12" t="s">
        <v>237</v>
      </c>
      <c r="O46" s="117" t="s">
        <v>224</v>
      </c>
      <c r="P46" s="61"/>
      <c r="Q46" s="61"/>
      <c r="R46" s="61"/>
      <c r="S46" s="61"/>
      <c r="T46" s="61"/>
    </row>
    <row r="47" spans="1:20" ht="90" x14ac:dyDescent="0.25">
      <c r="A47" s="210">
        <v>44</v>
      </c>
      <c r="B47" s="199" t="s">
        <v>226</v>
      </c>
      <c r="C47" s="199" t="s">
        <v>133</v>
      </c>
      <c r="D47" s="13">
        <v>43705</v>
      </c>
      <c r="E47" s="220" t="s">
        <v>366</v>
      </c>
      <c r="F47" s="220" t="s">
        <v>16</v>
      </c>
      <c r="G47" s="197">
        <v>962693.33</v>
      </c>
      <c r="H47" s="202">
        <v>962693.33</v>
      </c>
      <c r="I47" s="12">
        <v>1</v>
      </c>
      <c r="J47" s="12">
        <v>0</v>
      </c>
      <c r="K47" s="12" t="s">
        <v>235</v>
      </c>
      <c r="L47" s="63">
        <f>G47-H47</f>
        <v>0</v>
      </c>
      <c r="M47" s="116">
        <f>L47/G47*100</f>
        <v>0</v>
      </c>
      <c r="N47" s="12" t="s">
        <v>236</v>
      </c>
      <c r="O47" s="132" t="s">
        <v>227</v>
      </c>
      <c r="P47" s="61"/>
      <c r="Q47" s="61"/>
      <c r="R47" s="61"/>
      <c r="S47" s="61"/>
      <c r="T47" s="61"/>
    </row>
    <row r="48" spans="1:20" ht="90" x14ac:dyDescent="0.25">
      <c r="A48" s="210">
        <v>45</v>
      </c>
      <c r="B48" s="199" t="s">
        <v>225</v>
      </c>
      <c r="C48" s="201" t="s">
        <v>80</v>
      </c>
      <c r="D48" s="13" t="s">
        <v>234</v>
      </c>
      <c r="E48" s="201" t="s">
        <v>17</v>
      </c>
      <c r="F48" s="201" t="s">
        <v>16</v>
      </c>
      <c r="G48" s="203">
        <v>608500</v>
      </c>
      <c r="H48" s="201"/>
      <c r="I48" s="260" t="s">
        <v>230</v>
      </c>
      <c r="J48" s="261"/>
      <c r="K48" s="261"/>
      <c r="L48" s="261"/>
      <c r="M48" s="261"/>
      <c r="N48" s="261"/>
      <c r="O48" s="262"/>
      <c r="P48" s="61"/>
      <c r="Q48" s="61"/>
      <c r="R48" s="61"/>
      <c r="S48" s="61"/>
      <c r="T48" s="61"/>
    </row>
    <row r="49" spans="1:20" ht="90" x14ac:dyDescent="0.25">
      <c r="A49" s="210">
        <v>46</v>
      </c>
      <c r="B49" s="212" t="s">
        <v>225</v>
      </c>
      <c r="C49" s="201" t="s">
        <v>80</v>
      </c>
      <c r="D49" s="13">
        <v>43725</v>
      </c>
      <c r="E49" s="201" t="s">
        <v>17</v>
      </c>
      <c r="F49" s="201" t="s">
        <v>16</v>
      </c>
      <c r="G49" s="197">
        <v>608500</v>
      </c>
      <c r="H49" s="199"/>
      <c r="I49" s="260" t="s">
        <v>230</v>
      </c>
      <c r="J49" s="261"/>
      <c r="K49" s="261"/>
      <c r="L49" s="261"/>
      <c r="M49" s="261"/>
      <c r="N49" s="261"/>
      <c r="O49" s="262"/>
      <c r="P49" s="61"/>
      <c r="Q49" s="61"/>
      <c r="R49" s="61"/>
      <c r="S49" s="61"/>
      <c r="T49" s="61"/>
    </row>
    <row r="50" spans="1:20" ht="75" x14ac:dyDescent="0.25">
      <c r="A50" s="213">
        <f t="shared" ref="A50:A65" si="6">A49+1</f>
        <v>47</v>
      </c>
      <c r="B50" s="214" t="s">
        <v>296</v>
      </c>
      <c r="C50" s="199" t="s">
        <v>73</v>
      </c>
      <c r="D50" s="13">
        <v>43780</v>
      </c>
      <c r="E50" s="201" t="s">
        <v>17</v>
      </c>
      <c r="F50" s="201" t="s">
        <v>16</v>
      </c>
      <c r="G50" s="197">
        <v>509358</v>
      </c>
      <c r="H50" s="204"/>
      <c r="I50" s="260" t="s">
        <v>230</v>
      </c>
      <c r="J50" s="261"/>
      <c r="K50" s="261"/>
      <c r="L50" s="261"/>
      <c r="M50" s="261"/>
      <c r="N50" s="261"/>
      <c r="O50" s="262"/>
      <c r="P50" s="61"/>
      <c r="Q50" s="61"/>
      <c r="R50" s="61"/>
      <c r="S50" s="61"/>
      <c r="T50" s="61"/>
    </row>
    <row r="51" spans="1:20" ht="75.75" thickBot="1" x14ac:dyDescent="0.3">
      <c r="A51" s="213">
        <f t="shared" si="6"/>
        <v>48</v>
      </c>
      <c r="B51" s="214" t="s">
        <v>297</v>
      </c>
      <c r="C51" s="206" t="s">
        <v>80</v>
      </c>
      <c r="D51" s="49">
        <v>43780</v>
      </c>
      <c r="E51" s="221" t="s">
        <v>17</v>
      </c>
      <c r="F51" s="221" t="s">
        <v>16</v>
      </c>
      <c r="G51" s="205">
        <v>251467</v>
      </c>
      <c r="H51" s="206"/>
      <c r="I51" s="260" t="s">
        <v>230</v>
      </c>
      <c r="J51" s="261"/>
      <c r="K51" s="261"/>
      <c r="L51" s="261"/>
      <c r="M51" s="261"/>
      <c r="N51" s="261"/>
      <c r="O51" s="262"/>
      <c r="P51" s="61"/>
      <c r="Q51" s="61"/>
      <c r="R51" s="61"/>
      <c r="S51" s="61"/>
      <c r="T51" s="61"/>
    </row>
    <row r="52" spans="1:20" ht="75" x14ac:dyDescent="0.25">
      <c r="A52" s="213">
        <f t="shared" si="6"/>
        <v>49</v>
      </c>
      <c r="B52" s="215" t="s">
        <v>298</v>
      </c>
      <c r="C52" s="209" t="s">
        <v>91</v>
      </c>
      <c r="D52" s="52">
        <v>43780</v>
      </c>
      <c r="E52" s="202" t="s">
        <v>17</v>
      </c>
      <c r="F52" s="202" t="s">
        <v>16</v>
      </c>
      <c r="G52" s="207">
        <v>392466</v>
      </c>
      <c r="H52" s="208"/>
      <c r="I52" s="260" t="s">
        <v>230</v>
      </c>
      <c r="J52" s="261"/>
      <c r="K52" s="261"/>
      <c r="L52" s="261"/>
      <c r="M52" s="261"/>
      <c r="N52" s="261"/>
      <c r="O52" s="262"/>
      <c r="P52" s="61"/>
      <c r="Q52" s="61"/>
      <c r="R52" s="61"/>
      <c r="S52" s="61"/>
      <c r="T52" s="61"/>
    </row>
    <row r="53" spans="1:20" ht="120" x14ac:dyDescent="0.25">
      <c r="A53" s="213">
        <f t="shared" si="6"/>
        <v>50</v>
      </c>
      <c r="B53" s="216" t="s">
        <v>299</v>
      </c>
      <c r="C53" s="199" t="s">
        <v>133</v>
      </c>
      <c r="D53" s="13">
        <v>43787</v>
      </c>
      <c r="E53" s="220" t="s">
        <v>366</v>
      </c>
      <c r="F53" s="201" t="s">
        <v>16</v>
      </c>
      <c r="G53" s="197">
        <v>338936</v>
      </c>
      <c r="H53" s="199">
        <v>338936</v>
      </c>
      <c r="I53" s="143">
        <v>1</v>
      </c>
      <c r="J53" s="143">
        <v>0</v>
      </c>
      <c r="K53" s="51" t="s">
        <v>95</v>
      </c>
      <c r="L53" s="12">
        <f>G53-H53</f>
        <v>0</v>
      </c>
      <c r="M53" s="12">
        <f>L53/G53*100</f>
        <v>0</v>
      </c>
      <c r="N53" s="51" t="s">
        <v>313</v>
      </c>
      <c r="O53" s="143" t="s">
        <v>317</v>
      </c>
      <c r="P53" s="61"/>
      <c r="Q53" s="61"/>
      <c r="R53" s="61"/>
      <c r="S53" s="61"/>
      <c r="T53" s="61"/>
    </row>
    <row r="54" spans="1:20" ht="75" x14ac:dyDescent="0.25">
      <c r="A54" s="213">
        <f t="shared" si="6"/>
        <v>51</v>
      </c>
      <c r="B54" s="216" t="s">
        <v>300</v>
      </c>
      <c r="C54" s="199" t="s">
        <v>133</v>
      </c>
      <c r="D54" s="13">
        <v>43787</v>
      </c>
      <c r="E54" s="201" t="s">
        <v>17</v>
      </c>
      <c r="F54" s="201" t="s">
        <v>16</v>
      </c>
      <c r="G54" s="197">
        <v>852234</v>
      </c>
      <c r="H54" s="199"/>
      <c r="I54" s="260" t="s">
        <v>230</v>
      </c>
      <c r="J54" s="261"/>
      <c r="K54" s="261"/>
      <c r="L54" s="261"/>
      <c r="M54" s="261"/>
      <c r="N54" s="261"/>
      <c r="O54" s="262"/>
      <c r="P54" s="61"/>
      <c r="Q54" s="61"/>
      <c r="R54" s="61"/>
      <c r="S54" s="61"/>
      <c r="T54" s="61"/>
    </row>
    <row r="55" spans="1:20" ht="75.75" thickBot="1" x14ac:dyDescent="0.3">
      <c r="A55" s="213">
        <f t="shared" si="6"/>
        <v>52</v>
      </c>
      <c r="B55" s="214" t="s">
        <v>297</v>
      </c>
      <c r="C55" s="206" t="s">
        <v>80</v>
      </c>
      <c r="D55" s="52">
        <v>43805</v>
      </c>
      <c r="E55" s="201" t="s">
        <v>17</v>
      </c>
      <c r="F55" s="201" t="s">
        <v>16</v>
      </c>
      <c r="G55" s="207">
        <v>251467</v>
      </c>
      <c r="H55" s="209"/>
      <c r="I55" s="260" t="s">
        <v>230</v>
      </c>
      <c r="J55" s="261"/>
      <c r="K55" s="261"/>
      <c r="L55" s="261"/>
      <c r="M55" s="261"/>
      <c r="N55" s="261"/>
      <c r="O55" s="262"/>
      <c r="P55" s="61"/>
      <c r="Q55" s="61"/>
      <c r="R55" s="61"/>
      <c r="S55" s="61"/>
      <c r="T55" s="61"/>
    </row>
    <row r="56" spans="1:20" ht="75" x14ac:dyDescent="0.25">
      <c r="A56" s="213">
        <f t="shared" si="6"/>
        <v>53</v>
      </c>
      <c r="B56" s="217" t="s">
        <v>307</v>
      </c>
      <c r="C56" s="199" t="s">
        <v>100</v>
      </c>
      <c r="D56" s="13">
        <v>43805</v>
      </c>
      <c r="E56" s="201" t="s">
        <v>17</v>
      </c>
      <c r="F56" s="201" t="s">
        <v>16</v>
      </c>
      <c r="G56" s="198">
        <v>410000</v>
      </c>
      <c r="H56" s="199"/>
      <c r="I56" s="260" t="s">
        <v>230</v>
      </c>
      <c r="J56" s="261"/>
      <c r="K56" s="261"/>
      <c r="L56" s="261"/>
      <c r="M56" s="261"/>
      <c r="N56" s="261"/>
      <c r="O56" s="262"/>
      <c r="P56" s="61"/>
      <c r="Q56" s="61"/>
      <c r="R56" s="61"/>
      <c r="S56" s="61"/>
      <c r="T56" s="61"/>
    </row>
    <row r="57" spans="1:20" ht="127.5" customHeight="1" x14ac:dyDescent="0.25">
      <c r="A57" s="213">
        <f t="shared" si="6"/>
        <v>54</v>
      </c>
      <c r="B57" s="214" t="s">
        <v>296</v>
      </c>
      <c r="C57" s="199" t="s">
        <v>73</v>
      </c>
      <c r="D57" s="13">
        <v>43798</v>
      </c>
      <c r="E57" s="220" t="s">
        <v>366</v>
      </c>
      <c r="F57" s="201" t="s">
        <v>16</v>
      </c>
      <c r="G57" s="197">
        <v>509358</v>
      </c>
      <c r="H57" s="198">
        <v>509358</v>
      </c>
      <c r="I57" s="143">
        <v>1</v>
      </c>
      <c r="J57" s="12">
        <v>0</v>
      </c>
      <c r="K57" s="12" t="s">
        <v>310</v>
      </c>
      <c r="L57" s="45">
        <f>G57-H57</f>
        <v>0</v>
      </c>
      <c r="M57" s="12">
        <f>L57/G57*100</f>
        <v>0</v>
      </c>
      <c r="N57" s="117" t="s">
        <v>311</v>
      </c>
      <c r="O57" s="143" t="s">
        <v>312</v>
      </c>
      <c r="P57" s="61"/>
      <c r="Q57" s="61"/>
      <c r="R57" s="61"/>
      <c r="S57" s="61"/>
      <c r="T57" s="61"/>
    </row>
    <row r="58" spans="1:20" ht="75" x14ac:dyDescent="0.25">
      <c r="A58" s="213">
        <f t="shared" si="6"/>
        <v>55</v>
      </c>
      <c r="B58" s="215" t="s">
        <v>298</v>
      </c>
      <c r="C58" s="209" t="s">
        <v>91</v>
      </c>
      <c r="D58" s="69">
        <v>43805</v>
      </c>
      <c r="E58" s="201" t="s">
        <v>17</v>
      </c>
      <c r="F58" s="201" t="s">
        <v>16</v>
      </c>
      <c r="G58" s="207">
        <v>392466</v>
      </c>
      <c r="H58" s="201"/>
      <c r="I58" s="260" t="s">
        <v>230</v>
      </c>
      <c r="J58" s="261"/>
      <c r="K58" s="261"/>
      <c r="L58" s="261"/>
      <c r="M58" s="261"/>
      <c r="N58" s="261"/>
      <c r="O58" s="262"/>
      <c r="P58" s="61"/>
      <c r="Q58" s="61"/>
      <c r="R58" s="61"/>
      <c r="S58" s="61"/>
      <c r="T58" s="61"/>
    </row>
    <row r="59" spans="1:20" ht="75" x14ac:dyDescent="0.25">
      <c r="A59" s="213">
        <f t="shared" si="6"/>
        <v>56</v>
      </c>
      <c r="B59" s="96" t="s">
        <v>319</v>
      </c>
      <c r="C59" s="199" t="s">
        <v>84</v>
      </c>
      <c r="D59" s="69">
        <v>43819</v>
      </c>
      <c r="E59" s="201" t="s">
        <v>17</v>
      </c>
      <c r="F59" s="201" t="s">
        <v>16</v>
      </c>
      <c r="G59" s="203">
        <v>458000</v>
      </c>
      <c r="H59" s="201"/>
      <c r="I59" s="260" t="s">
        <v>230</v>
      </c>
      <c r="J59" s="261"/>
      <c r="K59" s="261"/>
      <c r="L59" s="261"/>
      <c r="M59" s="261"/>
      <c r="N59" s="261"/>
      <c r="O59" s="262"/>
      <c r="P59" s="61"/>
      <c r="Q59" s="61"/>
      <c r="R59" s="61"/>
      <c r="S59" s="61"/>
      <c r="T59" s="61"/>
    </row>
    <row r="60" spans="1:20" ht="75" x14ac:dyDescent="0.25">
      <c r="A60" s="213">
        <f t="shared" si="6"/>
        <v>57</v>
      </c>
      <c r="B60" s="96" t="s">
        <v>320</v>
      </c>
      <c r="C60" s="199" t="s">
        <v>124</v>
      </c>
      <c r="D60" s="13">
        <v>43819</v>
      </c>
      <c r="E60" s="220" t="s">
        <v>366</v>
      </c>
      <c r="F60" s="201" t="s">
        <v>16</v>
      </c>
      <c r="G60" s="199">
        <v>340000</v>
      </c>
      <c r="H60" s="199">
        <v>340000</v>
      </c>
      <c r="I60" s="12">
        <v>1</v>
      </c>
      <c r="J60" s="12">
        <v>0</v>
      </c>
      <c r="K60" s="46"/>
      <c r="L60" s="48"/>
      <c r="M60" s="48"/>
      <c r="N60" s="257" t="s">
        <v>356</v>
      </c>
      <c r="O60" s="257"/>
      <c r="P60" s="61"/>
      <c r="Q60" s="61"/>
      <c r="R60" s="61"/>
      <c r="S60" s="61"/>
      <c r="T60" s="61"/>
    </row>
    <row r="61" spans="1:20" ht="75" x14ac:dyDescent="0.25">
      <c r="A61" s="213">
        <f t="shared" si="6"/>
        <v>58</v>
      </c>
      <c r="B61" s="216" t="s">
        <v>322</v>
      </c>
      <c r="C61" s="199" t="s">
        <v>133</v>
      </c>
      <c r="D61" s="13">
        <v>43819</v>
      </c>
      <c r="E61" s="201" t="s">
        <v>17</v>
      </c>
      <c r="F61" s="201" t="s">
        <v>16</v>
      </c>
      <c r="G61" s="199">
        <v>737557</v>
      </c>
      <c r="H61" s="199"/>
      <c r="I61" s="263" t="s">
        <v>354</v>
      </c>
      <c r="J61" s="264"/>
      <c r="K61" s="264"/>
      <c r="L61" s="264"/>
      <c r="M61" s="264"/>
      <c r="N61" s="264"/>
      <c r="O61" s="265"/>
      <c r="P61" s="61"/>
      <c r="Q61" s="61"/>
      <c r="R61" s="61"/>
      <c r="S61" s="61"/>
      <c r="T61" s="61"/>
    </row>
    <row r="62" spans="1:20" ht="75" x14ac:dyDescent="0.25">
      <c r="A62" s="213">
        <f t="shared" si="6"/>
        <v>59</v>
      </c>
      <c r="B62" s="216" t="s">
        <v>321</v>
      </c>
      <c r="C62" s="199" t="s">
        <v>133</v>
      </c>
      <c r="D62" s="13">
        <v>43819</v>
      </c>
      <c r="E62" s="201" t="s">
        <v>17</v>
      </c>
      <c r="F62" s="201" t="s">
        <v>16</v>
      </c>
      <c r="G62" s="199">
        <v>396124</v>
      </c>
      <c r="H62" s="199"/>
      <c r="I62" s="263" t="s">
        <v>354</v>
      </c>
      <c r="J62" s="264"/>
      <c r="K62" s="264"/>
      <c r="L62" s="264"/>
      <c r="M62" s="264"/>
      <c r="N62" s="264"/>
      <c r="O62" s="265"/>
      <c r="P62" s="61"/>
      <c r="Q62" s="61"/>
      <c r="R62" s="61"/>
      <c r="S62" s="61"/>
      <c r="T62" s="61"/>
    </row>
    <row r="63" spans="1:20" x14ac:dyDescent="0.25">
      <c r="A63" s="58" t="e">
        <f>#REF!+1</f>
        <v>#REF!</v>
      </c>
      <c r="B63" s="56"/>
      <c r="C63" s="12"/>
      <c r="D63" s="13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61"/>
      <c r="Q63" s="61"/>
      <c r="R63" s="61"/>
      <c r="S63" s="61"/>
      <c r="T63" s="61"/>
    </row>
    <row r="64" spans="1:20" x14ac:dyDescent="0.25">
      <c r="A64" s="58" t="e">
        <f t="shared" si="6"/>
        <v>#REF!</v>
      </c>
      <c r="B64" s="71"/>
      <c r="C64" s="12"/>
      <c r="D64" s="13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61"/>
      <c r="Q64" s="61"/>
      <c r="R64" s="61"/>
      <c r="S64" s="61"/>
      <c r="T64" s="61"/>
    </row>
    <row r="65" spans="1:20" x14ac:dyDescent="0.25">
      <c r="A65" s="58" t="e">
        <f t="shared" si="6"/>
        <v>#REF!</v>
      </c>
      <c r="B65" s="70"/>
      <c r="C65" s="12"/>
      <c r="D65" s="13"/>
      <c r="E65" s="12"/>
      <c r="F65" s="12"/>
      <c r="G65" s="12"/>
      <c r="H65" s="62"/>
      <c r="I65" s="62"/>
      <c r="J65" s="62"/>
      <c r="K65" s="12"/>
      <c r="L65" s="12"/>
      <c r="M65" s="12"/>
      <c r="N65" s="12"/>
      <c r="O65" s="12"/>
      <c r="P65" s="61"/>
      <c r="Q65" s="61"/>
      <c r="R65" s="61"/>
      <c r="S65" s="61"/>
      <c r="T65" s="61"/>
    </row>
    <row r="66" spans="1:20" x14ac:dyDescent="0.25">
      <c r="A66" s="58"/>
      <c r="B66" s="11"/>
      <c r="C66" s="62"/>
      <c r="D66" s="69"/>
      <c r="E66" s="62"/>
      <c r="F66" s="62"/>
      <c r="G66" s="72"/>
      <c r="H66" s="62"/>
      <c r="I66" s="62"/>
      <c r="J66" s="12"/>
      <c r="K66" s="12"/>
      <c r="L66" s="62"/>
      <c r="M66" s="72"/>
      <c r="N66" s="12"/>
      <c r="O66" s="12"/>
      <c r="P66" s="61"/>
      <c r="Q66" s="61"/>
      <c r="R66" s="61"/>
      <c r="S66" s="61"/>
      <c r="T66" s="61"/>
    </row>
    <row r="67" spans="1:20" x14ac:dyDescent="0.25">
      <c r="A67" s="58"/>
      <c r="B67" s="11"/>
      <c r="C67" s="12"/>
      <c r="D67" s="12"/>
      <c r="E67" s="12"/>
      <c r="F67" s="12"/>
      <c r="G67" s="45"/>
      <c r="H67" s="73"/>
      <c r="I67" s="12"/>
      <c r="J67" s="12"/>
      <c r="K67" s="12"/>
      <c r="L67" s="12"/>
      <c r="M67" s="12"/>
      <c r="N67" s="12"/>
      <c r="O67" s="12"/>
      <c r="P67" s="61"/>
      <c r="Q67" s="61"/>
      <c r="R67" s="61"/>
      <c r="S67" s="61"/>
      <c r="T67" s="61"/>
    </row>
    <row r="68" spans="1:20" x14ac:dyDescent="0.25">
      <c r="A68" s="58"/>
      <c r="B68" s="11"/>
      <c r="C68" s="12"/>
      <c r="D68" s="12"/>
      <c r="E68" s="12"/>
      <c r="F68" s="12"/>
      <c r="G68" s="12"/>
      <c r="H68" s="45"/>
      <c r="I68" s="12"/>
      <c r="J68" s="12"/>
      <c r="K68" s="12"/>
      <c r="L68" s="12"/>
      <c r="M68" s="12"/>
      <c r="N68" s="12"/>
      <c r="O68" s="12"/>
      <c r="P68" s="61"/>
      <c r="Q68" s="61"/>
      <c r="R68" s="61"/>
      <c r="S68" s="61"/>
      <c r="T68" s="61"/>
    </row>
    <row r="69" spans="1:20" x14ac:dyDescent="0.25">
      <c r="A69" s="58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61"/>
      <c r="Q69" s="61"/>
      <c r="R69" s="61"/>
      <c r="S69" s="61"/>
      <c r="T69" s="61"/>
    </row>
    <row r="70" spans="1:20" x14ac:dyDescent="0.25">
      <c r="A70" s="58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61"/>
      <c r="Q70" s="61"/>
      <c r="R70" s="61"/>
      <c r="S70" s="61"/>
      <c r="T70" s="61"/>
    </row>
    <row r="71" spans="1:20" x14ac:dyDescent="0.25">
      <c r="A71" s="58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61"/>
      <c r="Q71" s="61"/>
      <c r="R71" s="61"/>
      <c r="S71" s="61"/>
      <c r="T71" s="61"/>
    </row>
    <row r="72" spans="1:20" x14ac:dyDescent="0.25">
      <c r="A72" s="58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61"/>
      <c r="Q72" s="61"/>
      <c r="R72" s="61"/>
      <c r="S72" s="61"/>
      <c r="T72" s="61"/>
    </row>
    <row r="73" spans="1:20" x14ac:dyDescent="0.25">
      <c r="A73" s="74"/>
      <c r="B73" s="75"/>
      <c r="C73" s="62"/>
      <c r="D73" s="62"/>
      <c r="E73" s="62"/>
      <c r="F73" s="62"/>
      <c r="G73" s="62"/>
      <c r="H73" s="62"/>
      <c r="I73" s="62"/>
      <c r="J73" s="62"/>
      <c r="K73" s="62"/>
      <c r="L73" s="12"/>
      <c r="M73" s="12"/>
      <c r="N73" s="62"/>
      <c r="O73" s="62"/>
      <c r="P73" s="61"/>
      <c r="Q73" s="61"/>
      <c r="R73" s="61"/>
      <c r="S73" s="61"/>
      <c r="T73" s="61"/>
    </row>
    <row r="74" spans="1:20" x14ac:dyDescent="0.25">
      <c r="A74" s="74"/>
      <c r="B74" s="75"/>
      <c r="C74" s="62"/>
      <c r="D74" s="62"/>
      <c r="E74" s="62"/>
      <c r="F74" s="62"/>
      <c r="G74" s="62"/>
      <c r="H74" s="62"/>
      <c r="I74" s="62"/>
      <c r="J74" s="62"/>
      <c r="K74" s="62"/>
      <c r="L74" s="12"/>
      <c r="M74" s="12"/>
      <c r="N74" s="62"/>
      <c r="O74" s="62"/>
      <c r="P74" s="61"/>
      <c r="Q74" s="61"/>
      <c r="R74" s="61"/>
      <c r="S74" s="61"/>
      <c r="T74" s="61"/>
    </row>
    <row r="75" spans="1:20" x14ac:dyDescent="0.25">
      <c r="A75" s="74"/>
      <c r="B75" s="75"/>
      <c r="C75" s="62"/>
      <c r="D75" s="62"/>
      <c r="E75" s="62"/>
      <c r="F75" s="62"/>
      <c r="G75" s="62"/>
      <c r="H75" s="62"/>
      <c r="I75" s="62"/>
      <c r="J75" s="62"/>
      <c r="K75" s="62"/>
      <c r="L75" s="12"/>
      <c r="M75" s="12"/>
      <c r="N75" s="62"/>
      <c r="O75" s="62"/>
      <c r="P75" s="61"/>
      <c r="Q75" s="61"/>
      <c r="R75" s="61"/>
      <c r="S75" s="61"/>
      <c r="T75" s="61"/>
    </row>
    <row r="76" spans="1:20" x14ac:dyDescent="0.25">
      <c r="A76" s="74"/>
      <c r="B76" s="75"/>
      <c r="C76" s="62"/>
      <c r="D76" s="62"/>
      <c r="E76" s="62"/>
      <c r="F76" s="62"/>
      <c r="G76" s="62"/>
      <c r="H76" s="62"/>
      <c r="I76" s="62"/>
      <c r="J76" s="62"/>
      <c r="K76" s="62"/>
      <c r="L76" s="12"/>
      <c r="M76" s="12"/>
      <c r="N76" s="62"/>
      <c r="O76" s="62"/>
      <c r="P76" s="61"/>
      <c r="Q76" s="61"/>
      <c r="R76" s="61"/>
      <c r="S76" s="61"/>
      <c r="T76" s="61"/>
    </row>
    <row r="77" spans="1:20" x14ac:dyDescent="0.25">
      <c r="A77" s="74"/>
      <c r="B77" s="75"/>
      <c r="C77" s="62"/>
      <c r="D77" s="62"/>
      <c r="E77" s="62"/>
      <c r="F77" s="62"/>
      <c r="G77" s="62"/>
      <c r="H77" s="62"/>
      <c r="I77" s="62"/>
      <c r="J77" s="62"/>
      <c r="K77" s="62"/>
      <c r="L77" s="12"/>
      <c r="M77" s="12"/>
      <c r="N77" s="62"/>
      <c r="O77" s="62"/>
      <c r="P77" s="61"/>
      <c r="Q77" s="61"/>
      <c r="R77" s="61"/>
      <c r="S77" s="61"/>
      <c r="T77" s="61"/>
    </row>
    <row r="78" spans="1:20" x14ac:dyDescent="0.25">
      <c r="A78" s="74"/>
      <c r="B78" s="75"/>
      <c r="C78" s="62"/>
      <c r="D78" s="62"/>
      <c r="E78" s="62"/>
      <c r="F78" s="62"/>
      <c r="G78" s="62"/>
      <c r="H78" s="62"/>
      <c r="I78" s="62"/>
      <c r="J78" s="62"/>
      <c r="K78" s="62"/>
      <c r="L78" s="12"/>
      <c r="M78" s="12"/>
      <c r="N78" s="62"/>
      <c r="O78" s="62"/>
      <c r="P78" s="61"/>
      <c r="Q78" s="61"/>
      <c r="R78" s="61"/>
      <c r="S78" s="61"/>
      <c r="T78" s="61"/>
    </row>
    <row r="79" spans="1:20" x14ac:dyDescent="0.25">
      <c r="A79" s="74"/>
      <c r="B79" s="75"/>
      <c r="C79" s="62"/>
      <c r="D79" s="62"/>
      <c r="E79" s="62"/>
      <c r="F79" s="62"/>
      <c r="G79" s="62"/>
      <c r="H79" s="62"/>
      <c r="I79" s="62"/>
      <c r="J79" s="62"/>
      <c r="K79" s="62"/>
      <c r="L79" s="12"/>
      <c r="M79" s="12"/>
      <c r="N79" s="62"/>
      <c r="O79" s="62"/>
      <c r="P79" s="61"/>
      <c r="Q79" s="61"/>
      <c r="R79" s="61"/>
      <c r="S79" s="61"/>
      <c r="T79" s="61"/>
    </row>
    <row r="80" spans="1:20" x14ac:dyDescent="0.25">
      <c r="A80" s="74"/>
      <c r="B80" s="75"/>
      <c r="C80" s="62"/>
      <c r="D80" s="62"/>
      <c r="E80" s="62"/>
      <c r="F80" s="62"/>
      <c r="G80" s="62"/>
      <c r="H80" s="62"/>
      <c r="I80" s="62"/>
      <c r="J80" s="62"/>
      <c r="K80" s="62"/>
      <c r="L80" s="12"/>
      <c r="M80" s="12"/>
      <c r="N80" s="62"/>
      <c r="O80" s="62"/>
      <c r="P80" s="61"/>
      <c r="Q80" s="61"/>
      <c r="R80" s="61"/>
      <c r="S80" s="61"/>
      <c r="T80" s="61"/>
    </row>
    <row r="81" spans="1:20" x14ac:dyDescent="0.25">
      <c r="A81" s="74"/>
      <c r="B81" s="75"/>
      <c r="C81" s="62"/>
      <c r="D81" s="62"/>
      <c r="E81" s="62"/>
      <c r="F81" s="62"/>
      <c r="G81" s="62"/>
      <c r="H81" s="62"/>
      <c r="I81" s="62"/>
      <c r="J81" s="62"/>
      <c r="K81" s="62"/>
      <c r="L81" s="12"/>
      <c r="M81" s="12"/>
      <c r="N81" s="62"/>
      <c r="O81" s="62"/>
      <c r="P81" s="61"/>
      <c r="Q81" s="61"/>
      <c r="R81" s="61"/>
      <c r="S81" s="61"/>
      <c r="T81" s="61"/>
    </row>
    <row r="82" spans="1:20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76"/>
      <c r="M82" s="61"/>
      <c r="N82" s="61"/>
      <c r="O82" s="61"/>
      <c r="P82" s="61"/>
      <c r="Q82" s="61"/>
      <c r="R82" s="61"/>
      <c r="S82" s="61"/>
      <c r="T82" s="61"/>
    </row>
    <row r="83" spans="1:20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76"/>
      <c r="M83" s="61"/>
      <c r="N83" s="61"/>
      <c r="O83" s="61"/>
      <c r="P83" s="61"/>
      <c r="Q83" s="61"/>
      <c r="R83" s="61"/>
      <c r="S83" s="61"/>
      <c r="T83" s="61"/>
    </row>
    <row r="84" spans="1:20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76"/>
      <c r="M84" s="61"/>
      <c r="N84" s="61"/>
      <c r="O84" s="61"/>
      <c r="P84" s="61"/>
      <c r="Q84" s="61"/>
      <c r="R84" s="61"/>
      <c r="S84" s="61"/>
      <c r="T84" s="61"/>
    </row>
    <row r="85" spans="1:20" x14ac:dyDescent="0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76"/>
      <c r="M85" s="61"/>
      <c r="N85" s="61"/>
      <c r="O85" s="61"/>
      <c r="P85" s="61"/>
      <c r="Q85" s="61"/>
      <c r="R85" s="61"/>
      <c r="S85" s="61"/>
      <c r="T85" s="61"/>
    </row>
    <row r="86" spans="1:20" x14ac:dyDescent="0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76"/>
      <c r="M86" s="61"/>
      <c r="N86" s="61"/>
      <c r="O86" s="61"/>
      <c r="P86" s="61"/>
      <c r="Q86" s="61"/>
      <c r="R86" s="61"/>
      <c r="S86" s="61"/>
      <c r="T86" s="61"/>
    </row>
    <row r="87" spans="1:20" x14ac:dyDescent="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76"/>
      <c r="M87" s="61"/>
      <c r="N87" s="61"/>
      <c r="O87" s="61"/>
      <c r="P87" s="61"/>
      <c r="Q87" s="61"/>
      <c r="R87" s="61"/>
      <c r="S87" s="61"/>
      <c r="T87" s="61"/>
    </row>
    <row r="88" spans="1:20" x14ac:dyDescent="0.25">
      <c r="L88" s="7"/>
      <c r="P88" s="61"/>
      <c r="Q88" s="61"/>
      <c r="R88" s="61"/>
      <c r="S88" s="61"/>
      <c r="T88" s="61"/>
    </row>
    <row r="89" spans="1:20" x14ac:dyDescent="0.25">
      <c r="L89" s="7"/>
      <c r="P89" s="61"/>
      <c r="Q89" s="61"/>
      <c r="R89" s="61"/>
      <c r="S89" s="61"/>
      <c r="T89" s="61"/>
    </row>
    <row r="90" spans="1:20" x14ac:dyDescent="0.25">
      <c r="L90" s="7"/>
      <c r="P90" s="61"/>
      <c r="Q90" s="61"/>
      <c r="R90" s="61"/>
      <c r="S90" s="61"/>
      <c r="T90" s="61"/>
    </row>
    <row r="91" spans="1:20" x14ac:dyDescent="0.25">
      <c r="L91" s="7"/>
    </row>
    <row r="92" spans="1:20" x14ac:dyDescent="0.25">
      <c r="L92" s="7"/>
    </row>
    <row r="93" spans="1:20" x14ac:dyDescent="0.25">
      <c r="L93" s="7"/>
    </row>
    <row r="94" spans="1:20" x14ac:dyDescent="0.25">
      <c r="L94" s="7"/>
    </row>
    <row r="95" spans="1:20" x14ac:dyDescent="0.25">
      <c r="L95" s="7"/>
    </row>
    <row r="96" spans="1:20" x14ac:dyDescent="0.25">
      <c r="L96" s="7"/>
    </row>
    <row r="97" spans="12:12" x14ac:dyDescent="0.25">
      <c r="L97" s="7"/>
    </row>
    <row r="98" spans="12:12" x14ac:dyDescent="0.25">
      <c r="L98" s="7"/>
    </row>
    <row r="99" spans="12:12" x14ac:dyDescent="0.25">
      <c r="L99" s="7"/>
    </row>
    <row r="100" spans="12:12" x14ac:dyDescent="0.25">
      <c r="L100" s="7"/>
    </row>
    <row r="101" spans="12:12" x14ac:dyDescent="0.25">
      <c r="L101" s="7"/>
    </row>
    <row r="102" spans="12:12" x14ac:dyDescent="0.25">
      <c r="L102" s="7"/>
    </row>
    <row r="103" spans="12:12" x14ac:dyDescent="0.25">
      <c r="L103" s="7"/>
    </row>
    <row r="104" spans="12:12" x14ac:dyDescent="0.25">
      <c r="L104" s="7"/>
    </row>
    <row r="105" spans="12:12" x14ac:dyDescent="0.25">
      <c r="L105" s="7"/>
    </row>
    <row r="106" spans="12:12" x14ac:dyDescent="0.25">
      <c r="L106" s="7"/>
    </row>
    <row r="107" spans="12:12" x14ac:dyDescent="0.25">
      <c r="L107" s="7"/>
    </row>
    <row r="108" spans="12:12" x14ac:dyDescent="0.25">
      <c r="L108" s="7"/>
    </row>
    <row r="109" spans="12:12" x14ac:dyDescent="0.25">
      <c r="L109" s="7"/>
    </row>
    <row r="110" spans="12:12" x14ac:dyDescent="0.25">
      <c r="L110" s="7"/>
    </row>
    <row r="111" spans="12:12" x14ac:dyDescent="0.25">
      <c r="L111" s="7"/>
    </row>
    <row r="112" spans="12:12" x14ac:dyDescent="0.25">
      <c r="L112" s="7"/>
    </row>
    <row r="113" spans="12:12" x14ac:dyDescent="0.25">
      <c r="L113" s="7"/>
    </row>
    <row r="114" spans="12:12" x14ac:dyDescent="0.25">
      <c r="L114" s="7"/>
    </row>
    <row r="115" spans="12:12" x14ac:dyDescent="0.25">
      <c r="L115" s="7"/>
    </row>
    <row r="116" spans="12:12" x14ac:dyDescent="0.25">
      <c r="L116" s="7"/>
    </row>
    <row r="117" spans="12:12" x14ac:dyDescent="0.25">
      <c r="L117" s="7"/>
    </row>
    <row r="118" spans="12:12" x14ac:dyDescent="0.25">
      <c r="L118" s="7"/>
    </row>
    <row r="119" spans="12:12" x14ac:dyDescent="0.25">
      <c r="L119" s="7"/>
    </row>
    <row r="120" spans="12:12" x14ac:dyDescent="0.25">
      <c r="L120" s="7"/>
    </row>
    <row r="121" spans="12:12" x14ac:dyDescent="0.25">
      <c r="L121" s="7"/>
    </row>
    <row r="122" spans="12:12" x14ac:dyDescent="0.25">
      <c r="L122" s="7"/>
    </row>
    <row r="123" spans="12:12" x14ac:dyDescent="0.25">
      <c r="L123" s="7"/>
    </row>
    <row r="124" spans="12:12" x14ac:dyDescent="0.25">
      <c r="L124" s="7"/>
    </row>
    <row r="125" spans="12:12" x14ac:dyDescent="0.25">
      <c r="L125" s="7"/>
    </row>
    <row r="126" spans="12:12" x14ac:dyDescent="0.25">
      <c r="L126" s="7"/>
    </row>
    <row r="127" spans="12:12" x14ac:dyDescent="0.25">
      <c r="L127" s="7"/>
    </row>
    <row r="128" spans="12:12" x14ac:dyDescent="0.25">
      <c r="L128" s="7"/>
    </row>
    <row r="129" spans="12:12" x14ac:dyDescent="0.25">
      <c r="L129" s="7"/>
    </row>
    <row r="130" spans="12:12" x14ac:dyDescent="0.25">
      <c r="L130" s="7"/>
    </row>
    <row r="131" spans="12:12" x14ac:dyDescent="0.25">
      <c r="L131" s="7"/>
    </row>
    <row r="132" spans="12:12" x14ac:dyDescent="0.25">
      <c r="L132" s="7"/>
    </row>
    <row r="133" spans="12:12" x14ac:dyDescent="0.25">
      <c r="L133" s="7"/>
    </row>
    <row r="134" spans="12:12" x14ac:dyDescent="0.25">
      <c r="L134" s="7"/>
    </row>
    <row r="135" spans="12:12" x14ac:dyDescent="0.25">
      <c r="L135" s="7"/>
    </row>
    <row r="136" spans="12:12" x14ac:dyDescent="0.25">
      <c r="L136" s="7"/>
    </row>
    <row r="137" spans="12:12" x14ac:dyDescent="0.25">
      <c r="L137" s="7"/>
    </row>
    <row r="138" spans="12:12" x14ac:dyDescent="0.25">
      <c r="L138" s="7"/>
    </row>
    <row r="139" spans="12:12" x14ac:dyDescent="0.25">
      <c r="L139" s="7"/>
    </row>
    <row r="140" spans="12:12" x14ac:dyDescent="0.25">
      <c r="L140" s="7"/>
    </row>
    <row r="141" spans="12:12" x14ac:dyDescent="0.25">
      <c r="L141" s="7"/>
    </row>
    <row r="142" spans="12:12" x14ac:dyDescent="0.25">
      <c r="L142" s="7"/>
    </row>
    <row r="143" spans="12:12" x14ac:dyDescent="0.25">
      <c r="L143" s="7"/>
    </row>
    <row r="144" spans="12:12" x14ac:dyDescent="0.25">
      <c r="L144" s="7"/>
    </row>
    <row r="145" spans="12:12" x14ac:dyDescent="0.25">
      <c r="L145" s="7"/>
    </row>
    <row r="146" spans="12:12" x14ac:dyDescent="0.25">
      <c r="L146" s="7"/>
    </row>
    <row r="147" spans="12:12" x14ac:dyDescent="0.25">
      <c r="L147" s="7"/>
    </row>
    <row r="148" spans="12:12" x14ac:dyDescent="0.25">
      <c r="L148" s="7"/>
    </row>
    <row r="149" spans="12:12" x14ac:dyDescent="0.25">
      <c r="L149" s="7"/>
    </row>
    <row r="150" spans="12:12" x14ac:dyDescent="0.25">
      <c r="L150" s="7"/>
    </row>
    <row r="151" spans="12:12" x14ac:dyDescent="0.25">
      <c r="L151" s="7"/>
    </row>
    <row r="152" spans="12:12" x14ac:dyDescent="0.25">
      <c r="L152" s="7"/>
    </row>
    <row r="153" spans="12:12" x14ac:dyDescent="0.25">
      <c r="L153" s="7"/>
    </row>
    <row r="154" spans="12:12" x14ac:dyDescent="0.25">
      <c r="L154" s="7"/>
    </row>
    <row r="155" spans="12:12" x14ac:dyDescent="0.25">
      <c r="L155" s="7"/>
    </row>
    <row r="156" spans="12:12" x14ac:dyDescent="0.25">
      <c r="L156" s="7"/>
    </row>
    <row r="157" spans="12:12" x14ac:dyDescent="0.25">
      <c r="L157" s="7"/>
    </row>
    <row r="158" spans="12:12" x14ac:dyDescent="0.25">
      <c r="L158" s="7"/>
    </row>
    <row r="159" spans="12:12" x14ac:dyDescent="0.25">
      <c r="L159" s="7"/>
    </row>
    <row r="160" spans="12:12" x14ac:dyDescent="0.25">
      <c r="L160" s="7"/>
    </row>
    <row r="161" spans="12:12" x14ac:dyDescent="0.25">
      <c r="L161" s="7"/>
    </row>
    <row r="162" spans="12:12" x14ac:dyDescent="0.25">
      <c r="L162" s="7"/>
    </row>
    <row r="163" spans="12:12" x14ac:dyDescent="0.25">
      <c r="L163" s="7"/>
    </row>
    <row r="164" spans="12:12" x14ac:dyDescent="0.25">
      <c r="L164" s="7"/>
    </row>
    <row r="165" spans="12:12" x14ac:dyDescent="0.25">
      <c r="L165" s="7"/>
    </row>
    <row r="166" spans="12:12" x14ac:dyDescent="0.25">
      <c r="L166" s="7"/>
    </row>
    <row r="167" spans="12:12" x14ac:dyDescent="0.25">
      <c r="L167" s="7"/>
    </row>
    <row r="168" spans="12:12" x14ac:dyDescent="0.25">
      <c r="L168" s="7"/>
    </row>
    <row r="169" spans="12:12" x14ac:dyDescent="0.25">
      <c r="L169" s="7"/>
    </row>
    <row r="170" spans="12:12" x14ac:dyDescent="0.25">
      <c r="L170" s="7"/>
    </row>
    <row r="171" spans="12:12" x14ac:dyDescent="0.25">
      <c r="L171" s="7"/>
    </row>
    <row r="172" spans="12:12" x14ac:dyDescent="0.25">
      <c r="L172" s="7"/>
    </row>
    <row r="173" spans="12:12" x14ac:dyDescent="0.25">
      <c r="L173" s="7"/>
    </row>
    <row r="174" spans="12:12" x14ac:dyDescent="0.25">
      <c r="L174" s="7"/>
    </row>
    <row r="175" spans="12:12" x14ac:dyDescent="0.25">
      <c r="L175" s="7"/>
    </row>
    <row r="176" spans="12:12" x14ac:dyDescent="0.25">
      <c r="L176" s="7"/>
    </row>
    <row r="177" spans="12:12" x14ac:dyDescent="0.25">
      <c r="L177" s="7"/>
    </row>
    <row r="178" spans="12:12" x14ac:dyDescent="0.25">
      <c r="L178" s="7"/>
    </row>
    <row r="179" spans="12:12" x14ac:dyDescent="0.25">
      <c r="L179" s="7"/>
    </row>
    <row r="180" spans="12:12" x14ac:dyDescent="0.25">
      <c r="L180" s="7"/>
    </row>
    <row r="181" spans="12:12" x14ac:dyDescent="0.25">
      <c r="L181" s="7"/>
    </row>
    <row r="182" spans="12:12" x14ac:dyDescent="0.25">
      <c r="L182" s="7"/>
    </row>
    <row r="183" spans="12:12" x14ac:dyDescent="0.25">
      <c r="L183" s="7"/>
    </row>
    <row r="184" spans="12:12" x14ac:dyDescent="0.25">
      <c r="L184" s="7"/>
    </row>
    <row r="185" spans="12:12" x14ac:dyDescent="0.25">
      <c r="L185" s="7"/>
    </row>
    <row r="186" spans="12:12" x14ac:dyDescent="0.25">
      <c r="L186" s="7"/>
    </row>
    <row r="187" spans="12:12" x14ac:dyDescent="0.25">
      <c r="L187" s="7"/>
    </row>
    <row r="188" spans="12:12" x14ac:dyDescent="0.25">
      <c r="L188" s="7"/>
    </row>
    <row r="189" spans="12:12" x14ac:dyDescent="0.25">
      <c r="L189" s="7"/>
    </row>
    <row r="190" spans="12:12" x14ac:dyDescent="0.25">
      <c r="L190" s="7"/>
    </row>
    <row r="191" spans="12:12" x14ac:dyDescent="0.25">
      <c r="L191" s="7"/>
    </row>
    <row r="192" spans="12:12" x14ac:dyDescent="0.25">
      <c r="L192" s="7"/>
    </row>
    <row r="193" spans="12:12" x14ac:dyDescent="0.25">
      <c r="L193" s="7"/>
    </row>
    <row r="194" spans="12:12" x14ac:dyDescent="0.25">
      <c r="L194" s="7"/>
    </row>
    <row r="195" spans="12:12" x14ac:dyDescent="0.25">
      <c r="L195" s="7"/>
    </row>
    <row r="196" spans="12:12" x14ac:dyDescent="0.25">
      <c r="L196" s="7"/>
    </row>
    <row r="197" spans="12:12" x14ac:dyDescent="0.25">
      <c r="L197" s="7"/>
    </row>
    <row r="198" spans="12:12" x14ac:dyDescent="0.25">
      <c r="L198" s="7"/>
    </row>
    <row r="199" spans="12:12" x14ac:dyDescent="0.25">
      <c r="L199" s="7"/>
    </row>
    <row r="200" spans="12:12" x14ac:dyDescent="0.25">
      <c r="L200" s="7"/>
    </row>
    <row r="201" spans="12:12" x14ac:dyDescent="0.25">
      <c r="L201" s="7"/>
    </row>
    <row r="202" spans="12:12" x14ac:dyDescent="0.25">
      <c r="L202" s="7"/>
    </row>
    <row r="203" spans="12:12" x14ac:dyDescent="0.25">
      <c r="L203" s="7"/>
    </row>
    <row r="204" spans="12:12" x14ac:dyDescent="0.25">
      <c r="L204" s="7"/>
    </row>
    <row r="205" spans="12:12" x14ac:dyDescent="0.25">
      <c r="L205" s="7"/>
    </row>
    <row r="206" spans="12:12" x14ac:dyDescent="0.25">
      <c r="L206" s="7"/>
    </row>
    <row r="207" spans="12:12" x14ac:dyDescent="0.25">
      <c r="L207" s="7"/>
    </row>
    <row r="208" spans="12:12" x14ac:dyDescent="0.25">
      <c r="L208" s="7"/>
    </row>
    <row r="209" spans="12:12" x14ac:dyDescent="0.25">
      <c r="L209" s="7"/>
    </row>
    <row r="210" spans="12:12" x14ac:dyDescent="0.25">
      <c r="L210" s="7"/>
    </row>
    <row r="211" spans="12:12" x14ac:dyDescent="0.25">
      <c r="L211" s="7"/>
    </row>
    <row r="212" spans="12:12" x14ac:dyDescent="0.25">
      <c r="L212" s="7"/>
    </row>
    <row r="213" spans="12:12" x14ac:dyDescent="0.25">
      <c r="L213" s="7"/>
    </row>
    <row r="214" spans="12:12" x14ac:dyDescent="0.25">
      <c r="L214" s="7"/>
    </row>
    <row r="215" spans="12:12" x14ac:dyDescent="0.25">
      <c r="L215" s="7"/>
    </row>
    <row r="216" spans="12:12" x14ac:dyDescent="0.25">
      <c r="L216" s="7"/>
    </row>
    <row r="217" spans="12:12" x14ac:dyDescent="0.25">
      <c r="L217" s="7"/>
    </row>
    <row r="218" spans="12:12" x14ac:dyDescent="0.25">
      <c r="L218" s="7"/>
    </row>
    <row r="219" spans="12:12" x14ac:dyDescent="0.25">
      <c r="L219" s="7"/>
    </row>
    <row r="220" spans="12:12" x14ac:dyDescent="0.25">
      <c r="L220" s="7"/>
    </row>
    <row r="221" spans="12:12" x14ac:dyDescent="0.25">
      <c r="L221" s="7"/>
    </row>
    <row r="222" spans="12:12" x14ac:dyDescent="0.25">
      <c r="L222" s="7"/>
    </row>
    <row r="223" spans="12:12" x14ac:dyDescent="0.25">
      <c r="L223" s="7"/>
    </row>
    <row r="224" spans="12:12" x14ac:dyDescent="0.25">
      <c r="L224" s="7"/>
    </row>
    <row r="225" spans="12:12" x14ac:dyDescent="0.25">
      <c r="L225" s="7"/>
    </row>
    <row r="226" spans="12:12" x14ac:dyDescent="0.25">
      <c r="L226" s="7"/>
    </row>
    <row r="227" spans="12:12" x14ac:dyDescent="0.25">
      <c r="L227" s="7"/>
    </row>
    <row r="228" spans="12:12" x14ac:dyDescent="0.25">
      <c r="L228" s="7"/>
    </row>
    <row r="229" spans="12:12" x14ac:dyDescent="0.25">
      <c r="L229" s="7"/>
    </row>
    <row r="230" spans="12:12" x14ac:dyDescent="0.25">
      <c r="L230" s="7"/>
    </row>
    <row r="231" spans="12:12" x14ac:dyDescent="0.25">
      <c r="L231" s="7"/>
    </row>
    <row r="232" spans="12:12" x14ac:dyDescent="0.25">
      <c r="L232" s="7"/>
    </row>
    <row r="233" spans="12:12" x14ac:dyDescent="0.25">
      <c r="L233" s="7"/>
    </row>
    <row r="234" spans="12:12" x14ac:dyDescent="0.25">
      <c r="L234" s="7"/>
    </row>
    <row r="235" spans="12:12" x14ac:dyDescent="0.25">
      <c r="L235" s="7"/>
    </row>
    <row r="236" spans="12:12" x14ac:dyDescent="0.25">
      <c r="L236" s="7"/>
    </row>
    <row r="237" spans="12:12" x14ac:dyDescent="0.25">
      <c r="L237" s="8"/>
    </row>
    <row r="238" spans="12:12" x14ac:dyDescent="0.25">
      <c r="L238" s="8"/>
    </row>
    <row r="239" spans="12:12" x14ac:dyDescent="0.25">
      <c r="L239" s="8"/>
    </row>
    <row r="240" spans="12:12" x14ac:dyDescent="0.25">
      <c r="L240" s="8"/>
    </row>
    <row r="241" spans="12:12" x14ac:dyDescent="0.25">
      <c r="L241" s="8"/>
    </row>
    <row r="242" spans="12:12" x14ac:dyDescent="0.25">
      <c r="L242" s="8"/>
    </row>
    <row r="243" spans="12:12" x14ac:dyDescent="0.25">
      <c r="L243" s="8"/>
    </row>
    <row r="244" spans="12:12" x14ac:dyDescent="0.25">
      <c r="L244" s="8"/>
    </row>
    <row r="245" spans="12:12" x14ac:dyDescent="0.25">
      <c r="L245" s="8"/>
    </row>
    <row r="246" spans="12:12" x14ac:dyDescent="0.25">
      <c r="L246" s="8"/>
    </row>
    <row r="247" spans="12:12" x14ac:dyDescent="0.25">
      <c r="L247" s="8"/>
    </row>
    <row r="248" spans="12:12" x14ac:dyDescent="0.25">
      <c r="L248" s="8"/>
    </row>
    <row r="249" spans="12:12" x14ac:dyDescent="0.25">
      <c r="L249" s="8"/>
    </row>
    <row r="250" spans="12:12" x14ac:dyDescent="0.25">
      <c r="L250" s="8"/>
    </row>
    <row r="251" spans="12:12" x14ac:dyDescent="0.25">
      <c r="L251" s="8"/>
    </row>
    <row r="252" spans="12:12" x14ac:dyDescent="0.25">
      <c r="L252" s="8"/>
    </row>
    <row r="253" spans="12:12" x14ac:dyDescent="0.25">
      <c r="L253" s="8"/>
    </row>
    <row r="254" spans="12:12" x14ac:dyDescent="0.25">
      <c r="L254" s="8"/>
    </row>
    <row r="255" spans="12:12" x14ac:dyDescent="0.25">
      <c r="L255" s="8"/>
    </row>
    <row r="256" spans="12:12" x14ac:dyDescent="0.25">
      <c r="L256" s="8"/>
    </row>
    <row r="257" spans="12:12" x14ac:dyDescent="0.25">
      <c r="L257" s="8"/>
    </row>
    <row r="258" spans="12:12" x14ac:dyDescent="0.25">
      <c r="L258" s="8"/>
    </row>
    <row r="259" spans="12:12" x14ac:dyDescent="0.25">
      <c r="L259" s="8"/>
    </row>
    <row r="260" spans="12:12" x14ac:dyDescent="0.25">
      <c r="L260" s="8"/>
    </row>
    <row r="261" spans="12:12" x14ac:dyDescent="0.25">
      <c r="L261" s="8"/>
    </row>
    <row r="262" spans="12:12" x14ac:dyDescent="0.25">
      <c r="L262" s="8"/>
    </row>
    <row r="263" spans="12:12" x14ac:dyDescent="0.25">
      <c r="L263" s="8"/>
    </row>
    <row r="264" spans="12:12" x14ac:dyDescent="0.25">
      <c r="L264" s="8"/>
    </row>
    <row r="265" spans="12:12" x14ac:dyDescent="0.25">
      <c r="L265" s="8"/>
    </row>
    <row r="266" spans="12:12" x14ac:dyDescent="0.25">
      <c r="L266" s="8"/>
    </row>
    <row r="267" spans="12:12" x14ac:dyDescent="0.25">
      <c r="L267" s="8"/>
    </row>
    <row r="268" spans="12:12" x14ac:dyDescent="0.25">
      <c r="L268" s="8"/>
    </row>
    <row r="269" spans="12:12" x14ac:dyDescent="0.25">
      <c r="L269" s="8"/>
    </row>
    <row r="270" spans="12:12" x14ac:dyDescent="0.25">
      <c r="L270" s="8"/>
    </row>
    <row r="271" spans="12:12" x14ac:dyDescent="0.25">
      <c r="L271" s="8"/>
    </row>
    <row r="272" spans="12:12" x14ac:dyDescent="0.25">
      <c r="L272" s="8"/>
    </row>
    <row r="273" spans="12:12" x14ac:dyDescent="0.25">
      <c r="L273" s="8"/>
    </row>
    <row r="274" spans="12:12" x14ac:dyDescent="0.25">
      <c r="L274" s="8"/>
    </row>
    <row r="275" spans="12:12" x14ac:dyDescent="0.25">
      <c r="L275" s="8"/>
    </row>
    <row r="276" spans="12:12" x14ac:dyDescent="0.25">
      <c r="L276" s="8"/>
    </row>
    <row r="277" spans="12:12" x14ac:dyDescent="0.25">
      <c r="L277" s="8"/>
    </row>
    <row r="278" spans="12:12" x14ac:dyDescent="0.25">
      <c r="L278" s="8"/>
    </row>
    <row r="279" spans="12:12" x14ac:dyDescent="0.25">
      <c r="L279" s="8"/>
    </row>
    <row r="280" spans="12:12" x14ac:dyDescent="0.25">
      <c r="L280" s="8"/>
    </row>
    <row r="281" spans="12:12" x14ac:dyDescent="0.25">
      <c r="L281" s="8"/>
    </row>
    <row r="282" spans="12:12" x14ac:dyDescent="0.25">
      <c r="L282" s="8"/>
    </row>
    <row r="283" spans="12:12" x14ac:dyDescent="0.25">
      <c r="L283" s="8"/>
    </row>
    <row r="284" spans="12:12" x14ac:dyDescent="0.25">
      <c r="L284" s="8"/>
    </row>
    <row r="285" spans="12:12" x14ac:dyDescent="0.25">
      <c r="L285" s="8"/>
    </row>
    <row r="286" spans="12:12" x14ac:dyDescent="0.25">
      <c r="L286" s="8"/>
    </row>
    <row r="287" spans="12:12" x14ac:dyDescent="0.25">
      <c r="L287" s="8"/>
    </row>
    <row r="288" spans="12:12" x14ac:dyDescent="0.25">
      <c r="L288" s="8"/>
    </row>
    <row r="289" spans="12:12" x14ac:dyDescent="0.25">
      <c r="L289" s="8"/>
    </row>
    <row r="290" spans="12:12" x14ac:dyDescent="0.25">
      <c r="L290" s="8"/>
    </row>
    <row r="291" spans="12:12" x14ac:dyDescent="0.25">
      <c r="L291" s="8"/>
    </row>
    <row r="292" spans="12:12" x14ac:dyDescent="0.25">
      <c r="L292" s="8"/>
    </row>
    <row r="293" spans="12:12" x14ac:dyDescent="0.25">
      <c r="L293" s="8"/>
    </row>
    <row r="294" spans="12:12" x14ac:dyDescent="0.25">
      <c r="L294" s="8"/>
    </row>
    <row r="295" spans="12:12" x14ac:dyDescent="0.25">
      <c r="L295" s="8"/>
    </row>
    <row r="296" spans="12:12" x14ac:dyDescent="0.25">
      <c r="L296" s="8"/>
    </row>
    <row r="297" spans="12:12" x14ac:dyDescent="0.25">
      <c r="L297" s="8"/>
    </row>
    <row r="298" spans="12:12" x14ac:dyDescent="0.25">
      <c r="L298" s="8"/>
    </row>
    <row r="299" spans="12:12" x14ac:dyDescent="0.25">
      <c r="L299" s="8"/>
    </row>
    <row r="300" spans="12:12" x14ac:dyDescent="0.25">
      <c r="L300" s="8"/>
    </row>
    <row r="301" spans="12:12" x14ac:dyDescent="0.25">
      <c r="L301" s="8"/>
    </row>
    <row r="302" spans="12:12" x14ac:dyDescent="0.25">
      <c r="L302" s="8"/>
    </row>
    <row r="303" spans="12:12" x14ac:dyDescent="0.25">
      <c r="L303" s="8"/>
    </row>
    <row r="304" spans="12:12" x14ac:dyDescent="0.25">
      <c r="L304" s="8"/>
    </row>
    <row r="305" spans="12:12" x14ac:dyDescent="0.25">
      <c r="L305" s="8"/>
    </row>
    <row r="306" spans="12:12" x14ac:dyDescent="0.25">
      <c r="L306" s="8"/>
    </row>
    <row r="307" spans="12:12" x14ac:dyDescent="0.25">
      <c r="L307" s="8"/>
    </row>
    <row r="308" spans="12:12" x14ac:dyDescent="0.25">
      <c r="L308" s="8"/>
    </row>
    <row r="309" spans="12:12" x14ac:dyDescent="0.25">
      <c r="L309" s="8"/>
    </row>
    <row r="310" spans="12:12" x14ac:dyDescent="0.25">
      <c r="L310" s="8"/>
    </row>
    <row r="311" spans="12:12" x14ac:dyDescent="0.25">
      <c r="L311" s="8"/>
    </row>
    <row r="312" spans="12:12" x14ac:dyDescent="0.25">
      <c r="L312" s="8"/>
    </row>
    <row r="313" spans="12:12" x14ac:dyDescent="0.25">
      <c r="L313" s="8"/>
    </row>
    <row r="314" spans="12:12" x14ac:dyDescent="0.25">
      <c r="L314" s="8"/>
    </row>
    <row r="315" spans="12:12" x14ac:dyDescent="0.25">
      <c r="L315" s="8"/>
    </row>
    <row r="316" spans="12:12" x14ac:dyDescent="0.25">
      <c r="L316" s="8"/>
    </row>
    <row r="317" spans="12:12" x14ac:dyDescent="0.25">
      <c r="L317" s="8"/>
    </row>
    <row r="318" spans="12:12" x14ac:dyDescent="0.25">
      <c r="L318" s="8"/>
    </row>
    <row r="319" spans="12:12" x14ac:dyDescent="0.25">
      <c r="L319" s="8"/>
    </row>
    <row r="320" spans="12:12" x14ac:dyDescent="0.25">
      <c r="L320" s="8"/>
    </row>
    <row r="321" spans="12:12" x14ac:dyDescent="0.25">
      <c r="L321" s="8"/>
    </row>
    <row r="322" spans="12:12" x14ac:dyDescent="0.25">
      <c r="L322" s="8"/>
    </row>
    <row r="323" spans="12:12" x14ac:dyDescent="0.25">
      <c r="L323" s="8"/>
    </row>
    <row r="324" spans="12:12" x14ac:dyDescent="0.25">
      <c r="L324" s="8"/>
    </row>
    <row r="325" spans="12:12" x14ac:dyDescent="0.25">
      <c r="L325" s="8"/>
    </row>
    <row r="326" spans="12:12" x14ac:dyDescent="0.25">
      <c r="L326" s="8"/>
    </row>
    <row r="327" spans="12:12" x14ac:dyDescent="0.25">
      <c r="L327" s="8"/>
    </row>
    <row r="328" spans="12:12" x14ac:dyDescent="0.25">
      <c r="L328" s="8"/>
    </row>
    <row r="329" spans="12:12" x14ac:dyDescent="0.25">
      <c r="L329" s="8"/>
    </row>
    <row r="330" spans="12:12" x14ac:dyDescent="0.25">
      <c r="L330" s="8"/>
    </row>
    <row r="331" spans="12:12" x14ac:dyDescent="0.25">
      <c r="L331" s="8"/>
    </row>
    <row r="332" spans="12:12" x14ac:dyDescent="0.25">
      <c r="L332" s="8"/>
    </row>
    <row r="333" spans="12:12" x14ac:dyDescent="0.25">
      <c r="L333" s="8"/>
    </row>
    <row r="334" spans="12:12" x14ac:dyDescent="0.25">
      <c r="L334" s="8"/>
    </row>
    <row r="335" spans="12:12" x14ac:dyDescent="0.25">
      <c r="L335" s="8"/>
    </row>
    <row r="336" spans="12:12" x14ac:dyDescent="0.25">
      <c r="L336" s="8"/>
    </row>
    <row r="337" spans="12:12" x14ac:dyDescent="0.25">
      <c r="L337" s="8"/>
    </row>
    <row r="338" spans="12:12" x14ac:dyDescent="0.25">
      <c r="L338" s="8"/>
    </row>
    <row r="339" spans="12:12" x14ac:dyDescent="0.25">
      <c r="L339" s="8"/>
    </row>
    <row r="340" spans="12:12" x14ac:dyDescent="0.25">
      <c r="L340" s="8"/>
    </row>
    <row r="341" spans="12:12" x14ac:dyDescent="0.25">
      <c r="L341" s="8"/>
    </row>
    <row r="342" spans="12:12" x14ac:dyDescent="0.25">
      <c r="L342" s="8"/>
    </row>
    <row r="343" spans="12:12" x14ac:dyDescent="0.25">
      <c r="L343" s="8"/>
    </row>
    <row r="344" spans="12:12" x14ac:dyDescent="0.25">
      <c r="L344" s="8"/>
    </row>
    <row r="345" spans="12:12" x14ac:dyDescent="0.25">
      <c r="L345" s="8"/>
    </row>
    <row r="346" spans="12:12" x14ac:dyDescent="0.25">
      <c r="L346" s="8"/>
    </row>
    <row r="347" spans="12:12" x14ac:dyDescent="0.25">
      <c r="L347" s="8"/>
    </row>
    <row r="348" spans="12:12" x14ac:dyDescent="0.25">
      <c r="L348" s="8"/>
    </row>
    <row r="349" spans="12:12" x14ac:dyDescent="0.25">
      <c r="L349" s="8"/>
    </row>
    <row r="350" spans="12:12" x14ac:dyDescent="0.25">
      <c r="L350" s="8"/>
    </row>
    <row r="351" spans="12:12" x14ac:dyDescent="0.25">
      <c r="L351" s="8"/>
    </row>
    <row r="352" spans="12:12" x14ac:dyDescent="0.25">
      <c r="L352" s="8"/>
    </row>
    <row r="353" spans="12:12" x14ac:dyDescent="0.25">
      <c r="L353" s="8"/>
    </row>
    <row r="354" spans="12:12" x14ac:dyDescent="0.25">
      <c r="L354" s="8"/>
    </row>
    <row r="355" spans="12:12" x14ac:dyDescent="0.25">
      <c r="L355" s="8"/>
    </row>
    <row r="356" spans="12:12" x14ac:dyDescent="0.25">
      <c r="L356" s="8"/>
    </row>
    <row r="357" spans="12:12" x14ac:dyDescent="0.25">
      <c r="L357" s="8"/>
    </row>
    <row r="358" spans="12:12" x14ac:dyDescent="0.25">
      <c r="L358" s="8"/>
    </row>
    <row r="359" spans="12:12" x14ac:dyDescent="0.25">
      <c r="L359" s="8"/>
    </row>
    <row r="360" spans="12:12" x14ac:dyDescent="0.25">
      <c r="L360" s="8"/>
    </row>
    <row r="361" spans="12:12" x14ac:dyDescent="0.25">
      <c r="L361" s="8"/>
    </row>
    <row r="362" spans="12:12" x14ac:dyDescent="0.25">
      <c r="L362" s="8"/>
    </row>
    <row r="363" spans="12:12" x14ac:dyDescent="0.25">
      <c r="L363" s="8"/>
    </row>
    <row r="364" spans="12:12" x14ac:dyDescent="0.25">
      <c r="L364" s="8"/>
    </row>
    <row r="365" spans="12:12" x14ac:dyDescent="0.25">
      <c r="L365" s="8"/>
    </row>
    <row r="366" spans="12:12" x14ac:dyDescent="0.25">
      <c r="L366" s="8"/>
    </row>
    <row r="367" spans="12:12" x14ac:dyDescent="0.25">
      <c r="L367" s="8"/>
    </row>
    <row r="368" spans="12:12" x14ac:dyDescent="0.25">
      <c r="L368" s="8"/>
    </row>
    <row r="369" spans="12:12" x14ac:dyDescent="0.25">
      <c r="L369" s="8"/>
    </row>
    <row r="370" spans="12:12" x14ac:dyDescent="0.25">
      <c r="L370" s="8"/>
    </row>
    <row r="371" spans="12:12" x14ac:dyDescent="0.25">
      <c r="L371" s="8"/>
    </row>
    <row r="372" spans="12:12" x14ac:dyDescent="0.25">
      <c r="L372" s="8"/>
    </row>
    <row r="373" spans="12:12" x14ac:dyDescent="0.25">
      <c r="L373" s="8"/>
    </row>
    <row r="374" spans="12:12" x14ac:dyDescent="0.25">
      <c r="L374" s="8"/>
    </row>
    <row r="375" spans="12:12" x14ac:dyDescent="0.25">
      <c r="L375" s="8"/>
    </row>
    <row r="376" spans="12:12" x14ac:dyDescent="0.25">
      <c r="L376" s="8"/>
    </row>
    <row r="377" spans="12:12" x14ac:dyDescent="0.25">
      <c r="L377" s="8"/>
    </row>
    <row r="378" spans="12:12" x14ac:dyDescent="0.25">
      <c r="L378" s="8"/>
    </row>
    <row r="379" spans="12:12" x14ac:dyDescent="0.25">
      <c r="L379" s="8"/>
    </row>
    <row r="380" spans="12:12" x14ac:dyDescent="0.25">
      <c r="L380" s="8"/>
    </row>
    <row r="381" spans="12:12" x14ac:dyDescent="0.25">
      <c r="L381" s="8"/>
    </row>
    <row r="382" spans="12:12" x14ac:dyDescent="0.25">
      <c r="L382" s="8"/>
    </row>
    <row r="383" spans="12:12" x14ac:dyDescent="0.25">
      <c r="L383" s="8"/>
    </row>
    <row r="384" spans="12:12" x14ac:dyDescent="0.25">
      <c r="L384" s="8"/>
    </row>
    <row r="385" spans="12:12" x14ac:dyDescent="0.25">
      <c r="L385" s="8"/>
    </row>
    <row r="386" spans="12:12" x14ac:dyDescent="0.25">
      <c r="L386" s="8"/>
    </row>
    <row r="387" spans="12:12" x14ac:dyDescent="0.25">
      <c r="L387" s="8"/>
    </row>
    <row r="388" spans="12:12" x14ac:dyDescent="0.25">
      <c r="L388" s="8"/>
    </row>
    <row r="389" spans="12:12" x14ac:dyDescent="0.25">
      <c r="L389" s="8"/>
    </row>
    <row r="390" spans="12:12" x14ac:dyDescent="0.25">
      <c r="L390" s="8"/>
    </row>
    <row r="391" spans="12:12" x14ac:dyDescent="0.25">
      <c r="L391" s="8"/>
    </row>
    <row r="392" spans="12:12" x14ac:dyDescent="0.25">
      <c r="L392" s="8"/>
    </row>
    <row r="393" spans="12:12" x14ac:dyDescent="0.25">
      <c r="L393" s="8"/>
    </row>
    <row r="394" spans="12:12" x14ac:dyDescent="0.25">
      <c r="L394" s="8"/>
    </row>
    <row r="395" spans="12:12" x14ac:dyDescent="0.25">
      <c r="L395" s="8"/>
    </row>
    <row r="396" spans="12:12" x14ac:dyDescent="0.25">
      <c r="L396" s="8"/>
    </row>
    <row r="397" spans="12:12" x14ac:dyDescent="0.25">
      <c r="L397" s="8"/>
    </row>
    <row r="398" spans="12:12" x14ac:dyDescent="0.25">
      <c r="L398" s="8"/>
    </row>
    <row r="399" spans="12:12" x14ac:dyDescent="0.25">
      <c r="L399" s="8"/>
    </row>
    <row r="400" spans="12:12" x14ac:dyDescent="0.25">
      <c r="L400" s="8"/>
    </row>
    <row r="401" spans="12:12" x14ac:dyDescent="0.25">
      <c r="L401" s="8"/>
    </row>
    <row r="402" spans="12:12" x14ac:dyDescent="0.25">
      <c r="L402" s="8"/>
    </row>
    <row r="403" spans="12:12" x14ac:dyDescent="0.25">
      <c r="L403" s="8"/>
    </row>
    <row r="404" spans="12:12" x14ac:dyDescent="0.25">
      <c r="L404" s="8"/>
    </row>
    <row r="405" spans="12:12" x14ac:dyDescent="0.25">
      <c r="L405" s="8"/>
    </row>
  </sheetData>
  <autoFilter ref="A3:O81"/>
  <mergeCells count="24">
    <mergeCell ref="I48:O48"/>
    <mergeCell ref="I49:O49"/>
    <mergeCell ref="I55:O55"/>
    <mergeCell ref="I62:O62"/>
    <mergeCell ref="I59:O59"/>
    <mergeCell ref="I58:O58"/>
    <mergeCell ref="I50:O50"/>
    <mergeCell ref="I61:O61"/>
    <mergeCell ref="A1:O1"/>
    <mergeCell ref="N4:O4"/>
    <mergeCell ref="N60:O60"/>
    <mergeCell ref="N9:O9"/>
    <mergeCell ref="N12:O12"/>
    <mergeCell ref="N13:O13"/>
    <mergeCell ref="N10:O10"/>
    <mergeCell ref="N39:O39"/>
    <mergeCell ref="N40:O40"/>
    <mergeCell ref="N37:O37"/>
    <mergeCell ref="N36:O36"/>
    <mergeCell ref="N16:O16"/>
    <mergeCell ref="I51:O51"/>
    <mergeCell ref="I52:O52"/>
    <mergeCell ref="I54:O54"/>
    <mergeCell ref="I56:O56"/>
  </mergeCells>
  <pageMargins left="0.70866141732283472" right="0.36" top="0.49" bottom="0.47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24"/>
  <sheetViews>
    <sheetView workbookViewId="0">
      <selection activeCell="A3" sqref="A3:O11"/>
    </sheetView>
  </sheetViews>
  <sheetFormatPr defaultRowHeight="15" x14ac:dyDescent="0.25"/>
  <cols>
    <col min="1" max="1" width="3.85546875" customWidth="1"/>
    <col min="2" max="2" width="30.28515625" customWidth="1"/>
    <col min="3" max="3" width="13.28515625" customWidth="1"/>
    <col min="4" max="4" width="9.28515625" customWidth="1"/>
    <col min="5" max="5" width="10.7109375" customWidth="1"/>
    <col min="6" max="6" width="6.7109375" customWidth="1"/>
    <col min="8" max="8" width="11.42578125" customWidth="1"/>
    <col min="9" max="9" width="7.85546875" customWidth="1"/>
    <col min="10" max="10" width="8.5703125" customWidth="1"/>
    <col min="11" max="11" width="12" customWidth="1"/>
    <col min="13" max="13" width="7.85546875" customWidth="1"/>
    <col min="14" max="14" width="16.42578125" style="89" customWidth="1"/>
    <col min="15" max="15" width="21.5703125" customWidth="1"/>
    <col min="16" max="16" width="10" customWidth="1"/>
  </cols>
  <sheetData>
    <row r="1" spans="1:21" ht="15.75" customHeight="1" x14ac:dyDescent="0.25">
      <c r="A1" s="251" t="s">
        <v>200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1" ht="36" x14ac:dyDescent="0.25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6" t="s">
        <v>6</v>
      </c>
      <c r="H2" s="6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88" t="s">
        <v>13</v>
      </c>
      <c r="O2" s="4" t="s">
        <v>14</v>
      </c>
    </row>
    <row r="3" spans="1:21" ht="120.75" customHeight="1" x14ac:dyDescent="0.25">
      <c r="A3" s="97">
        <v>1</v>
      </c>
      <c r="B3" s="98" t="s">
        <v>108</v>
      </c>
      <c r="C3" s="99" t="s">
        <v>109</v>
      </c>
      <c r="D3" s="100">
        <v>43571</v>
      </c>
      <c r="E3" s="99" t="s">
        <v>17</v>
      </c>
      <c r="F3" s="99" t="s">
        <v>16</v>
      </c>
      <c r="G3" s="99">
        <v>741200</v>
      </c>
      <c r="H3" s="101">
        <v>492393.63</v>
      </c>
      <c r="I3" s="99">
        <v>18</v>
      </c>
      <c r="J3" s="101">
        <v>0</v>
      </c>
      <c r="K3" s="102" t="s">
        <v>110</v>
      </c>
      <c r="L3" s="99">
        <f>G3-H3</f>
        <v>248806.37</v>
      </c>
      <c r="M3" s="101">
        <f>L3/G3*100</f>
        <v>33.568047760388559</v>
      </c>
      <c r="N3" s="103" t="s">
        <v>206</v>
      </c>
      <c r="O3" s="103" t="s">
        <v>107</v>
      </c>
    </row>
    <row r="4" spans="1:21" ht="82.5" customHeight="1" x14ac:dyDescent="0.25">
      <c r="A4" s="97">
        <v>2</v>
      </c>
      <c r="B4" s="104" t="s">
        <v>104</v>
      </c>
      <c r="C4" s="99" t="s">
        <v>105</v>
      </c>
      <c r="D4" s="100">
        <v>43572</v>
      </c>
      <c r="E4" s="99" t="s">
        <v>17</v>
      </c>
      <c r="F4" s="99" t="s">
        <v>16</v>
      </c>
      <c r="G4" s="99">
        <v>790800</v>
      </c>
      <c r="H4" s="99">
        <v>539518</v>
      </c>
      <c r="I4" s="99">
        <v>18</v>
      </c>
      <c r="J4" s="99">
        <v>0</v>
      </c>
      <c r="K4" s="102" t="s">
        <v>106</v>
      </c>
      <c r="L4" s="99">
        <f>G4-H4</f>
        <v>251282</v>
      </c>
      <c r="M4" s="101">
        <f>L4/G4*100</f>
        <v>31.775670207384927</v>
      </c>
      <c r="N4" s="103" t="s">
        <v>113</v>
      </c>
      <c r="O4" s="103" t="s">
        <v>107</v>
      </c>
      <c r="P4">
        <f>L3+L4+L5+L6+L7</f>
        <v>2608318.84</v>
      </c>
    </row>
    <row r="5" spans="1:21" ht="69.75" customHeight="1" x14ac:dyDescent="0.25">
      <c r="A5" s="97">
        <v>3</v>
      </c>
      <c r="B5" s="98" t="s">
        <v>111</v>
      </c>
      <c r="C5" s="99" t="s">
        <v>112</v>
      </c>
      <c r="D5" s="100">
        <v>43572</v>
      </c>
      <c r="E5" s="99" t="s">
        <v>17</v>
      </c>
      <c r="F5" s="99" t="s">
        <v>16</v>
      </c>
      <c r="G5" s="99">
        <v>1082100</v>
      </c>
      <c r="H5" s="101">
        <v>735828</v>
      </c>
      <c r="I5" s="108">
        <v>11</v>
      </c>
      <c r="J5" s="101">
        <v>0</v>
      </c>
      <c r="K5" s="102" t="s">
        <v>110</v>
      </c>
      <c r="L5" s="99">
        <f>G5-H5</f>
        <v>346272</v>
      </c>
      <c r="M5" s="101">
        <f>L5/G5*100</f>
        <v>32</v>
      </c>
      <c r="N5" s="103" t="s">
        <v>215</v>
      </c>
      <c r="O5" s="103" t="s">
        <v>107</v>
      </c>
    </row>
    <row r="6" spans="1:21" ht="99.75" customHeight="1" x14ac:dyDescent="0.25">
      <c r="A6" s="97">
        <v>4</v>
      </c>
      <c r="B6" s="98" t="s">
        <v>114</v>
      </c>
      <c r="C6" s="99" t="s">
        <v>115</v>
      </c>
      <c r="D6" s="100">
        <v>43578</v>
      </c>
      <c r="E6" s="99" t="s">
        <v>17</v>
      </c>
      <c r="F6" s="99" t="s">
        <v>16</v>
      </c>
      <c r="G6" s="99">
        <v>715381</v>
      </c>
      <c r="H6" s="101">
        <v>511497.13</v>
      </c>
      <c r="I6" s="99">
        <v>12</v>
      </c>
      <c r="J6" s="101">
        <v>0</v>
      </c>
      <c r="K6" s="102" t="s">
        <v>110</v>
      </c>
      <c r="L6" s="99">
        <f>G6-H6</f>
        <v>203883.87</v>
      </c>
      <c r="M6" s="101">
        <f>L6/G6*100</f>
        <v>28.500039838911011</v>
      </c>
      <c r="N6" s="103" t="s">
        <v>207</v>
      </c>
      <c r="O6" s="103" t="s">
        <v>107</v>
      </c>
    </row>
    <row r="7" spans="1:21" ht="63" customHeight="1" x14ac:dyDescent="0.25">
      <c r="A7" s="97">
        <v>5</v>
      </c>
      <c r="B7" s="105" t="s">
        <v>116</v>
      </c>
      <c r="C7" s="105" t="s">
        <v>117</v>
      </c>
      <c r="D7" s="100">
        <v>43571</v>
      </c>
      <c r="E7" s="99" t="s">
        <v>17</v>
      </c>
      <c r="F7" s="99" t="s">
        <v>16</v>
      </c>
      <c r="G7" s="99">
        <v>8655970</v>
      </c>
      <c r="H7" s="101">
        <v>7097895.4000000004</v>
      </c>
      <c r="I7" s="99">
        <v>6</v>
      </c>
      <c r="J7" s="101">
        <v>0</v>
      </c>
      <c r="K7" s="102" t="s">
        <v>118</v>
      </c>
      <c r="L7" s="99">
        <f>G7-H7</f>
        <v>1558074.5999999996</v>
      </c>
      <c r="M7" s="101">
        <f>L7/G7*100</f>
        <v>17.999999999999996</v>
      </c>
      <c r="N7" s="103" t="s">
        <v>208</v>
      </c>
      <c r="O7" s="112" t="s">
        <v>119</v>
      </c>
      <c r="P7" s="93"/>
      <c r="Q7" s="93"/>
      <c r="R7" s="93"/>
      <c r="S7" s="93"/>
      <c r="T7" s="93"/>
      <c r="U7" s="94"/>
    </row>
    <row r="8" spans="1:21" ht="68.25" hidden="1" customHeight="1" x14ac:dyDescent="0.25">
      <c r="A8" s="97">
        <v>6</v>
      </c>
      <c r="B8" s="105" t="s">
        <v>216</v>
      </c>
      <c r="C8" s="105" t="s">
        <v>209</v>
      </c>
      <c r="D8" s="100">
        <v>43616</v>
      </c>
      <c r="E8" s="99" t="s">
        <v>17</v>
      </c>
      <c r="F8" s="99" t="s">
        <v>16</v>
      </c>
      <c r="G8" s="99">
        <v>417233</v>
      </c>
      <c r="H8" s="101"/>
      <c r="I8" s="99">
        <v>0</v>
      </c>
      <c r="J8" s="101">
        <v>0</v>
      </c>
      <c r="K8" s="102"/>
      <c r="L8" s="99">
        <v>0</v>
      </c>
      <c r="M8" s="101">
        <v>0</v>
      </c>
      <c r="N8" s="266" t="s">
        <v>218</v>
      </c>
      <c r="O8" s="266"/>
    </row>
    <row r="9" spans="1:21" ht="64.5" hidden="1" x14ac:dyDescent="0.25">
      <c r="A9" s="97">
        <v>7</v>
      </c>
      <c r="B9" s="105" t="s">
        <v>120</v>
      </c>
      <c r="C9" s="105" t="s">
        <v>117</v>
      </c>
      <c r="D9" s="100">
        <v>43591</v>
      </c>
      <c r="E9" s="99" t="s">
        <v>17</v>
      </c>
      <c r="F9" s="99" t="s">
        <v>16</v>
      </c>
      <c r="G9" s="99">
        <v>344502</v>
      </c>
      <c r="H9" s="99">
        <v>344502</v>
      </c>
      <c r="I9" s="99">
        <v>0</v>
      </c>
      <c r="J9" s="101">
        <v>0</v>
      </c>
      <c r="K9" s="102" t="s">
        <v>121</v>
      </c>
      <c r="L9" s="99">
        <f>G9-H9</f>
        <v>0</v>
      </c>
      <c r="M9" s="101">
        <f>L9/G9*100</f>
        <v>0</v>
      </c>
      <c r="N9" s="266" t="s">
        <v>150</v>
      </c>
      <c r="O9" s="266"/>
    </row>
    <row r="10" spans="1:21" ht="64.5" x14ac:dyDescent="0.25">
      <c r="A10" s="97">
        <v>8</v>
      </c>
      <c r="B10" s="106" t="s">
        <v>210</v>
      </c>
      <c r="C10" s="105" t="s">
        <v>211</v>
      </c>
      <c r="D10" s="100">
        <v>43616</v>
      </c>
      <c r="E10" s="99" t="s">
        <v>17</v>
      </c>
      <c r="F10" s="99" t="s">
        <v>16</v>
      </c>
      <c r="G10" s="99">
        <v>989114</v>
      </c>
      <c r="H10" s="99">
        <v>914900</v>
      </c>
      <c r="I10" s="99">
        <v>2</v>
      </c>
      <c r="J10" s="101">
        <v>1</v>
      </c>
      <c r="K10" s="102" t="s">
        <v>212</v>
      </c>
      <c r="L10" s="99">
        <f>G10-H10</f>
        <v>74214</v>
      </c>
      <c r="M10" s="101">
        <f>L10/G10*100</f>
        <v>7.5030785126891333</v>
      </c>
      <c r="N10" s="107" t="s">
        <v>213</v>
      </c>
      <c r="O10" s="112" t="s">
        <v>214</v>
      </c>
    </row>
    <row r="11" spans="1:21" ht="75" x14ac:dyDescent="0.25">
      <c r="A11" s="97"/>
      <c r="B11" s="99" t="s">
        <v>301</v>
      </c>
      <c r="C11" s="99" t="s">
        <v>117</v>
      </c>
      <c r="D11" s="100">
        <v>43789</v>
      </c>
      <c r="E11" s="99" t="s">
        <v>302</v>
      </c>
      <c r="F11" s="99" t="s">
        <v>16</v>
      </c>
      <c r="G11" s="99">
        <v>300000</v>
      </c>
      <c r="H11" s="99">
        <v>135000</v>
      </c>
      <c r="I11" s="99">
        <v>7</v>
      </c>
      <c r="J11" s="101">
        <v>0</v>
      </c>
      <c r="K11" s="102" t="s">
        <v>303</v>
      </c>
      <c r="L11" s="99">
        <f>G11-H11</f>
        <v>165000</v>
      </c>
      <c r="M11" s="101">
        <f>L11/G11*100</f>
        <v>55.000000000000007</v>
      </c>
      <c r="N11" s="107" t="s">
        <v>304</v>
      </c>
      <c r="O11" s="112"/>
      <c r="P11" s="17" t="s">
        <v>305</v>
      </c>
    </row>
    <row r="12" spans="1:21" hidden="1" x14ac:dyDescent="0.25">
      <c r="A12" s="31"/>
      <c r="B12" s="31" t="s">
        <v>243</v>
      </c>
      <c r="C12" s="31"/>
      <c r="D12" s="31"/>
      <c r="E12" s="31"/>
      <c r="F12" s="31"/>
      <c r="G12" s="28">
        <f>G3+G4+G5+G6+G7+G10</f>
        <v>12974565</v>
      </c>
      <c r="H12" s="120">
        <f>H3+H4+H5+H6+H7+H10</f>
        <v>10292032.16</v>
      </c>
      <c r="I12" s="31">
        <f>I3+I4+I5+I6+I7+I10</f>
        <v>67</v>
      </c>
      <c r="J12" s="31"/>
      <c r="K12" s="31"/>
      <c r="L12" s="31"/>
      <c r="M12" s="31"/>
      <c r="N12" s="92"/>
      <c r="O12" s="31"/>
    </row>
    <row r="13" spans="1:21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93"/>
    </row>
    <row r="14" spans="1:21" x14ac:dyDescent="0.25">
      <c r="A14" s="93"/>
      <c r="B14" s="121"/>
      <c r="C14" s="121"/>
      <c r="D14" s="93"/>
      <c r="E14" s="93"/>
      <c r="F14" s="93"/>
      <c r="G14" s="121"/>
      <c r="H14" s="123"/>
      <c r="I14" s="93"/>
      <c r="J14" s="93"/>
      <c r="K14" s="93"/>
      <c r="L14" s="93"/>
      <c r="M14" s="93"/>
      <c r="N14" s="94"/>
      <c r="O14" s="93"/>
    </row>
    <row r="15" spans="1:21" x14ac:dyDescent="0.25">
      <c r="A15" s="91"/>
      <c r="B15" s="122"/>
      <c r="C15" s="122"/>
      <c r="D15" s="91"/>
      <c r="E15" s="91"/>
      <c r="F15" s="91"/>
      <c r="G15" s="91"/>
      <c r="I15" s="91"/>
      <c r="J15" s="91"/>
      <c r="K15" s="91"/>
      <c r="L15" s="91"/>
      <c r="M15" s="91"/>
      <c r="O15" s="91"/>
    </row>
    <row r="16" spans="1:21" x14ac:dyDescent="0.25">
      <c r="A16" s="91"/>
      <c r="B16" s="122"/>
      <c r="C16" s="122"/>
      <c r="D16" s="91"/>
      <c r="E16" s="91"/>
      <c r="F16" s="91"/>
      <c r="G16" s="91"/>
      <c r="O16" s="91"/>
    </row>
    <row r="17" spans="1:15" x14ac:dyDescent="0.25">
      <c r="A17" s="91"/>
      <c r="B17" s="91"/>
      <c r="C17" s="91"/>
      <c r="D17" s="91"/>
      <c r="E17" s="91"/>
      <c r="F17" s="91"/>
      <c r="G17" s="91"/>
      <c r="H17" s="124"/>
      <c r="I17" s="91"/>
      <c r="J17" s="91"/>
      <c r="K17" s="91"/>
      <c r="L17" s="91"/>
      <c r="M17" s="91"/>
      <c r="O17" s="91"/>
    </row>
    <row r="24" spans="1:15" x14ac:dyDescent="0.25">
      <c r="E24" s="126"/>
    </row>
  </sheetData>
  <autoFilter ref="C2:O12">
    <filterColumn colId="2">
      <customFilters>
        <customFilter operator="notEqual" val=" "/>
      </customFilters>
    </filterColumn>
    <filterColumn colId="6">
      <filters>
        <filter val="11"/>
        <filter val="12"/>
        <filter val="18"/>
        <filter val="2"/>
        <filter val="6"/>
        <filter val="7"/>
      </filters>
    </filterColumn>
  </autoFilter>
  <mergeCells count="3">
    <mergeCell ref="A1:O1"/>
    <mergeCell ref="N8:O8"/>
    <mergeCell ref="N9:O9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B8" workbookViewId="0">
      <selection activeCell="B12" sqref="B12:B14"/>
    </sheetView>
  </sheetViews>
  <sheetFormatPr defaultRowHeight="15" x14ac:dyDescent="0.25"/>
  <cols>
    <col min="1" max="1" width="5.85546875" customWidth="1"/>
    <col min="2" max="2" width="9.7109375" customWidth="1"/>
    <col min="3" max="3" width="10.28515625" customWidth="1"/>
    <col min="4" max="9" width="9.28515625" customWidth="1"/>
    <col min="10" max="10" width="8.85546875" customWidth="1"/>
    <col min="11" max="13" width="9.28515625" customWidth="1"/>
    <col min="14" max="14" width="9.5703125" customWidth="1"/>
    <col min="15" max="15" width="9.85546875" customWidth="1"/>
    <col min="16" max="19" width="11" customWidth="1"/>
    <col min="20" max="20" width="9.85546875" customWidth="1"/>
    <col min="21" max="21" width="10.85546875" customWidth="1"/>
    <col min="22" max="22" width="10.5703125" customWidth="1"/>
    <col min="23" max="23" width="12.140625" customWidth="1"/>
    <col min="24" max="24" width="11.85546875" customWidth="1"/>
    <col min="25" max="25" width="10.28515625" customWidth="1"/>
    <col min="26" max="27" width="13.140625" customWidth="1"/>
    <col min="29" max="29" width="12" customWidth="1"/>
  </cols>
  <sheetData>
    <row r="1" spans="1:29" x14ac:dyDescent="0.25">
      <c r="A1" s="267" t="s">
        <v>28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</row>
    <row r="2" spans="1:29" x14ac:dyDescent="0.25">
      <c r="A2" s="20"/>
      <c r="B2" s="268" t="s">
        <v>19</v>
      </c>
      <c r="C2" s="268"/>
      <c r="D2" s="268"/>
      <c r="E2" s="282" t="s">
        <v>32</v>
      </c>
      <c r="F2" s="283"/>
      <c r="G2" s="284"/>
      <c r="H2" s="282" t="s">
        <v>33</v>
      </c>
      <c r="I2" s="283"/>
      <c r="J2" s="284"/>
      <c r="K2" s="43" t="s">
        <v>34</v>
      </c>
      <c r="L2" s="43"/>
      <c r="M2" s="43"/>
      <c r="N2" s="273" t="s">
        <v>29</v>
      </c>
      <c r="O2" s="274"/>
      <c r="P2" s="275"/>
      <c r="Q2" s="279" t="s">
        <v>31</v>
      </c>
      <c r="R2" s="280"/>
      <c r="S2" s="281"/>
      <c r="T2" s="276" t="s">
        <v>30</v>
      </c>
      <c r="U2" s="277"/>
      <c r="V2" s="278"/>
      <c r="W2" s="269" t="s">
        <v>20</v>
      </c>
      <c r="X2" s="269"/>
      <c r="Y2" s="269"/>
      <c r="Z2" s="270" t="s">
        <v>21</v>
      </c>
      <c r="AA2" s="271"/>
      <c r="AB2" s="272"/>
      <c r="AC2" s="20" t="s">
        <v>22</v>
      </c>
    </row>
    <row r="3" spans="1:29" ht="15.75" thickBot="1" x14ac:dyDescent="0.3">
      <c r="A3" s="20"/>
      <c r="B3" s="21" t="s">
        <v>23</v>
      </c>
      <c r="C3" s="21" t="s">
        <v>24</v>
      </c>
      <c r="D3" s="21" t="s">
        <v>25</v>
      </c>
      <c r="E3" s="39" t="s">
        <v>23</v>
      </c>
      <c r="F3" s="39" t="s">
        <v>24</v>
      </c>
      <c r="G3" s="39" t="s">
        <v>25</v>
      </c>
      <c r="H3" s="39" t="s">
        <v>23</v>
      </c>
      <c r="I3" s="39" t="s">
        <v>24</v>
      </c>
      <c r="J3" s="39" t="s">
        <v>25</v>
      </c>
      <c r="K3" s="39" t="s">
        <v>23</v>
      </c>
      <c r="L3" s="39" t="s">
        <v>24</v>
      </c>
      <c r="M3" s="39" t="s">
        <v>25</v>
      </c>
      <c r="N3" s="39" t="s">
        <v>23</v>
      </c>
      <c r="O3" s="39" t="s">
        <v>24</v>
      </c>
      <c r="P3" s="39" t="s">
        <v>25</v>
      </c>
      <c r="Q3" s="39" t="s">
        <v>23</v>
      </c>
      <c r="R3" s="39" t="s">
        <v>24</v>
      </c>
      <c r="S3" s="39" t="s">
        <v>25</v>
      </c>
      <c r="T3" s="39" t="s">
        <v>23</v>
      </c>
      <c r="U3" s="39" t="s">
        <v>24</v>
      </c>
      <c r="V3" s="39" t="s">
        <v>25</v>
      </c>
      <c r="W3" s="21" t="s">
        <v>23</v>
      </c>
      <c r="X3" s="21" t="s">
        <v>24</v>
      </c>
      <c r="Y3" s="21" t="s">
        <v>25</v>
      </c>
      <c r="Z3" s="21" t="s">
        <v>23</v>
      </c>
      <c r="AA3" s="21" t="s">
        <v>24</v>
      </c>
      <c r="AB3" s="21" t="s">
        <v>25</v>
      </c>
      <c r="AC3" s="20"/>
    </row>
    <row r="4" spans="1:29" ht="15.75" thickBot="1" x14ac:dyDescent="0.3">
      <c r="A4" s="20" t="s">
        <v>26</v>
      </c>
      <c r="B4" s="22">
        <v>29614.502</v>
      </c>
      <c r="C4" s="22">
        <v>24699.3</v>
      </c>
      <c r="D4" s="22">
        <f>B4-C4</f>
        <v>4915.2020000000011</v>
      </c>
      <c r="E4" s="22">
        <v>560.70000000000005</v>
      </c>
      <c r="F4" s="22">
        <v>560.70000000000005</v>
      </c>
      <c r="G4" s="22">
        <f>E4-F4</f>
        <v>0</v>
      </c>
      <c r="H4" s="22">
        <v>153.9</v>
      </c>
      <c r="I4" s="22">
        <v>153.9</v>
      </c>
      <c r="J4" s="22">
        <f>H4-I4</f>
        <v>0</v>
      </c>
      <c r="K4" s="22">
        <v>143.4</v>
      </c>
      <c r="L4" s="22">
        <v>143.4</v>
      </c>
      <c r="M4" s="22">
        <f>K4-L4</f>
        <v>0</v>
      </c>
      <c r="N4" s="22">
        <v>6093.73</v>
      </c>
      <c r="O4" s="22">
        <v>5112.41</v>
      </c>
      <c r="P4" s="22">
        <f>N4-O4</f>
        <v>981.31999999999971</v>
      </c>
      <c r="Q4" s="42">
        <v>349</v>
      </c>
      <c r="R4" s="42">
        <v>349</v>
      </c>
      <c r="S4" s="42">
        <f>Q4-R4</f>
        <v>0</v>
      </c>
      <c r="T4" s="41">
        <v>35430.910000000003</v>
      </c>
      <c r="U4" s="40">
        <v>33946.660000000003</v>
      </c>
      <c r="V4" s="22">
        <f>T4-U4</f>
        <v>1484.25</v>
      </c>
      <c r="W4" s="23">
        <v>55056.036</v>
      </c>
      <c r="X4" s="23">
        <v>39761.962</v>
      </c>
      <c r="Y4" s="22">
        <f>W4-X4</f>
        <v>15294.074000000001</v>
      </c>
      <c r="Z4" s="24">
        <f>B4+E4+H4+K4+N4+Q4+T4+W4</f>
        <v>127402.17800000001</v>
      </c>
      <c r="AA4" s="24">
        <f>C4+F4+I4+L4+O4+R4+U4+X4</f>
        <v>104727.33200000001</v>
      </c>
      <c r="AB4" s="22">
        <f>Z4-AA4</f>
        <v>22674.846000000005</v>
      </c>
      <c r="AC4" s="23">
        <f>AB4*100/Z4</f>
        <v>17.79784800853248</v>
      </c>
    </row>
    <row r="22" spans="1:1" x14ac:dyDescent="0.25">
      <c r="A22" s="19"/>
    </row>
  </sheetData>
  <mergeCells count="9">
    <mergeCell ref="A1:AC1"/>
    <mergeCell ref="B2:D2"/>
    <mergeCell ref="W2:Y2"/>
    <mergeCell ref="Z2:AB2"/>
    <mergeCell ref="N2:P2"/>
    <mergeCell ref="T2:V2"/>
    <mergeCell ref="Q2:S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3"/>
  <sheetViews>
    <sheetView topLeftCell="A19" zoomScaleNormal="100" workbookViewId="0">
      <selection activeCell="N9" sqref="N9"/>
    </sheetView>
  </sheetViews>
  <sheetFormatPr defaultRowHeight="15" x14ac:dyDescent="0.25"/>
  <cols>
    <col min="1" max="1" width="4.42578125" customWidth="1"/>
    <col min="2" max="2" width="28.7109375" customWidth="1"/>
    <col min="3" max="3" width="14.85546875" customWidth="1"/>
    <col min="4" max="4" width="12.42578125" customWidth="1"/>
    <col min="7" max="7" width="9.28515625" bestFit="1" customWidth="1"/>
    <col min="8" max="8" width="12.140625" bestFit="1" customWidth="1"/>
    <col min="9" max="10" width="9.28515625" bestFit="1" customWidth="1"/>
    <col min="11" max="11" width="17.85546875" customWidth="1"/>
    <col min="12" max="12" width="12.140625" bestFit="1" customWidth="1"/>
    <col min="13" max="13" width="9.28515625" bestFit="1" customWidth="1"/>
    <col min="14" max="14" width="19" customWidth="1"/>
    <col min="15" max="15" width="17" customWidth="1"/>
    <col min="16" max="16" width="13.28515625" customWidth="1"/>
    <col min="17" max="17" width="12.28515625" customWidth="1"/>
  </cols>
  <sheetData>
    <row r="3" spans="1:17" ht="39" x14ac:dyDescent="0.25">
      <c r="A3" s="4" t="s">
        <v>0</v>
      </c>
      <c r="B3" s="5" t="s">
        <v>1</v>
      </c>
      <c r="C3" s="5" t="s">
        <v>2</v>
      </c>
      <c r="D3" s="4" t="s">
        <v>36</v>
      </c>
      <c r="E3" s="4" t="s">
        <v>4</v>
      </c>
      <c r="F3" s="4" t="s">
        <v>5</v>
      </c>
      <c r="G3" s="6" t="s">
        <v>6</v>
      </c>
      <c r="H3" s="6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28" t="s">
        <v>246</v>
      </c>
      <c r="Q3" s="28" t="s">
        <v>247</v>
      </c>
    </row>
    <row r="4" spans="1:17" ht="165" x14ac:dyDescent="0.25">
      <c r="A4" s="150">
        <v>1</v>
      </c>
      <c r="B4" s="115" t="s">
        <v>259</v>
      </c>
      <c r="C4" s="150" t="s">
        <v>18</v>
      </c>
      <c r="D4" s="151">
        <v>43760</v>
      </c>
      <c r="E4" s="152" t="s">
        <v>17</v>
      </c>
      <c r="F4" s="153" t="s">
        <v>16</v>
      </c>
      <c r="G4" s="154">
        <v>5387438</v>
      </c>
      <c r="H4" s="150">
        <v>4740940.8099999996</v>
      </c>
      <c r="I4" s="150">
        <v>2</v>
      </c>
      <c r="J4" s="150">
        <v>0</v>
      </c>
      <c r="K4" s="150" t="s">
        <v>264</v>
      </c>
      <c r="L4" s="153">
        <v>646497.19000000041</v>
      </c>
      <c r="M4" s="155">
        <v>12.000085940664198</v>
      </c>
      <c r="N4" s="150" t="s">
        <v>282</v>
      </c>
      <c r="O4" s="153" t="s">
        <v>283</v>
      </c>
      <c r="P4" s="156" t="s">
        <v>277</v>
      </c>
      <c r="Q4" s="157"/>
    </row>
    <row r="5" spans="1:17" ht="165" x14ac:dyDescent="0.25">
      <c r="A5" s="150">
        <v>2</v>
      </c>
      <c r="B5" s="134" t="s">
        <v>260</v>
      </c>
      <c r="C5" s="150" t="s">
        <v>18</v>
      </c>
      <c r="D5" s="151">
        <v>43760</v>
      </c>
      <c r="E5" s="152" t="s">
        <v>17</v>
      </c>
      <c r="F5" s="153" t="s">
        <v>16</v>
      </c>
      <c r="G5" s="154">
        <v>6144068</v>
      </c>
      <c r="H5" s="150">
        <v>6113347.6600000001</v>
      </c>
      <c r="I5" s="150">
        <v>1</v>
      </c>
      <c r="J5" s="150">
        <v>0</v>
      </c>
      <c r="K5" s="150" t="s">
        <v>95</v>
      </c>
      <c r="L5" s="153">
        <v>30720.339999999851</v>
      </c>
      <c r="M5" s="155">
        <v>0.49999999999999756</v>
      </c>
      <c r="N5" s="150" t="s">
        <v>284</v>
      </c>
      <c r="O5" s="153" t="s">
        <v>283</v>
      </c>
      <c r="P5" s="157"/>
      <c r="Q5" s="157"/>
    </row>
    <row r="6" spans="1:17" ht="165" x14ac:dyDescent="0.25">
      <c r="A6" s="158">
        <v>3</v>
      </c>
      <c r="B6" s="115" t="s">
        <v>261</v>
      </c>
      <c r="C6" s="150" t="s">
        <v>18</v>
      </c>
      <c r="D6" s="151">
        <v>43760</v>
      </c>
      <c r="E6" s="152" t="s">
        <v>17</v>
      </c>
      <c r="F6" s="153" t="s">
        <v>16</v>
      </c>
      <c r="G6" s="154">
        <v>3982246</v>
      </c>
      <c r="H6" s="150">
        <v>3524281</v>
      </c>
      <c r="I6" s="150">
        <v>2</v>
      </c>
      <c r="J6" s="150">
        <v>0</v>
      </c>
      <c r="K6" s="150" t="s">
        <v>265</v>
      </c>
      <c r="L6" s="150">
        <v>457965</v>
      </c>
      <c r="M6" s="159">
        <v>11.50016849787783</v>
      </c>
      <c r="N6" s="150" t="s">
        <v>285</v>
      </c>
      <c r="O6" s="153" t="s">
        <v>283</v>
      </c>
      <c r="P6" s="115" t="s">
        <v>279</v>
      </c>
      <c r="Q6" s="157"/>
    </row>
    <row r="7" spans="1:17" ht="165" x14ac:dyDescent="0.25">
      <c r="A7" s="158">
        <v>4</v>
      </c>
      <c r="B7" s="115" t="s">
        <v>262</v>
      </c>
      <c r="C7" s="150" t="s">
        <v>18</v>
      </c>
      <c r="D7" s="150"/>
      <c r="E7" s="152" t="s">
        <v>17</v>
      </c>
      <c r="F7" s="153" t="s">
        <v>16</v>
      </c>
      <c r="G7" s="154">
        <v>9225144</v>
      </c>
      <c r="H7" s="150">
        <v>9179018</v>
      </c>
      <c r="I7" s="150">
        <v>1</v>
      </c>
      <c r="J7" s="150">
        <v>0</v>
      </c>
      <c r="K7" s="150" t="s">
        <v>265</v>
      </c>
      <c r="L7" s="150">
        <v>46126</v>
      </c>
      <c r="M7" s="159">
        <v>0.50000303518297384</v>
      </c>
      <c r="N7" s="150" t="s">
        <v>286</v>
      </c>
      <c r="O7" s="153" t="s">
        <v>283</v>
      </c>
      <c r="P7" s="157"/>
      <c r="Q7" s="157"/>
    </row>
    <row r="8" spans="1:17" ht="165" x14ac:dyDescent="0.25">
      <c r="A8" s="158">
        <v>5</v>
      </c>
      <c r="B8" s="115" t="s">
        <v>263</v>
      </c>
      <c r="C8" s="150" t="s">
        <v>18</v>
      </c>
      <c r="D8" s="151">
        <v>43760</v>
      </c>
      <c r="E8" s="160" t="s">
        <v>17</v>
      </c>
      <c r="F8" s="150" t="s">
        <v>16</v>
      </c>
      <c r="G8" s="154">
        <v>4882612</v>
      </c>
      <c r="H8" s="150">
        <v>3796446.32</v>
      </c>
      <c r="I8" s="150">
        <v>3</v>
      </c>
      <c r="J8" s="150">
        <v>0</v>
      </c>
      <c r="K8" s="150" t="s">
        <v>264</v>
      </c>
      <c r="L8" s="150">
        <v>1086165.6800000002</v>
      </c>
      <c r="M8" s="159">
        <v>22.245586583574532</v>
      </c>
      <c r="N8" s="150" t="s">
        <v>287</v>
      </c>
      <c r="O8" s="150" t="s">
        <v>283</v>
      </c>
      <c r="P8" s="115" t="s">
        <v>278</v>
      </c>
      <c r="Q8" s="157"/>
    </row>
    <row r="9" spans="1:17" ht="166.5" customHeight="1" x14ac:dyDescent="0.25">
      <c r="A9" s="162">
        <v>6</v>
      </c>
      <c r="B9" s="115" t="s">
        <v>290</v>
      </c>
      <c r="C9" s="150" t="s">
        <v>133</v>
      </c>
      <c r="D9" s="161">
        <v>43787</v>
      </c>
      <c r="E9" s="162" t="s">
        <v>17</v>
      </c>
      <c r="F9" s="162" t="s">
        <v>16</v>
      </c>
      <c r="G9" s="162">
        <v>338936</v>
      </c>
      <c r="H9" s="162">
        <v>338936</v>
      </c>
      <c r="I9" s="162">
        <v>1</v>
      </c>
      <c r="J9" s="162">
        <v>0</v>
      </c>
      <c r="K9" s="115" t="s">
        <v>95</v>
      </c>
      <c r="L9" s="162">
        <f>G9-H9</f>
        <v>0</v>
      </c>
      <c r="M9" s="162">
        <f>L9/G9*100</f>
        <v>0</v>
      </c>
      <c r="N9" s="51" t="s">
        <v>313</v>
      </c>
      <c r="O9" s="143" t="s">
        <v>317</v>
      </c>
      <c r="P9" s="162"/>
      <c r="Q9" s="162"/>
    </row>
    <row r="10" spans="1:17" ht="90" x14ac:dyDescent="0.25">
      <c r="A10" s="20">
        <v>7</v>
      </c>
      <c r="B10" s="18" t="s">
        <v>296</v>
      </c>
      <c r="C10" s="143" t="s">
        <v>73</v>
      </c>
      <c r="D10" s="13">
        <v>43780</v>
      </c>
      <c r="E10" s="62" t="s">
        <v>17</v>
      </c>
      <c r="F10" s="62" t="s">
        <v>16</v>
      </c>
      <c r="G10" s="60">
        <v>509358</v>
      </c>
      <c r="H10" s="285" t="s">
        <v>230</v>
      </c>
      <c r="I10" s="286"/>
      <c r="J10" s="286"/>
      <c r="K10" s="286"/>
      <c r="L10" s="286"/>
      <c r="M10" s="286"/>
      <c r="N10" s="286"/>
      <c r="O10" s="286"/>
      <c r="P10" s="286"/>
      <c r="Q10" s="287"/>
    </row>
    <row r="11" spans="1:17" ht="90.75" thickBot="1" x14ac:dyDescent="0.3">
      <c r="A11" s="20">
        <v>8</v>
      </c>
      <c r="B11" s="18" t="s">
        <v>297</v>
      </c>
      <c r="C11" s="16" t="s">
        <v>80</v>
      </c>
      <c r="D11" s="49">
        <v>43780</v>
      </c>
      <c r="E11" s="65" t="s">
        <v>17</v>
      </c>
      <c r="F11" s="65" t="s">
        <v>16</v>
      </c>
      <c r="G11" s="66">
        <v>251467</v>
      </c>
      <c r="H11" s="285" t="s">
        <v>230</v>
      </c>
      <c r="I11" s="286"/>
      <c r="J11" s="286"/>
      <c r="K11" s="286"/>
      <c r="L11" s="286"/>
      <c r="M11" s="286"/>
      <c r="N11" s="286"/>
      <c r="O11" s="286"/>
      <c r="P11" s="286"/>
      <c r="Q11" s="287"/>
    </row>
    <row r="12" spans="1:17" ht="90" x14ac:dyDescent="0.25">
      <c r="A12" s="20">
        <v>9</v>
      </c>
      <c r="B12" s="163" t="s">
        <v>298</v>
      </c>
      <c r="C12" s="51" t="s">
        <v>91</v>
      </c>
      <c r="D12" s="52">
        <v>43780</v>
      </c>
      <c r="E12" s="67" t="s">
        <v>17</v>
      </c>
      <c r="F12" s="67" t="s">
        <v>16</v>
      </c>
      <c r="G12" s="68">
        <v>392466</v>
      </c>
      <c r="H12" s="285" t="s">
        <v>230</v>
      </c>
      <c r="I12" s="286"/>
      <c r="J12" s="286"/>
      <c r="K12" s="286"/>
      <c r="L12" s="286"/>
      <c r="M12" s="286"/>
      <c r="N12" s="286"/>
      <c r="O12" s="286"/>
      <c r="P12" s="286"/>
      <c r="Q12" s="287"/>
    </row>
    <row r="13" spans="1:17" ht="105" x14ac:dyDescent="0.25">
      <c r="A13" s="20">
        <v>10</v>
      </c>
      <c r="B13" s="25" t="s">
        <v>300</v>
      </c>
      <c r="C13" s="143" t="s">
        <v>133</v>
      </c>
      <c r="D13" s="13">
        <v>43787</v>
      </c>
      <c r="E13" s="62" t="s">
        <v>17</v>
      </c>
      <c r="F13" s="62" t="s">
        <v>16</v>
      </c>
      <c r="G13" s="60">
        <v>852234</v>
      </c>
      <c r="H13" s="285" t="s">
        <v>230</v>
      </c>
      <c r="I13" s="286"/>
      <c r="J13" s="286"/>
      <c r="K13" s="286"/>
      <c r="L13" s="286"/>
      <c r="M13" s="286"/>
      <c r="N13" s="286"/>
      <c r="O13" s="286"/>
      <c r="P13" s="286"/>
      <c r="Q13" s="287"/>
    </row>
    <row r="14" spans="1:17" ht="90.75" thickBot="1" x14ac:dyDescent="0.3">
      <c r="A14" s="30">
        <v>11</v>
      </c>
      <c r="B14" s="18" t="s">
        <v>297</v>
      </c>
      <c r="C14" s="16" t="s">
        <v>80</v>
      </c>
      <c r="D14" s="52" t="s">
        <v>309</v>
      </c>
      <c r="E14" s="62" t="s">
        <v>17</v>
      </c>
      <c r="F14" s="62" t="s">
        <v>16</v>
      </c>
      <c r="G14" s="68">
        <v>251467</v>
      </c>
      <c r="H14" s="285" t="s">
        <v>230</v>
      </c>
      <c r="I14" s="286"/>
      <c r="J14" s="286"/>
      <c r="K14" s="286"/>
      <c r="L14" s="286"/>
      <c r="M14" s="286"/>
      <c r="N14" s="286"/>
      <c r="O14" s="286"/>
      <c r="P14" s="286"/>
      <c r="Q14" s="287"/>
    </row>
    <row r="15" spans="1:17" ht="105" x14ac:dyDescent="0.25">
      <c r="A15" s="30">
        <v>12</v>
      </c>
      <c r="B15" s="17" t="s">
        <v>307</v>
      </c>
      <c r="C15" s="143" t="s">
        <v>100</v>
      </c>
      <c r="D15" s="13" t="s">
        <v>309</v>
      </c>
      <c r="E15" s="62" t="s">
        <v>17</v>
      </c>
      <c r="F15" s="62" t="s">
        <v>16</v>
      </c>
      <c r="G15" s="45">
        <v>410000</v>
      </c>
      <c r="H15" s="285" t="s">
        <v>230</v>
      </c>
      <c r="I15" s="286"/>
      <c r="J15" s="286"/>
      <c r="K15" s="286"/>
      <c r="L15" s="286"/>
      <c r="M15" s="286"/>
      <c r="N15" s="286"/>
      <c r="O15" s="286"/>
      <c r="P15" s="286"/>
      <c r="Q15" s="287"/>
    </row>
    <row r="16" spans="1:17" ht="180" x14ac:dyDescent="0.25">
      <c r="A16" s="30">
        <v>13</v>
      </c>
      <c r="B16" s="18" t="s">
        <v>296</v>
      </c>
      <c r="C16" s="143" t="s">
        <v>73</v>
      </c>
      <c r="D16" s="13" t="s">
        <v>308</v>
      </c>
      <c r="E16" s="62" t="s">
        <v>17</v>
      </c>
      <c r="F16" s="62" t="s">
        <v>16</v>
      </c>
      <c r="G16" s="60">
        <v>509358</v>
      </c>
      <c r="H16" s="30">
        <v>509358</v>
      </c>
      <c r="I16" s="30">
        <v>1</v>
      </c>
      <c r="J16" s="30">
        <v>0</v>
      </c>
      <c r="K16" s="143" t="s">
        <v>310</v>
      </c>
      <c r="L16" s="30">
        <f>G16-H16</f>
        <v>0</v>
      </c>
      <c r="M16" s="30">
        <f>L16/G16*100</f>
        <v>0</v>
      </c>
      <c r="N16" s="167" t="s">
        <v>311</v>
      </c>
      <c r="O16" s="143" t="s">
        <v>316</v>
      </c>
      <c r="P16" s="30"/>
      <c r="Q16" s="30"/>
    </row>
    <row r="17" spans="1:17" ht="90" x14ac:dyDescent="0.25">
      <c r="A17" s="30">
        <v>14</v>
      </c>
      <c r="B17" s="163" t="s">
        <v>298</v>
      </c>
      <c r="C17" s="51" t="s">
        <v>91</v>
      </c>
      <c r="D17" s="52" t="s">
        <v>309</v>
      </c>
      <c r="E17" s="67" t="s">
        <v>17</v>
      </c>
      <c r="F17" s="67" t="s">
        <v>16</v>
      </c>
      <c r="G17" s="68">
        <v>392466</v>
      </c>
      <c r="H17" s="285" t="s">
        <v>230</v>
      </c>
      <c r="I17" s="286"/>
      <c r="J17" s="286"/>
      <c r="K17" s="286"/>
      <c r="L17" s="286"/>
      <c r="M17" s="286"/>
      <c r="N17" s="286"/>
      <c r="O17" s="286"/>
      <c r="P17" s="286"/>
      <c r="Q17" s="287"/>
    </row>
    <row r="18" spans="1:17" ht="90" x14ac:dyDescent="0.25">
      <c r="A18" s="30">
        <v>15</v>
      </c>
      <c r="B18" s="11" t="s">
        <v>319</v>
      </c>
      <c r="C18" s="143" t="s">
        <v>84</v>
      </c>
      <c r="D18" s="69">
        <v>43819</v>
      </c>
      <c r="E18" s="62" t="s">
        <v>17</v>
      </c>
      <c r="F18" s="62" t="s">
        <v>16</v>
      </c>
      <c r="G18" s="64">
        <v>458000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ht="90" x14ac:dyDescent="0.25">
      <c r="A19" s="30">
        <v>16</v>
      </c>
      <c r="B19" s="11" t="s">
        <v>320</v>
      </c>
      <c r="C19" s="143" t="s">
        <v>124</v>
      </c>
      <c r="D19" s="13">
        <v>43819</v>
      </c>
      <c r="E19" s="62" t="s">
        <v>17</v>
      </c>
      <c r="F19" s="62" t="s">
        <v>16</v>
      </c>
      <c r="G19" s="143">
        <v>340000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7" ht="105" x14ac:dyDescent="0.25">
      <c r="A20" s="30">
        <v>17</v>
      </c>
      <c r="B20" s="25" t="s">
        <v>322</v>
      </c>
      <c r="C20" s="143" t="s">
        <v>133</v>
      </c>
      <c r="D20" s="13">
        <v>43819</v>
      </c>
      <c r="E20" s="62" t="s">
        <v>17</v>
      </c>
      <c r="F20" s="62" t="s">
        <v>16</v>
      </c>
      <c r="G20" s="143">
        <v>737557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105" x14ac:dyDescent="0.25">
      <c r="A21" s="30">
        <v>18</v>
      </c>
      <c r="B21" s="25" t="s">
        <v>321</v>
      </c>
      <c r="C21" s="143" t="s">
        <v>133</v>
      </c>
      <c r="D21" s="13">
        <v>43819</v>
      </c>
      <c r="E21" s="62" t="s">
        <v>17</v>
      </c>
      <c r="F21" s="62" t="s">
        <v>16</v>
      </c>
      <c r="G21" s="143">
        <v>396124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90" x14ac:dyDescent="0.25">
      <c r="A22" s="30">
        <v>19</v>
      </c>
      <c r="B22" s="18" t="s">
        <v>297</v>
      </c>
      <c r="C22" s="143" t="s">
        <v>80</v>
      </c>
      <c r="D22" s="13">
        <v>43822</v>
      </c>
      <c r="E22" s="143" t="s">
        <v>17</v>
      </c>
      <c r="F22" s="143" t="s">
        <v>16</v>
      </c>
      <c r="G22" s="45">
        <v>251467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ht="90" x14ac:dyDescent="0.25">
      <c r="A23" s="30">
        <v>20</v>
      </c>
      <c r="B23" s="25" t="s">
        <v>298</v>
      </c>
      <c r="C23" s="143" t="s">
        <v>91</v>
      </c>
      <c r="D23" s="13">
        <v>43822</v>
      </c>
      <c r="E23" s="143" t="s">
        <v>17</v>
      </c>
      <c r="F23" s="143" t="s">
        <v>16</v>
      </c>
      <c r="G23" s="68">
        <v>392466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</row>
  </sheetData>
  <mergeCells count="7">
    <mergeCell ref="H15:Q15"/>
    <mergeCell ref="H17:Q17"/>
    <mergeCell ref="H10:Q10"/>
    <mergeCell ref="H11:Q11"/>
    <mergeCell ref="H12:Q12"/>
    <mergeCell ref="H13:Q13"/>
    <mergeCell ref="H14:Q14"/>
  </mergeCells>
  <pageMargins left="0.7" right="0.7" top="0.75" bottom="0.75" header="0.3" footer="0.3"/>
  <pageSetup paperSize="9" scale="5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5"/>
  <sheetViews>
    <sheetView topLeftCell="A61" workbookViewId="0">
      <selection activeCell="A73" sqref="A73:AO75"/>
    </sheetView>
  </sheetViews>
  <sheetFormatPr defaultRowHeight="15" x14ac:dyDescent="0.25"/>
  <cols>
    <col min="1" max="1" width="66.85546875" customWidth="1"/>
    <col min="2" max="2" width="11.140625" customWidth="1"/>
    <col min="3" max="3" width="11.5703125" customWidth="1"/>
    <col min="5" max="5" width="11.85546875" customWidth="1"/>
    <col min="6" max="6" width="11.28515625" customWidth="1"/>
  </cols>
  <sheetData>
    <row r="1" spans="1:6" ht="38.25" x14ac:dyDescent="0.25">
      <c r="A1" s="185" t="s">
        <v>53</v>
      </c>
      <c r="B1" s="173">
        <v>963930</v>
      </c>
      <c r="C1" s="173">
        <v>963930</v>
      </c>
      <c r="D1" s="91"/>
      <c r="E1" s="91"/>
      <c r="F1" s="91"/>
    </row>
    <row r="2" spans="1:6" ht="38.25" x14ac:dyDescent="0.25">
      <c r="A2" s="185" t="s">
        <v>53</v>
      </c>
      <c r="B2" s="173">
        <v>963930</v>
      </c>
      <c r="C2" s="173">
        <v>963930</v>
      </c>
      <c r="D2" s="91"/>
      <c r="E2" s="91"/>
      <c r="F2" s="91"/>
    </row>
    <row r="3" spans="1:6" ht="38.25" x14ac:dyDescent="0.25">
      <c r="A3" s="185" t="s">
        <v>53</v>
      </c>
      <c r="B3" s="173">
        <v>963930</v>
      </c>
      <c r="C3" s="173">
        <v>963930</v>
      </c>
      <c r="D3" s="91"/>
      <c r="E3" s="91"/>
      <c r="F3" s="91"/>
    </row>
    <row r="4" spans="1:6" ht="38.25" x14ac:dyDescent="0.25">
      <c r="A4" s="185" t="s">
        <v>35</v>
      </c>
      <c r="B4" s="170">
        <v>771440</v>
      </c>
      <c r="C4" s="170">
        <v>655724</v>
      </c>
      <c r="D4" s="91"/>
      <c r="E4" s="91"/>
      <c r="F4" s="91"/>
    </row>
    <row r="5" spans="1:6" ht="38.25" x14ac:dyDescent="0.25">
      <c r="A5" s="185" t="s">
        <v>39</v>
      </c>
      <c r="B5" s="170">
        <v>1853790</v>
      </c>
      <c r="C5" s="170">
        <v>1835368.92</v>
      </c>
      <c r="D5" s="91"/>
      <c r="E5" s="91"/>
      <c r="F5" s="91"/>
    </row>
    <row r="6" spans="1:6" ht="25.5" x14ac:dyDescent="0.25">
      <c r="A6" s="185" t="s">
        <v>44</v>
      </c>
      <c r="B6" s="175">
        <v>8750729</v>
      </c>
      <c r="C6" s="170">
        <v>7387375.6100000003</v>
      </c>
      <c r="D6" s="91"/>
      <c r="E6" s="91"/>
      <c r="F6" s="91"/>
    </row>
    <row r="7" spans="1:6" ht="38.25" x14ac:dyDescent="0.25">
      <c r="A7" s="185" t="s">
        <v>47</v>
      </c>
      <c r="B7" s="175">
        <v>3467401</v>
      </c>
      <c r="C7" s="170">
        <v>2808594.42</v>
      </c>
      <c r="D7" s="91"/>
      <c r="E7" s="91"/>
      <c r="F7" s="91"/>
    </row>
    <row r="8" spans="1:6" ht="51" x14ac:dyDescent="0.25">
      <c r="A8" s="185" t="s">
        <v>49</v>
      </c>
      <c r="B8" s="170">
        <v>6999378</v>
      </c>
      <c r="C8" s="170">
        <v>6194449.5300000003</v>
      </c>
      <c r="D8" s="91"/>
      <c r="E8" s="91"/>
      <c r="F8" s="91"/>
    </row>
    <row r="9" spans="1:6" x14ac:dyDescent="0.25">
      <c r="A9" s="185" t="s">
        <v>62</v>
      </c>
      <c r="B9" s="170">
        <v>28620</v>
      </c>
      <c r="C9" s="170">
        <v>28560</v>
      </c>
      <c r="D9" s="91"/>
      <c r="E9" s="91"/>
      <c r="F9" s="91"/>
    </row>
    <row r="10" spans="1:6" ht="25.5" x14ac:dyDescent="0.25">
      <c r="A10" s="185" t="s">
        <v>174</v>
      </c>
      <c r="B10" s="170">
        <v>2000000</v>
      </c>
      <c r="C10" s="170">
        <v>1790000</v>
      </c>
      <c r="D10" s="91"/>
      <c r="E10" s="91"/>
      <c r="F10" s="91"/>
    </row>
    <row r="11" spans="1:6" x14ac:dyDescent="0.25">
      <c r="A11" s="185" t="s">
        <v>186</v>
      </c>
      <c r="B11" s="175">
        <v>180000</v>
      </c>
      <c r="C11" s="175">
        <v>180000</v>
      </c>
      <c r="D11" s="91"/>
      <c r="E11" s="91"/>
      <c r="F11" s="91"/>
    </row>
    <row r="12" spans="1:6" ht="38.25" x14ac:dyDescent="0.25">
      <c r="A12" s="185" t="s">
        <v>221</v>
      </c>
      <c r="B12" s="176">
        <v>1291047</v>
      </c>
      <c r="C12" s="170">
        <v>1284389.02</v>
      </c>
      <c r="D12" s="91"/>
      <c r="E12" s="91"/>
      <c r="F12" s="91"/>
    </row>
    <row r="13" spans="1:6" ht="25.5" x14ac:dyDescent="0.25">
      <c r="A13" s="185" t="s">
        <v>222</v>
      </c>
      <c r="B13" s="177">
        <v>2310078</v>
      </c>
      <c r="C13" s="170">
        <v>979079.57</v>
      </c>
      <c r="D13" s="91"/>
      <c r="E13" s="91"/>
      <c r="F13" s="91"/>
    </row>
    <row r="14" spans="1:6" ht="51" x14ac:dyDescent="0.25">
      <c r="A14" s="185" t="s">
        <v>232</v>
      </c>
      <c r="B14" s="170">
        <v>1674755</v>
      </c>
      <c r="C14" s="170">
        <v>1674755</v>
      </c>
      <c r="D14" s="91"/>
      <c r="E14" s="91"/>
      <c r="F14" s="91"/>
    </row>
    <row r="15" spans="1:6" ht="51" x14ac:dyDescent="0.25">
      <c r="A15" s="185" t="s">
        <v>244</v>
      </c>
      <c r="B15" s="170">
        <v>1330998</v>
      </c>
      <c r="C15" s="170">
        <v>1330998</v>
      </c>
      <c r="D15" s="91"/>
      <c r="E15" s="91"/>
      <c r="F15" s="91"/>
    </row>
    <row r="16" spans="1:6" ht="25.5" x14ac:dyDescent="0.25">
      <c r="A16" s="185" t="s">
        <v>245</v>
      </c>
      <c r="B16" s="170">
        <v>120000</v>
      </c>
      <c r="C16" s="170">
        <v>120000</v>
      </c>
      <c r="D16" s="91"/>
      <c r="E16" s="91"/>
      <c r="F16" s="91"/>
    </row>
    <row r="17" spans="1:6" ht="25.5" x14ac:dyDescent="0.25">
      <c r="A17" s="185" t="s">
        <v>253</v>
      </c>
      <c r="B17" s="175">
        <v>20135</v>
      </c>
      <c r="C17" s="178">
        <v>19450</v>
      </c>
      <c r="D17" s="91"/>
      <c r="E17" s="91"/>
      <c r="F17" s="91"/>
    </row>
    <row r="18" spans="1:6" ht="51" x14ac:dyDescent="0.25">
      <c r="A18" s="185" t="s">
        <v>257</v>
      </c>
      <c r="B18" s="175">
        <v>119427</v>
      </c>
      <c r="C18" s="178">
        <v>115000</v>
      </c>
      <c r="D18" s="91"/>
      <c r="E18" s="91"/>
      <c r="F18" s="91"/>
    </row>
    <row r="19" spans="1:6" ht="38.25" x14ac:dyDescent="0.25">
      <c r="A19" s="185" t="s">
        <v>259</v>
      </c>
      <c r="B19" s="177">
        <v>5387438</v>
      </c>
      <c r="C19" s="170">
        <v>4740940.8099999996</v>
      </c>
      <c r="D19" s="91"/>
      <c r="E19" s="91"/>
      <c r="F19" s="91"/>
    </row>
    <row r="20" spans="1:6" ht="38.25" x14ac:dyDescent="0.25">
      <c r="A20" s="185" t="s">
        <v>260</v>
      </c>
      <c r="B20" s="177">
        <v>6144068</v>
      </c>
      <c r="C20" s="170">
        <v>6113347.6600000001</v>
      </c>
      <c r="D20" s="91"/>
      <c r="E20" s="91"/>
      <c r="F20" s="91"/>
    </row>
    <row r="21" spans="1:6" ht="38.25" x14ac:dyDescent="0.25">
      <c r="A21" s="185" t="s">
        <v>261</v>
      </c>
      <c r="B21" s="177">
        <v>3982246</v>
      </c>
      <c r="C21" s="170">
        <v>3524281</v>
      </c>
      <c r="D21" s="91"/>
      <c r="E21" s="91"/>
      <c r="F21" s="91"/>
    </row>
    <row r="22" spans="1:6" ht="38.25" x14ac:dyDescent="0.25">
      <c r="A22" s="185" t="s">
        <v>262</v>
      </c>
      <c r="B22" s="177">
        <v>9225144</v>
      </c>
      <c r="C22" s="170">
        <v>9179018</v>
      </c>
      <c r="D22" s="91"/>
      <c r="E22" s="91"/>
      <c r="F22" s="91"/>
    </row>
    <row r="23" spans="1:6" ht="38.25" x14ac:dyDescent="0.25">
      <c r="A23" s="185" t="s">
        <v>263</v>
      </c>
      <c r="B23" s="177">
        <v>4882612</v>
      </c>
      <c r="C23" s="170">
        <v>3796446.32</v>
      </c>
      <c r="D23" s="91"/>
      <c r="E23" s="91"/>
      <c r="F23" s="91"/>
    </row>
    <row r="24" spans="1:6" ht="25.5" x14ac:dyDescent="0.25">
      <c r="A24" s="185" t="s">
        <v>266</v>
      </c>
      <c r="B24" s="170">
        <v>28221</v>
      </c>
      <c r="C24" s="170">
        <v>13904</v>
      </c>
      <c r="D24" s="91"/>
      <c r="E24" s="91"/>
      <c r="F24" s="91"/>
    </row>
    <row r="25" spans="1:6" ht="25.5" x14ac:dyDescent="0.25">
      <c r="A25" s="185" t="s">
        <v>60</v>
      </c>
      <c r="B25" s="175">
        <v>406720</v>
      </c>
      <c r="C25" s="170">
        <v>406720</v>
      </c>
      <c r="D25" s="91"/>
      <c r="E25" s="91"/>
      <c r="F25" s="91"/>
    </row>
    <row r="26" spans="1:6" ht="38.25" x14ac:dyDescent="0.25">
      <c r="A26" s="185" t="s">
        <v>294</v>
      </c>
      <c r="B26" s="170">
        <v>500000</v>
      </c>
      <c r="C26" s="170">
        <v>500000</v>
      </c>
      <c r="D26" s="91"/>
      <c r="E26" s="91"/>
      <c r="F26" s="91"/>
    </row>
    <row r="27" spans="1:6" ht="25.5" x14ac:dyDescent="0.25">
      <c r="A27" s="185" t="s">
        <v>306</v>
      </c>
      <c r="B27" s="179">
        <v>321590.93</v>
      </c>
      <c r="C27" s="180">
        <v>270136.52</v>
      </c>
      <c r="D27" s="91"/>
      <c r="E27" s="91"/>
      <c r="F27" s="91"/>
    </row>
    <row r="28" spans="1:6" ht="38.25" x14ac:dyDescent="0.25">
      <c r="A28" s="185" t="s">
        <v>99</v>
      </c>
      <c r="B28" s="181">
        <v>255000</v>
      </c>
      <c r="C28" s="181">
        <v>255000</v>
      </c>
      <c r="D28" s="91"/>
      <c r="E28" s="91"/>
      <c r="F28" s="91"/>
    </row>
    <row r="29" spans="1:6" ht="38.25" x14ac:dyDescent="0.25">
      <c r="A29" s="185" t="s">
        <v>94</v>
      </c>
      <c r="B29" s="181">
        <v>380000</v>
      </c>
      <c r="C29" s="181">
        <v>380000</v>
      </c>
      <c r="D29" s="91"/>
      <c r="E29" s="91"/>
      <c r="F29" s="91"/>
    </row>
    <row r="30" spans="1:6" x14ac:dyDescent="0.25">
      <c r="A30" s="185" t="s">
        <v>72</v>
      </c>
      <c r="B30" s="181">
        <v>1542288</v>
      </c>
      <c r="C30" s="181">
        <v>1542288</v>
      </c>
      <c r="D30" s="91"/>
      <c r="E30" s="91"/>
      <c r="F30" s="91"/>
    </row>
    <row r="31" spans="1:6" ht="25.5" x14ac:dyDescent="0.25">
      <c r="A31" s="185" t="s">
        <v>74</v>
      </c>
      <c r="B31" s="181">
        <v>987600</v>
      </c>
      <c r="C31" s="181">
        <v>839460</v>
      </c>
      <c r="D31" s="91"/>
      <c r="E31" s="91"/>
      <c r="F31" s="91"/>
    </row>
    <row r="32" spans="1:6" ht="38.25" x14ac:dyDescent="0.25">
      <c r="A32" s="185" t="s">
        <v>79</v>
      </c>
      <c r="B32" s="181">
        <v>440200</v>
      </c>
      <c r="C32" s="181">
        <v>369768</v>
      </c>
      <c r="D32" s="91"/>
      <c r="E32" s="91"/>
      <c r="F32" s="91"/>
    </row>
    <row r="33" spans="1:6" ht="25.5" x14ac:dyDescent="0.25">
      <c r="A33" s="185" t="s">
        <v>85</v>
      </c>
      <c r="B33" s="181">
        <v>120000</v>
      </c>
      <c r="C33" s="181">
        <v>120000</v>
      </c>
      <c r="D33" s="91"/>
      <c r="E33" s="91"/>
      <c r="F33" s="91"/>
    </row>
    <row r="34" spans="1:6" x14ac:dyDescent="0.25">
      <c r="A34" s="185" t="s">
        <v>88</v>
      </c>
      <c r="B34" s="181">
        <v>971700</v>
      </c>
      <c r="C34" s="181">
        <v>835662</v>
      </c>
      <c r="D34" s="91"/>
      <c r="E34" s="91"/>
      <c r="F34" s="91"/>
    </row>
    <row r="35" spans="1:6" ht="38.25" x14ac:dyDescent="0.25">
      <c r="A35" s="185" t="s">
        <v>90</v>
      </c>
      <c r="B35" s="181">
        <v>873800</v>
      </c>
      <c r="C35" s="181">
        <v>733992</v>
      </c>
      <c r="D35" s="91"/>
      <c r="E35" s="91"/>
      <c r="F35" s="91"/>
    </row>
    <row r="36" spans="1:6" ht="25.5" x14ac:dyDescent="0.25">
      <c r="A36" s="185" t="s">
        <v>92</v>
      </c>
      <c r="B36" s="181">
        <v>304900</v>
      </c>
      <c r="C36" s="181">
        <v>303375.5</v>
      </c>
      <c r="D36" s="91"/>
      <c r="E36" s="91"/>
      <c r="F36" s="91"/>
    </row>
    <row r="37" spans="1:6" ht="38.25" x14ac:dyDescent="0.25">
      <c r="A37" s="185" t="s">
        <v>66</v>
      </c>
      <c r="B37" s="182">
        <v>251600</v>
      </c>
      <c r="C37" s="182">
        <v>251600</v>
      </c>
      <c r="D37" s="91"/>
      <c r="E37" s="91"/>
      <c r="F37" s="91"/>
    </row>
    <row r="38" spans="1:6" ht="38.25" x14ac:dyDescent="0.25">
      <c r="A38" s="185" t="s">
        <v>70</v>
      </c>
      <c r="B38" s="182">
        <v>1708000</v>
      </c>
      <c r="C38" s="182">
        <v>1708000</v>
      </c>
      <c r="D38" s="91"/>
      <c r="E38" s="91"/>
      <c r="F38" s="91"/>
    </row>
    <row r="39" spans="1:6" ht="25.5" x14ac:dyDescent="0.25">
      <c r="A39" s="185" t="s">
        <v>71</v>
      </c>
      <c r="B39" s="182">
        <v>1243790</v>
      </c>
      <c r="C39" s="180">
        <v>1144286.8</v>
      </c>
      <c r="D39" s="91"/>
      <c r="E39" s="91"/>
      <c r="F39" s="91"/>
    </row>
    <row r="40" spans="1:6" ht="25.5" x14ac:dyDescent="0.25">
      <c r="A40" s="185" t="s">
        <v>123</v>
      </c>
      <c r="B40" s="182">
        <v>573100</v>
      </c>
      <c r="C40" s="180">
        <v>434200</v>
      </c>
      <c r="D40" s="91"/>
      <c r="E40" s="91"/>
      <c r="F40" s="91"/>
    </row>
    <row r="41" spans="1:6" ht="38.25" x14ac:dyDescent="0.25">
      <c r="A41" s="185" t="s">
        <v>125</v>
      </c>
      <c r="B41" s="182">
        <v>1209300</v>
      </c>
      <c r="C41" s="170">
        <v>985579.5</v>
      </c>
      <c r="D41" s="91"/>
      <c r="E41" s="91"/>
      <c r="F41" s="91"/>
    </row>
    <row r="42" spans="1:6" ht="38.25" x14ac:dyDescent="0.25">
      <c r="A42" s="185" t="s">
        <v>127</v>
      </c>
      <c r="B42" s="182">
        <v>334800</v>
      </c>
      <c r="C42" s="182">
        <v>334800</v>
      </c>
      <c r="D42" s="91"/>
      <c r="E42" s="91"/>
      <c r="F42" s="91"/>
    </row>
    <row r="43" spans="1:6" ht="38.25" x14ac:dyDescent="0.25">
      <c r="A43" s="185" t="s">
        <v>128</v>
      </c>
      <c r="B43" s="182">
        <v>795500</v>
      </c>
      <c r="C43" s="170">
        <v>707995</v>
      </c>
      <c r="D43" s="91"/>
      <c r="E43" s="91"/>
      <c r="F43" s="91"/>
    </row>
    <row r="44" spans="1:6" ht="38.25" x14ac:dyDescent="0.25">
      <c r="A44" s="185" t="s">
        <v>129</v>
      </c>
      <c r="B44" s="182">
        <v>150000</v>
      </c>
      <c r="C44" s="182">
        <v>149250</v>
      </c>
      <c r="D44" s="91"/>
      <c r="E44" s="91"/>
      <c r="F44" s="91"/>
    </row>
    <row r="45" spans="1:6" ht="25.5" x14ac:dyDescent="0.25">
      <c r="A45" s="185" t="s">
        <v>169</v>
      </c>
      <c r="B45" s="182">
        <v>738210</v>
      </c>
      <c r="C45" s="182">
        <v>645933.75</v>
      </c>
      <c r="D45" s="91"/>
      <c r="E45" s="91"/>
      <c r="F45" s="91"/>
    </row>
    <row r="46" spans="1:6" ht="25.5" x14ac:dyDescent="0.25">
      <c r="A46" s="185" t="s">
        <v>173</v>
      </c>
      <c r="B46" s="182">
        <v>596400</v>
      </c>
      <c r="C46" s="182">
        <v>551670</v>
      </c>
      <c r="D46" s="91"/>
      <c r="E46" s="91"/>
      <c r="F46" s="91"/>
    </row>
    <row r="47" spans="1:6" ht="25.5" x14ac:dyDescent="0.25">
      <c r="A47" s="185" t="s">
        <v>130</v>
      </c>
      <c r="B47" s="182">
        <v>1401800</v>
      </c>
      <c r="C47" s="170">
        <v>1331710</v>
      </c>
      <c r="D47" s="91"/>
      <c r="E47" s="91"/>
      <c r="F47" s="91"/>
    </row>
    <row r="48" spans="1:6" ht="25.5" x14ac:dyDescent="0.25">
      <c r="A48" s="185" t="s">
        <v>131</v>
      </c>
      <c r="B48" s="182">
        <v>1407155.02</v>
      </c>
      <c r="C48" s="170">
        <v>1400119.24</v>
      </c>
      <c r="D48" s="91"/>
      <c r="E48" s="91"/>
      <c r="F48" s="91"/>
    </row>
    <row r="49" spans="1:6" ht="25.5" x14ac:dyDescent="0.25">
      <c r="A49" s="185" t="s">
        <v>132</v>
      </c>
      <c r="B49" s="182">
        <v>1834730</v>
      </c>
      <c r="C49" s="170">
        <v>1825556.35</v>
      </c>
      <c r="D49" s="91"/>
      <c r="E49" s="91"/>
      <c r="F49" s="91"/>
    </row>
    <row r="50" spans="1:6" x14ac:dyDescent="0.25">
      <c r="A50" s="185" t="s">
        <v>146</v>
      </c>
      <c r="B50" s="182">
        <v>480400</v>
      </c>
      <c r="C50" s="179">
        <v>427556</v>
      </c>
      <c r="D50" s="91"/>
      <c r="E50" s="91"/>
      <c r="F50" s="91"/>
    </row>
    <row r="51" spans="1:6" ht="25.5" x14ac:dyDescent="0.25">
      <c r="A51" s="185" t="s">
        <v>147</v>
      </c>
      <c r="B51" s="182">
        <v>1225374.05</v>
      </c>
      <c r="C51" s="182">
        <v>1225374.05</v>
      </c>
      <c r="D51" s="91"/>
      <c r="E51" s="91"/>
      <c r="F51" s="91"/>
    </row>
    <row r="52" spans="1:6" ht="25.5" x14ac:dyDescent="0.25">
      <c r="A52" s="185" t="s">
        <v>75</v>
      </c>
      <c r="B52" s="181">
        <v>2244570</v>
      </c>
      <c r="C52" s="181">
        <v>2244570</v>
      </c>
      <c r="D52" s="91"/>
      <c r="E52" s="91"/>
      <c r="F52" s="91"/>
    </row>
    <row r="53" spans="1:6" ht="25.5" x14ac:dyDescent="0.25">
      <c r="A53" s="185" t="s">
        <v>196</v>
      </c>
      <c r="B53" s="181">
        <v>570900</v>
      </c>
      <c r="C53" s="181">
        <v>568045.5</v>
      </c>
      <c r="D53" s="91"/>
      <c r="E53" s="91"/>
      <c r="F53" s="91"/>
    </row>
    <row r="54" spans="1:6" ht="25.5" x14ac:dyDescent="0.25">
      <c r="A54" s="185" t="s">
        <v>160</v>
      </c>
      <c r="B54" s="182">
        <v>682200</v>
      </c>
      <c r="C54" s="170">
        <v>678789</v>
      </c>
      <c r="D54" s="91"/>
      <c r="E54" s="91"/>
      <c r="F54" s="91"/>
    </row>
    <row r="55" spans="1:6" ht="25.5" x14ac:dyDescent="0.25">
      <c r="A55" s="185" t="s">
        <v>176</v>
      </c>
      <c r="B55" s="181">
        <v>2369434</v>
      </c>
      <c r="C55" s="181">
        <v>2369434</v>
      </c>
      <c r="D55" s="91"/>
      <c r="E55" s="91"/>
      <c r="F55" s="91"/>
    </row>
    <row r="56" spans="1:6" x14ac:dyDescent="0.25">
      <c r="A56" s="185" t="s">
        <v>179</v>
      </c>
      <c r="B56" s="182">
        <v>148000</v>
      </c>
      <c r="C56" s="170">
        <v>148000</v>
      </c>
      <c r="D56" s="91"/>
      <c r="E56" s="91"/>
      <c r="F56" s="91"/>
    </row>
    <row r="57" spans="1:6" ht="38.25" x14ac:dyDescent="0.25">
      <c r="A57" s="185" t="s">
        <v>188</v>
      </c>
      <c r="B57" s="182">
        <v>1174303</v>
      </c>
      <c r="C57" s="170">
        <v>1168431.48</v>
      </c>
      <c r="D57" s="91"/>
      <c r="E57" s="91"/>
      <c r="F57" s="91"/>
    </row>
    <row r="58" spans="1:6" ht="25.5" x14ac:dyDescent="0.25">
      <c r="A58" s="185" t="s">
        <v>192</v>
      </c>
      <c r="B58" s="182">
        <v>2986500</v>
      </c>
      <c r="C58" s="170">
        <v>2568390</v>
      </c>
      <c r="D58" s="91"/>
      <c r="E58" s="91"/>
      <c r="F58" s="91"/>
    </row>
    <row r="59" spans="1:6" ht="25.5" x14ac:dyDescent="0.25">
      <c r="A59" s="185" t="s">
        <v>193</v>
      </c>
      <c r="B59" s="182">
        <v>2892168.03</v>
      </c>
      <c r="C59" s="182">
        <v>2892168.03</v>
      </c>
      <c r="D59" s="91"/>
      <c r="E59" s="91"/>
      <c r="F59" s="91"/>
    </row>
    <row r="60" spans="1:6" ht="25.5" x14ac:dyDescent="0.25">
      <c r="A60" s="186" t="s">
        <v>83</v>
      </c>
      <c r="B60" s="182">
        <v>383100</v>
      </c>
      <c r="C60" s="177">
        <v>381184.5</v>
      </c>
      <c r="D60" s="91"/>
      <c r="E60" s="91"/>
      <c r="F60" s="91"/>
    </row>
    <row r="61" spans="1:6" ht="25.5" x14ac:dyDescent="0.25">
      <c r="A61" s="185" t="s">
        <v>226</v>
      </c>
      <c r="B61" s="182">
        <v>962693.33</v>
      </c>
      <c r="C61" s="177">
        <v>962693.33</v>
      </c>
      <c r="D61" s="91"/>
      <c r="E61" s="91"/>
      <c r="F61" s="91"/>
    </row>
    <row r="62" spans="1:6" ht="38.25" x14ac:dyDescent="0.25">
      <c r="A62" s="185" t="s">
        <v>299</v>
      </c>
      <c r="B62" s="182">
        <v>338936</v>
      </c>
      <c r="C62" s="170">
        <v>338936</v>
      </c>
      <c r="D62" s="91"/>
      <c r="E62" s="91"/>
      <c r="F62" s="91"/>
    </row>
    <row r="63" spans="1:6" ht="25.5" x14ac:dyDescent="0.25">
      <c r="A63" s="185" t="s">
        <v>296</v>
      </c>
      <c r="B63" s="182">
        <v>509358</v>
      </c>
      <c r="C63" s="180">
        <v>509358</v>
      </c>
      <c r="D63" s="91"/>
      <c r="E63" s="91"/>
      <c r="F63" s="91"/>
    </row>
    <row r="64" spans="1:6" ht="51" x14ac:dyDescent="0.25">
      <c r="A64" s="187" t="s">
        <v>108</v>
      </c>
      <c r="B64" s="174">
        <v>741200</v>
      </c>
      <c r="C64" s="183">
        <v>492393.63</v>
      </c>
      <c r="D64" s="91"/>
      <c r="E64" s="91"/>
      <c r="F64" s="91"/>
    </row>
    <row r="65" spans="1:41" ht="38.25" x14ac:dyDescent="0.25">
      <c r="A65" s="187" t="s">
        <v>104</v>
      </c>
      <c r="B65" s="174">
        <v>790800</v>
      </c>
      <c r="C65" s="174">
        <v>539518</v>
      </c>
      <c r="D65" s="91"/>
      <c r="E65" s="91"/>
      <c r="F65" s="91"/>
    </row>
    <row r="66" spans="1:41" ht="25.5" x14ac:dyDescent="0.25">
      <c r="A66" s="187" t="s">
        <v>111</v>
      </c>
      <c r="B66" s="174">
        <v>1082100</v>
      </c>
      <c r="C66" s="183">
        <v>735828</v>
      </c>
      <c r="D66" s="91"/>
      <c r="E66" s="91"/>
      <c r="F66" s="91"/>
    </row>
    <row r="67" spans="1:41" ht="38.25" x14ac:dyDescent="0.25">
      <c r="A67" s="187" t="s">
        <v>114</v>
      </c>
      <c r="B67" s="174">
        <v>715381</v>
      </c>
      <c r="C67" s="183">
        <v>511497.13</v>
      </c>
      <c r="D67" s="91"/>
      <c r="E67" s="91"/>
      <c r="F67" s="91"/>
    </row>
    <row r="68" spans="1:41" x14ac:dyDescent="0.25">
      <c r="A68" s="187" t="s">
        <v>116</v>
      </c>
      <c r="B68" s="174">
        <v>8655970</v>
      </c>
      <c r="C68" s="183">
        <v>7097895.4000000004</v>
      </c>
      <c r="D68" s="91"/>
      <c r="E68" s="91"/>
      <c r="F68" s="91"/>
    </row>
    <row r="69" spans="1:41" ht="25.5" x14ac:dyDescent="0.25">
      <c r="A69" s="187" t="s">
        <v>210</v>
      </c>
      <c r="B69" s="174">
        <v>989114</v>
      </c>
      <c r="C69" s="174">
        <v>914900</v>
      </c>
      <c r="D69" s="91"/>
      <c r="E69" s="91"/>
      <c r="F69" s="91"/>
    </row>
    <row r="70" spans="1:41" x14ac:dyDescent="0.25">
      <c r="A70" s="187" t="s">
        <v>301</v>
      </c>
      <c r="B70" s="174">
        <v>300000</v>
      </c>
      <c r="C70" s="174">
        <v>135000</v>
      </c>
      <c r="D70" s="91"/>
      <c r="E70" s="91"/>
      <c r="F70" s="91"/>
    </row>
    <row r="71" spans="1:41" x14ac:dyDescent="0.25">
      <c r="A71" s="184" t="s">
        <v>326</v>
      </c>
      <c r="B71" s="184">
        <f>SUM(B1:B70)</f>
        <v>113050002.36</v>
      </c>
      <c r="C71" s="184">
        <f>SUM(C1:C70)</f>
        <v>101600536.56999999</v>
      </c>
      <c r="D71" s="172"/>
      <c r="E71" s="171">
        <f>B71-C71</f>
        <v>11449465.790000007</v>
      </c>
      <c r="F71" s="171">
        <f>E71/B71*100</f>
        <v>10.127789076500825</v>
      </c>
    </row>
    <row r="73" spans="1:41" x14ac:dyDescent="0.25">
      <c r="A73" s="194" t="s">
        <v>73</v>
      </c>
    </row>
    <row r="75" spans="1:41" x14ac:dyDescent="0.25">
      <c r="A75">
        <v>101</v>
      </c>
      <c r="B75">
        <v>103</v>
      </c>
      <c r="C75" t="s">
        <v>330</v>
      </c>
      <c r="D75" t="s">
        <v>331</v>
      </c>
      <c r="E75">
        <v>104</v>
      </c>
      <c r="F75" t="s">
        <v>332</v>
      </c>
      <c r="G75" t="s">
        <v>333</v>
      </c>
      <c r="H75">
        <v>110</v>
      </c>
      <c r="I75">
        <v>111</v>
      </c>
      <c r="J75" t="s">
        <v>334</v>
      </c>
      <c r="K75" t="s">
        <v>335</v>
      </c>
      <c r="L75">
        <v>114</v>
      </c>
      <c r="M75">
        <v>201</v>
      </c>
      <c r="O75">
        <v>206</v>
      </c>
      <c r="P75">
        <v>301</v>
      </c>
      <c r="Q75">
        <v>303</v>
      </c>
      <c r="R75" t="s">
        <v>336</v>
      </c>
      <c r="S75" t="s">
        <v>337</v>
      </c>
      <c r="T75">
        <v>304</v>
      </c>
      <c r="U75" t="s">
        <v>338</v>
      </c>
      <c r="V75">
        <v>305</v>
      </c>
      <c r="W75" t="s">
        <v>339</v>
      </c>
      <c r="X75">
        <v>309</v>
      </c>
      <c r="Y75">
        <v>310</v>
      </c>
      <c r="Z75" t="s">
        <v>340</v>
      </c>
      <c r="AA75" t="s">
        <v>341</v>
      </c>
      <c r="AB75">
        <v>313</v>
      </c>
      <c r="AC75">
        <v>322</v>
      </c>
      <c r="AD75" t="s">
        <v>342</v>
      </c>
      <c r="AE75" t="s">
        <v>343</v>
      </c>
      <c r="AF75" t="s">
        <v>344</v>
      </c>
      <c r="AG75" t="s">
        <v>345</v>
      </c>
      <c r="AH75" t="s">
        <v>346</v>
      </c>
      <c r="AI75" t="s">
        <v>347</v>
      </c>
      <c r="AJ75" t="s">
        <v>348</v>
      </c>
      <c r="AK75" t="s">
        <v>349</v>
      </c>
      <c r="AL75" t="s">
        <v>350</v>
      </c>
      <c r="AM75" t="s">
        <v>351</v>
      </c>
      <c r="AN75" t="s">
        <v>352</v>
      </c>
      <c r="AO75" t="s">
        <v>353</v>
      </c>
    </row>
  </sheetData>
  <pageMargins left="0.7" right="0.7" top="0.75" bottom="0.75" header="0.3" footer="0.3"/>
  <pageSetup paperSize="9" scale="71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"/>
  <sheetViews>
    <sheetView workbookViewId="0">
      <selection activeCell="A12" sqref="A12"/>
    </sheetView>
  </sheetViews>
  <sheetFormatPr defaultRowHeight="15" x14ac:dyDescent="0.25"/>
  <cols>
    <col min="37" max="41" width="10.5703125" bestFit="1" customWidth="1"/>
    <col min="52" max="54" width="10.5703125" bestFit="1" customWidth="1"/>
  </cols>
  <sheetData>
    <row r="1" spans="1:54" x14ac:dyDescent="0.25">
      <c r="A1" s="288" t="s">
        <v>73</v>
      </c>
      <c r="B1" s="288"/>
      <c r="C1" s="289"/>
      <c r="D1" s="289"/>
      <c r="E1" s="289"/>
      <c r="F1" s="289"/>
      <c r="G1" s="289"/>
      <c r="H1" s="289"/>
      <c r="I1" s="289"/>
      <c r="J1" s="289"/>
      <c r="K1" s="289"/>
      <c r="L1" s="219"/>
    </row>
    <row r="2" spans="1:54" x14ac:dyDescent="0.25">
      <c r="A2" s="20" t="s">
        <v>17</v>
      </c>
      <c r="B2" s="20" t="s">
        <v>15</v>
      </c>
      <c r="AP2" s="267" t="s">
        <v>16</v>
      </c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</row>
    <row r="3" spans="1:54" x14ac:dyDescent="0.25">
      <c r="A3" s="195">
        <v>101</v>
      </c>
      <c r="B3" s="195">
        <v>101</v>
      </c>
      <c r="C3" s="195">
        <v>103</v>
      </c>
      <c r="D3" s="195"/>
      <c r="E3" s="195" t="s">
        <v>330</v>
      </c>
      <c r="F3" s="195"/>
      <c r="G3" s="195" t="s">
        <v>331</v>
      </c>
      <c r="H3" s="195"/>
      <c r="I3" s="195">
        <v>104</v>
      </c>
      <c r="J3" s="195"/>
      <c r="K3" s="195" t="s">
        <v>332</v>
      </c>
      <c r="L3" s="195"/>
      <c r="M3" s="195" t="s">
        <v>333</v>
      </c>
      <c r="N3" s="195"/>
      <c r="O3" s="195">
        <v>110</v>
      </c>
      <c r="P3" s="195"/>
      <c r="Q3" s="195">
        <v>111</v>
      </c>
      <c r="R3" s="195"/>
      <c r="S3" s="195" t="s">
        <v>334</v>
      </c>
      <c r="T3" s="195"/>
      <c r="U3" s="195" t="s">
        <v>335</v>
      </c>
      <c r="V3" s="195"/>
      <c r="W3" s="195">
        <v>114</v>
      </c>
      <c r="X3" s="195"/>
      <c r="Y3" s="195">
        <v>201</v>
      </c>
      <c r="Z3" s="195"/>
      <c r="AA3" s="195">
        <v>206</v>
      </c>
      <c r="AB3" s="195"/>
      <c r="AC3" s="195">
        <v>301</v>
      </c>
      <c r="AD3" s="195"/>
      <c r="AE3" s="195">
        <v>303</v>
      </c>
      <c r="AF3" s="195" t="s">
        <v>336</v>
      </c>
      <c r="AG3" s="195" t="s">
        <v>337</v>
      </c>
      <c r="AH3" s="195">
        <v>304</v>
      </c>
      <c r="AI3" s="195" t="s">
        <v>338</v>
      </c>
      <c r="AJ3" s="195" t="s">
        <v>339</v>
      </c>
      <c r="AK3" s="195">
        <v>309</v>
      </c>
      <c r="AL3" s="195">
        <v>310</v>
      </c>
      <c r="AM3" s="195" t="s">
        <v>340</v>
      </c>
      <c r="AN3" s="195" t="s">
        <v>341</v>
      </c>
      <c r="AO3" s="195">
        <v>313</v>
      </c>
      <c r="AP3" s="195">
        <v>322</v>
      </c>
      <c r="AQ3" s="195" t="s">
        <v>342</v>
      </c>
      <c r="AR3" s="195" t="s">
        <v>343</v>
      </c>
      <c r="AS3" s="195" t="s">
        <v>344</v>
      </c>
      <c r="AT3" s="195" t="s">
        <v>345</v>
      </c>
      <c r="AU3" s="195" t="s">
        <v>346</v>
      </c>
      <c r="AV3" s="195" t="s">
        <v>347</v>
      </c>
      <c r="AW3" s="195" t="s">
        <v>348</v>
      </c>
      <c r="AX3" s="195" t="s">
        <v>349</v>
      </c>
      <c r="AY3" s="195" t="s">
        <v>350</v>
      </c>
      <c r="AZ3" s="195" t="s">
        <v>351</v>
      </c>
      <c r="BA3" s="195" t="s">
        <v>352</v>
      </c>
      <c r="BB3" s="195" t="s">
        <v>353</v>
      </c>
    </row>
    <row r="4" spans="1:54" x14ac:dyDescent="0.25">
      <c r="A4" s="20">
        <v>8</v>
      </c>
      <c r="B4" s="20">
        <v>0</v>
      </c>
      <c r="C4" s="20">
        <v>7</v>
      </c>
      <c r="D4" s="20"/>
      <c r="E4" s="20">
        <v>3</v>
      </c>
      <c r="F4" s="20"/>
      <c r="G4" s="20">
        <v>3</v>
      </c>
      <c r="H4" s="20"/>
      <c r="I4" s="20">
        <v>4</v>
      </c>
      <c r="J4" s="20"/>
      <c r="K4" s="20">
        <v>4</v>
      </c>
      <c r="L4" s="20"/>
      <c r="M4" s="20">
        <v>4</v>
      </c>
      <c r="N4" s="20"/>
      <c r="O4" s="20">
        <v>4</v>
      </c>
      <c r="P4" s="20"/>
      <c r="Q4" s="20">
        <v>3</v>
      </c>
      <c r="R4" s="20"/>
      <c r="S4" s="20">
        <v>3</v>
      </c>
      <c r="T4" s="20"/>
      <c r="U4" s="20">
        <v>3</v>
      </c>
      <c r="V4" s="20"/>
      <c r="W4" s="20">
        <v>4</v>
      </c>
      <c r="X4" s="20"/>
      <c r="Y4" s="20">
        <v>6</v>
      </c>
      <c r="Z4" s="20"/>
      <c r="AA4" s="20">
        <v>6</v>
      </c>
      <c r="AB4" s="20"/>
      <c r="AC4" s="20">
        <f>'сельские поселения'!G7+'сельские поселения'!G8+'сельские поселения'!G9+'сельские поселения'!G10+'сельские поселения'!G34+'сельские поселения'!G36+'сельские поселения'!G50+'сельские поселения'!G57</f>
        <v>8289944</v>
      </c>
      <c r="AD4" s="20"/>
      <c r="AE4" s="20">
        <f>'сельские поселения'!G7+'сельские поселения'!G9+'сельские поселения'!G10+'сельские поселения'!G34+'сельские поселения'!G36+'сельские поселения'!G50+'сельские поселения'!G57</f>
        <v>7302344</v>
      </c>
      <c r="AF4" s="20">
        <f>'сельские поселения'!G7+'сельские поселения'!G34+'сельские поселения'!G57</f>
        <v>4296216</v>
      </c>
      <c r="AG4" s="20">
        <f>AF4</f>
        <v>4296216</v>
      </c>
      <c r="AH4" s="20">
        <f>'сельские поселения'!G9+'сельские поселения'!G10+'сельские поселения'!G36+'сельские поселения'!G50</f>
        <v>3006128</v>
      </c>
      <c r="AI4" s="20">
        <v>3006128</v>
      </c>
      <c r="AJ4" s="20">
        <f>'сельские поселения'!G7+'сельские поселения'!G8+'сельские поселения'!G34+'сельские поселения'!G57</f>
        <v>5283816</v>
      </c>
      <c r="AK4" s="23">
        <f>'сельские поселения'!H7+'сельские поселения'!H8+'сельские поселения'!H34+'сельские поселения'!H57</f>
        <v>5135676</v>
      </c>
      <c r="AL4" s="23">
        <f>'сельские поселения'!H7+'сельские поселения'!H34+'сельские поселения'!H57</f>
        <v>4296216</v>
      </c>
      <c r="AM4" s="23">
        <f>AL4</f>
        <v>4296216</v>
      </c>
      <c r="AN4" s="23">
        <f>AL4</f>
        <v>4296216</v>
      </c>
      <c r="AO4" s="23">
        <f>AK4</f>
        <v>5135676</v>
      </c>
      <c r="AP4" s="20">
        <v>0</v>
      </c>
      <c r="AQ4" s="20">
        <v>3</v>
      </c>
      <c r="AR4" s="20">
        <v>2</v>
      </c>
      <c r="AS4" s="20">
        <v>3</v>
      </c>
      <c r="AT4" s="20">
        <v>2</v>
      </c>
      <c r="AU4" s="20">
        <v>5</v>
      </c>
      <c r="AV4" s="20"/>
      <c r="AW4" s="20"/>
      <c r="AX4" s="20">
        <f>'сельские поселения'!G8+'сельские поселения'!G34+'сельские поселения'!G57</f>
        <v>3741528</v>
      </c>
      <c r="AY4" s="20">
        <f>'сельские поселения'!G34+'сельские поселения'!G57</f>
        <v>2753928</v>
      </c>
      <c r="AZ4" s="23">
        <f>'сельские поселения'!H8+'сельские поселения'!H34+'сельские поселения'!H57</f>
        <v>3593388</v>
      </c>
      <c r="BA4" s="23">
        <f>AZ4</f>
        <v>3593388</v>
      </c>
      <c r="BB4" s="23">
        <f>'сельские поселения'!H34+'сельские поселения'!H57</f>
        <v>2753928</v>
      </c>
    </row>
    <row r="5" spans="1:5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</row>
    <row r="6" spans="1:54" x14ac:dyDescent="0.25">
      <c r="A6" s="290" t="s">
        <v>100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2"/>
    </row>
    <row r="7" spans="1:54" x14ac:dyDescent="0.25">
      <c r="A7" s="218" t="s">
        <v>17</v>
      </c>
      <c r="B7" s="218" t="s">
        <v>15</v>
      </c>
      <c r="C7" s="218" t="s">
        <v>17</v>
      </c>
      <c r="D7" s="218" t="s">
        <v>15</v>
      </c>
      <c r="E7" s="218" t="s">
        <v>17</v>
      </c>
      <c r="F7" s="218" t="s">
        <v>15</v>
      </c>
      <c r="G7" s="218" t="s">
        <v>17</v>
      </c>
      <c r="H7" s="218" t="s">
        <v>15</v>
      </c>
      <c r="I7" s="218" t="s">
        <v>17</v>
      </c>
      <c r="J7" s="218" t="s">
        <v>15</v>
      </c>
      <c r="K7" s="218" t="s">
        <v>17</v>
      </c>
      <c r="L7" s="218" t="s">
        <v>15</v>
      </c>
      <c r="M7" s="218" t="s">
        <v>17</v>
      </c>
      <c r="N7" s="218" t="s">
        <v>15</v>
      </c>
      <c r="O7" s="218" t="s">
        <v>17</v>
      </c>
      <c r="P7" s="218" t="s">
        <v>15</v>
      </c>
      <c r="Q7" s="218" t="s">
        <v>17</v>
      </c>
      <c r="R7" s="218" t="s">
        <v>15</v>
      </c>
      <c r="S7" s="218" t="s">
        <v>17</v>
      </c>
      <c r="T7" s="218" t="s">
        <v>15</v>
      </c>
      <c r="U7" s="218" t="s">
        <v>17</v>
      </c>
      <c r="V7" s="218" t="s">
        <v>15</v>
      </c>
      <c r="W7" s="218" t="s">
        <v>17</v>
      </c>
      <c r="X7" s="218" t="s">
        <v>15</v>
      </c>
      <c r="Y7" s="218" t="s">
        <v>17</v>
      </c>
      <c r="Z7" s="218" t="s">
        <v>15</v>
      </c>
      <c r="AA7" s="218" t="s">
        <v>17</v>
      </c>
      <c r="AB7" s="218" t="s">
        <v>15</v>
      </c>
      <c r="AC7" s="218" t="s">
        <v>17</v>
      </c>
      <c r="AD7" s="218" t="s">
        <v>15</v>
      </c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 x14ac:dyDescent="0.25">
      <c r="A8" s="218">
        <v>101</v>
      </c>
      <c r="B8" s="218">
        <v>101</v>
      </c>
      <c r="C8" s="195">
        <v>103</v>
      </c>
      <c r="D8" s="195">
        <v>103</v>
      </c>
      <c r="E8" s="195" t="s">
        <v>330</v>
      </c>
      <c r="F8" s="195" t="s">
        <v>330</v>
      </c>
      <c r="G8" s="195" t="s">
        <v>331</v>
      </c>
      <c r="H8" s="195" t="s">
        <v>331</v>
      </c>
      <c r="I8" s="195">
        <v>104</v>
      </c>
      <c r="J8" s="195">
        <v>104</v>
      </c>
      <c r="K8" s="195" t="s">
        <v>332</v>
      </c>
      <c r="L8" s="195" t="s">
        <v>332</v>
      </c>
      <c r="M8" s="195" t="s">
        <v>333</v>
      </c>
      <c r="N8" s="195" t="s">
        <v>355</v>
      </c>
      <c r="O8" s="195">
        <v>110</v>
      </c>
      <c r="P8" s="195">
        <v>110</v>
      </c>
      <c r="Q8" s="195">
        <v>111</v>
      </c>
      <c r="R8" s="195">
        <v>111</v>
      </c>
      <c r="S8" s="195" t="s">
        <v>334</v>
      </c>
      <c r="T8" s="195" t="s">
        <v>334</v>
      </c>
      <c r="U8" s="195" t="s">
        <v>335</v>
      </c>
      <c r="V8" s="195" t="s">
        <v>335</v>
      </c>
      <c r="W8" s="195">
        <v>114</v>
      </c>
      <c r="X8" s="195">
        <v>114</v>
      </c>
      <c r="Y8" s="195">
        <v>201</v>
      </c>
      <c r="Z8" s="195">
        <v>201</v>
      </c>
      <c r="AA8" s="195">
        <v>206</v>
      </c>
      <c r="AB8" s="195">
        <v>206</v>
      </c>
      <c r="AC8" s="195">
        <v>301</v>
      </c>
      <c r="AD8" s="195">
        <v>301</v>
      </c>
      <c r="AE8" s="195">
        <v>303</v>
      </c>
      <c r="AF8" s="195" t="s">
        <v>336</v>
      </c>
      <c r="AG8" s="195" t="s">
        <v>337</v>
      </c>
      <c r="AH8" s="195">
        <v>304</v>
      </c>
      <c r="AI8" s="195" t="s">
        <v>338</v>
      </c>
      <c r="AJ8" s="195" t="s">
        <v>339</v>
      </c>
      <c r="AK8" s="195">
        <v>309</v>
      </c>
      <c r="AL8" s="195">
        <v>310</v>
      </c>
      <c r="AM8" s="195" t="s">
        <v>340</v>
      </c>
      <c r="AN8" s="195" t="s">
        <v>341</v>
      </c>
      <c r="AO8" s="195">
        <v>313</v>
      </c>
      <c r="AP8" s="195">
        <v>322</v>
      </c>
      <c r="AQ8" s="195" t="s">
        <v>342</v>
      </c>
      <c r="AR8" s="195" t="s">
        <v>343</v>
      </c>
      <c r="AS8" s="195" t="s">
        <v>344</v>
      </c>
      <c r="AT8" s="195" t="s">
        <v>345</v>
      </c>
      <c r="AU8" s="195" t="s">
        <v>346</v>
      </c>
      <c r="AV8" s="195" t="s">
        <v>347</v>
      </c>
      <c r="AW8" s="195" t="s">
        <v>348</v>
      </c>
      <c r="AX8" s="195" t="s">
        <v>349</v>
      </c>
      <c r="AY8" s="195" t="s">
        <v>350</v>
      </c>
      <c r="AZ8" s="195" t="s">
        <v>351</v>
      </c>
      <c r="BA8" s="195" t="s">
        <v>352</v>
      </c>
      <c r="BB8" s="195" t="s">
        <v>353</v>
      </c>
    </row>
    <row r="9" spans="1:54" x14ac:dyDescent="0.25">
      <c r="A9" s="20">
        <v>4</v>
      </c>
      <c r="B9" s="20">
        <v>1</v>
      </c>
      <c r="C9" s="20">
        <v>1</v>
      </c>
      <c r="D9" s="20">
        <v>1</v>
      </c>
      <c r="E9" s="20">
        <v>0</v>
      </c>
      <c r="F9" s="20">
        <v>1</v>
      </c>
      <c r="G9" s="20">
        <v>0</v>
      </c>
      <c r="H9" s="20">
        <v>1</v>
      </c>
      <c r="I9" s="20">
        <v>1</v>
      </c>
      <c r="J9" s="20">
        <v>0</v>
      </c>
      <c r="K9" s="20">
        <v>1</v>
      </c>
      <c r="L9" s="20">
        <v>0</v>
      </c>
      <c r="M9" s="20">
        <v>3</v>
      </c>
      <c r="N9" s="20">
        <v>1</v>
      </c>
      <c r="O9" s="20">
        <v>3</v>
      </c>
      <c r="P9" s="20">
        <v>1</v>
      </c>
      <c r="Q9" s="20"/>
      <c r="R9" s="20">
        <v>1</v>
      </c>
      <c r="S9" s="20"/>
      <c r="T9" s="20">
        <v>1</v>
      </c>
      <c r="U9" s="20"/>
      <c r="V9" s="20">
        <v>1</v>
      </c>
      <c r="W9" s="20">
        <v>3</v>
      </c>
      <c r="X9" s="20">
        <v>1</v>
      </c>
      <c r="Y9" s="20">
        <v>6</v>
      </c>
      <c r="Z9" s="20">
        <v>1</v>
      </c>
      <c r="AA9" s="20">
        <v>6</v>
      </c>
      <c r="AB9" s="20">
        <v>1</v>
      </c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</sheetData>
  <mergeCells count="3">
    <mergeCell ref="A1:K1"/>
    <mergeCell ref="AP2:BB2"/>
    <mergeCell ref="A6:BB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3"/>
  <sheetViews>
    <sheetView topLeftCell="A4" workbookViewId="0">
      <selection activeCell="A4" sqref="A4:H73"/>
    </sheetView>
  </sheetViews>
  <sheetFormatPr defaultRowHeight="15" x14ac:dyDescent="0.25"/>
  <cols>
    <col min="1" max="1" width="5.42578125" customWidth="1"/>
    <col min="2" max="2" width="37.28515625" customWidth="1"/>
    <col min="3" max="3" width="18" customWidth="1"/>
    <col min="5" max="5" width="12.42578125" customWidth="1"/>
    <col min="6" max="6" width="17.28515625" customWidth="1"/>
    <col min="7" max="7" width="22.28515625" customWidth="1"/>
    <col min="8" max="8" width="15.7109375" customWidth="1"/>
  </cols>
  <sheetData>
    <row r="4" spans="1:8" x14ac:dyDescent="0.25">
      <c r="A4" s="293" t="s">
        <v>363</v>
      </c>
      <c r="B4" s="293"/>
      <c r="C4" s="293"/>
      <c r="D4" s="293"/>
      <c r="E4" s="293"/>
      <c r="F4" s="293"/>
      <c r="G4" s="293"/>
      <c r="H4" s="293"/>
    </row>
    <row r="7" spans="1:8" ht="38.25" x14ac:dyDescent="0.25">
      <c r="A7" s="222" t="s">
        <v>0</v>
      </c>
      <c r="B7" s="234" t="s">
        <v>1</v>
      </c>
      <c r="C7" s="234" t="s">
        <v>2</v>
      </c>
      <c r="D7" s="222" t="s">
        <v>4</v>
      </c>
      <c r="E7" s="235" t="s">
        <v>7</v>
      </c>
      <c r="F7" s="222" t="s">
        <v>10</v>
      </c>
      <c r="G7" s="222" t="s">
        <v>13</v>
      </c>
      <c r="H7" s="222" t="s">
        <v>14</v>
      </c>
    </row>
    <row r="8" spans="1:8" ht="63.75" x14ac:dyDescent="0.25">
      <c r="A8" s="225">
        <v>1</v>
      </c>
      <c r="B8" s="185" t="s">
        <v>53</v>
      </c>
      <c r="C8" s="225" t="s">
        <v>18</v>
      </c>
      <c r="D8" s="222" t="s">
        <v>17</v>
      </c>
      <c r="E8" s="225">
        <v>963930</v>
      </c>
      <c r="F8" s="225" t="s">
        <v>54</v>
      </c>
      <c r="G8" s="185" t="s">
        <v>51</v>
      </c>
      <c r="H8" s="225" t="s">
        <v>52</v>
      </c>
    </row>
    <row r="9" spans="1:8" ht="63.75" x14ac:dyDescent="0.25">
      <c r="A9" s="225">
        <v>2</v>
      </c>
      <c r="B9" s="185" t="s">
        <v>53</v>
      </c>
      <c r="C9" s="225" t="s">
        <v>18</v>
      </c>
      <c r="D9" s="222" t="s">
        <v>17</v>
      </c>
      <c r="E9" s="225">
        <v>963930</v>
      </c>
      <c r="F9" s="225" t="s">
        <v>56</v>
      </c>
      <c r="G9" s="185" t="s">
        <v>55</v>
      </c>
      <c r="H9" s="225" t="s">
        <v>52</v>
      </c>
    </row>
    <row r="10" spans="1:8" ht="63.75" x14ac:dyDescent="0.25">
      <c r="A10" s="225">
        <v>3</v>
      </c>
      <c r="B10" s="185" t="s">
        <v>53</v>
      </c>
      <c r="C10" s="225" t="s">
        <v>18</v>
      </c>
      <c r="D10" s="222" t="s">
        <v>17</v>
      </c>
      <c r="E10" s="225">
        <v>963930</v>
      </c>
      <c r="F10" s="225" t="s">
        <v>59</v>
      </c>
      <c r="G10" s="185" t="s">
        <v>57</v>
      </c>
      <c r="H10" s="225" t="s">
        <v>58</v>
      </c>
    </row>
    <row r="11" spans="1:8" ht="102" x14ac:dyDescent="0.25">
      <c r="A11" s="225">
        <v>4</v>
      </c>
      <c r="B11" s="185" t="s">
        <v>35</v>
      </c>
      <c r="C11" s="225" t="s">
        <v>18</v>
      </c>
      <c r="D11" s="222" t="s">
        <v>17</v>
      </c>
      <c r="E11" s="225">
        <v>655724</v>
      </c>
      <c r="F11" s="230" t="s">
        <v>37</v>
      </c>
      <c r="G11" s="185" t="s">
        <v>38</v>
      </c>
      <c r="H11" s="185" t="s">
        <v>43</v>
      </c>
    </row>
    <row r="12" spans="1:8" ht="89.25" x14ac:dyDescent="0.25">
      <c r="A12" s="225">
        <v>5</v>
      </c>
      <c r="B12" s="185" t="s">
        <v>39</v>
      </c>
      <c r="C12" s="225" t="s">
        <v>18</v>
      </c>
      <c r="D12" s="222" t="s">
        <v>329</v>
      </c>
      <c r="E12" s="225">
        <v>1835368.92</v>
      </c>
      <c r="F12" s="225" t="s">
        <v>40</v>
      </c>
      <c r="G12" s="185" t="s">
        <v>41</v>
      </c>
      <c r="H12" s="185" t="s">
        <v>42</v>
      </c>
    </row>
    <row r="13" spans="1:8" ht="102" x14ac:dyDescent="0.25">
      <c r="A13" s="225">
        <v>6</v>
      </c>
      <c r="B13" s="185" t="s">
        <v>44</v>
      </c>
      <c r="C13" s="225" t="s">
        <v>18</v>
      </c>
      <c r="D13" s="222" t="s">
        <v>329</v>
      </c>
      <c r="E13" s="225">
        <v>7387375.6100000003</v>
      </c>
      <c r="F13" s="225" t="s">
        <v>40</v>
      </c>
      <c r="G13" s="185" t="s">
        <v>45</v>
      </c>
      <c r="H13" s="185" t="s">
        <v>46</v>
      </c>
    </row>
    <row r="14" spans="1:8" ht="102" x14ac:dyDescent="0.25">
      <c r="A14" s="225">
        <v>7</v>
      </c>
      <c r="B14" s="185" t="s">
        <v>47</v>
      </c>
      <c r="C14" s="225" t="s">
        <v>18</v>
      </c>
      <c r="D14" s="222" t="s">
        <v>329</v>
      </c>
      <c r="E14" s="225">
        <v>2808594.42</v>
      </c>
      <c r="F14" s="225" t="s">
        <v>40</v>
      </c>
      <c r="G14" s="185" t="s">
        <v>48</v>
      </c>
      <c r="H14" s="185" t="s">
        <v>46</v>
      </c>
    </row>
    <row r="15" spans="1:8" ht="102" x14ac:dyDescent="0.25">
      <c r="A15" s="225">
        <v>8</v>
      </c>
      <c r="B15" s="185" t="s">
        <v>49</v>
      </c>
      <c r="C15" s="225" t="s">
        <v>18</v>
      </c>
      <c r="D15" s="222" t="s">
        <v>329</v>
      </c>
      <c r="E15" s="225">
        <v>6194449.5300000003</v>
      </c>
      <c r="F15" s="225" t="s">
        <v>40</v>
      </c>
      <c r="G15" s="185" t="s">
        <v>50</v>
      </c>
      <c r="H15" s="185" t="s">
        <v>46</v>
      </c>
    </row>
    <row r="16" spans="1:8" ht="63.75" x14ac:dyDescent="0.25">
      <c r="A16" s="225">
        <v>9</v>
      </c>
      <c r="B16" s="185" t="s">
        <v>174</v>
      </c>
      <c r="C16" s="225" t="s">
        <v>18</v>
      </c>
      <c r="D16" s="222" t="s">
        <v>329</v>
      </c>
      <c r="E16" s="225">
        <v>1790000</v>
      </c>
      <c r="F16" s="225" t="s">
        <v>184</v>
      </c>
      <c r="G16" s="185" t="s">
        <v>203</v>
      </c>
      <c r="H16" s="225" t="s">
        <v>185</v>
      </c>
    </row>
    <row r="17" spans="1:8" ht="51" x14ac:dyDescent="0.25">
      <c r="A17" s="225">
        <v>10</v>
      </c>
      <c r="B17" s="185" t="s">
        <v>186</v>
      </c>
      <c r="C17" s="225" t="s">
        <v>18</v>
      </c>
      <c r="D17" s="222" t="s">
        <v>329</v>
      </c>
      <c r="E17" s="236">
        <v>180000</v>
      </c>
      <c r="F17" s="225" t="s">
        <v>205</v>
      </c>
      <c r="G17" s="185" t="s">
        <v>203</v>
      </c>
      <c r="H17" s="237" t="s">
        <v>204</v>
      </c>
    </row>
    <row r="18" spans="1:8" ht="63.75" x14ac:dyDescent="0.25">
      <c r="A18" s="225">
        <v>11</v>
      </c>
      <c r="B18" s="231" t="s">
        <v>221</v>
      </c>
      <c r="C18" s="225" t="s">
        <v>18</v>
      </c>
      <c r="D18" s="222" t="s">
        <v>329</v>
      </c>
      <c r="E18" s="225">
        <v>1284389.02</v>
      </c>
      <c r="F18" s="225" t="s">
        <v>170</v>
      </c>
      <c r="G18" s="225" t="s">
        <v>239</v>
      </c>
      <c r="H18" s="237" t="s">
        <v>228</v>
      </c>
    </row>
    <row r="19" spans="1:8" ht="165.75" x14ac:dyDescent="0.25">
      <c r="A19" s="225">
        <v>12</v>
      </c>
      <c r="B19" s="225" t="s">
        <v>222</v>
      </c>
      <c r="C19" s="225" t="s">
        <v>18</v>
      </c>
      <c r="D19" s="222" t="s">
        <v>329</v>
      </c>
      <c r="E19" s="225">
        <v>979079.57</v>
      </c>
      <c r="F19" s="238" t="s">
        <v>233</v>
      </c>
      <c r="G19" s="225" t="s">
        <v>238</v>
      </c>
      <c r="H19" s="239" t="s">
        <v>229</v>
      </c>
    </row>
    <row r="20" spans="1:8" ht="89.25" x14ac:dyDescent="0.25">
      <c r="A20" s="225">
        <v>13</v>
      </c>
      <c r="B20" s="229" t="s">
        <v>232</v>
      </c>
      <c r="C20" s="225" t="s">
        <v>18</v>
      </c>
      <c r="D20" s="222" t="s">
        <v>329</v>
      </c>
      <c r="E20" s="225">
        <v>1674755</v>
      </c>
      <c r="F20" s="229" t="s">
        <v>240</v>
      </c>
      <c r="G20" s="295" t="s">
        <v>241</v>
      </c>
      <c r="H20" s="296"/>
    </row>
    <row r="21" spans="1:8" ht="267.75" x14ac:dyDescent="0.25">
      <c r="A21" s="225">
        <v>14</v>
      </c>
      <c r="B21" s="230" t="s">
        <v>244</v>
      </c>
      <c r="C21" s="225" t="s">
        <v>18</v>
      </c>
      <c r="D21" s="222" t="s">
        <v>329</v>
      </c>
      <c r="E21" s="225">
        <v>1330998</v>
      </c>
      <c r="F21" s="225" t="s">
        <v>68</v>
      </c>
      <c r="G21" s="231" t="s">
        <v>249</v>
      </c>
      <c r="H21" s="225" t="s">
        <v>250</v>
      </c>
    </row>
    <row r="22" spans="1:8" ht="102" x14ac:dyDescent="0.25">
      <c r="A22" s="225">
        <v>15</v>
      </c>
      <c r="B22" s="230" t="s">
        <v>245</v>
      </c>
      <c r="C22" s="225" t="s">
        <v>18</v>
      </c>
      <c r="D22" s="222" t="s">
        <v>329</v>
      </c>
      <c r="E22" s="225">
        <v>120000</v>
      </c>
      <c r="F22" s="225" t="s">
        <v>272</v>
      </c>
      <c r="G22" s="185" t="s">
        <v>251</v>
      </c>
      <c r="H22" s="225" t="s">
        <v>252</v>
      </c>
    </row>
    <row r="23" spans="1:8" ht="127.5" x14ac:dyDescent="0.25">
      <c r="A23" s="225">
        <v>16</v>
      </c>
      <c r="B23" s="230" t="s">
        <v>259</v>
      </c>
      <c r="C23" s="225" t="s">
        <v>18</v>
      </c>
      <c r="D23" s="222" t="s">
        <v>329</v>
      </c>
      <c r="E23" s="225">
        <v>4740940.8099999996</v>
      </c>
      <c r="F23" s="225" t="s">
        <v>264</v>
      </c>
      <c r="G23" s="225" t="s">
        <v>282</v>
      </c>
      <c r="H23" s="240" t="s">
        <v>283</v>
      </c>
    </row>
    <row r="24" spans="1:8" ht="127.5" x14ac:dyDescent="0.25">
      <c r="A24" s="225">
        <v>17</v>
      </c>
      <c r="B24" s="231" t="s">
        <v>260</v>
      </c>
      <c r="C24" s="225" t="s">
        <v>18</v>
      </c>
      <c r="D24" s="222" t="s">
        <v>329</v>
      </c>
      <c r="E24" s="225">
        <v>6113347.6600000001</v>
      </c>
      <c r="F24" s="225" t="s">
        <v>95</v>
      </c>
      <c r="G24" s="225" t="s">
        <v>284</v>
      </c>
      <c r="H24" s="240" t="s">
        <v>283</v>
      </c>
    </row>
    <row r="25" spans="1:8" ht="127.5" x14ac:dyDescent="0.25">
      <c r="A25" s="225">
        <v>18</v>
      </c>
      <c r="B25" s="230" t="s">
        <v>261</v>
      </c>
      <c r="C25" s="225" t="s">
        <v>18</v>
      </c>
      <c r="D25" s="222" t="s">
        <v>329</v>
      </c>
      <c r="E25" s="225">
        <v>3524281</v>
      </c>
      <c r="F25" s="225" t="s">
        <v>265</v>
      </c>
      <c r="G25" s="225" t="s">
        <v>285</v>
      </c>
      <c r="H25" s="240" t="s">
        <v>283</v>
      </c>
    </row>
    <row r="26" spans="1:8" ht="127.5" x14ac:dyDescent="0.25">
      <c r="A26" s="225">
        <v>19</v>
      </c>
      <c r="B26" s="230" t="s">
        <v>262</v>
      </c>
      <c r="C26" s="225" t="s">
        <v>18</v>
      </c>
      <c r="D26" s="222" t="s">
        <v>329</v>
      </c>
      <c r="E26" s="225">
        <v>9179018</v>
      </c>
      <c r="F26" s="225" t="s">
        <v>265</v>
      </c>
      <c r="G26" s="225" t="s">
        <v>286</v>
      </c>
      <c r="H26" s="240" t="s">
        <v>283</v>
      </c>
    </row>
    <row r="27" spans="1:8" ht="127.5" x14ac:dyDescent="0.25">
      <c r="A27" s="225">
        <v>20</v>
      </c>
      <c r="B27" s="230" t="s">
        <v>263</v>
      </c>
      <c r="C27" s="225" t="s">
        <v>18</v>
      </c>
      <c r="D27" s="222" t="s">
        <v>329</v>
      </c>
      <c r="E27" s="225">
        <v>3796446.32</v>
      </c>
      <c r="F27" s="225" t="s">
        <v>264</v>
      </c>
      <c r="G27" s="225" t="s">
        <v>287</v>
      </c>
      <c r="H27" s="240" t="s">
        <v>283</v>
      </c>
    </row>
    <row r="28" spans="1:8" ht="204" x14ac:dyDescent="0.25">
      <c r="A28" s="225">
        <v>21</v>
      </c>
      <c r="B28" s="230" t="s">
        <v>60</v>
      </c>
      <c r="C28" s="225" t="s">
        <v>18</v>
      </c>
      <c r="D28" s="225" t="s">
        <v>17</v>
      </c>
      <c r="E28" s="225">
        <v>406720</v>
      </c>
      <c r="F28" s="225" t="s">
        <v>292</v>
      </c>
      <c r="G28" s="225" t="s">
        <v>315</v>
      </c>
      <c r="H28" s="230" t="s">
        <v>293</v>
      </c>
    </row>
    <row r="29" spans="1:8" ht="140.25" x14ac:dyDescent="0.25">
      <c r="A29" s="225">
        <v>22</v>
      </c>
      <c r="B29" s="230" t="s">
        <v>306</v>
      </c>
      <c r="C29" s="225" t="s">
        <v>18</v>
      </c>
      <c r="D29" s="222" t="s">
        <v>329</v>
      </c>
      <c r="E29" s="222">
        <v>270136.52</v>
      </c>
      <c r="F29" s="225" t="s">
        <v>314</v>
      </c>
      <c r="G29" s="225" t="s">
        <v>323</v>
      </c>
      <c r="H29" s="225" t="s">
        <v>324</v>
      </c>
    </row>
    <row r="30" spans="1:8" ht="63.75" x14ac:dyDescent="0.25">
      <c r="A30" s="225">
        <v>23</v>
      </c>
      <c r="B30" s="185" t="s">
        <v>99</v>
      </c>
      <c r="C30" s="225" t="s">
        <v>100</v>
      </c>
      <c r="D30" s="222" t="s">
        <v>15</v>
      </c>
      <c r="E30" s="233">
        <v>255000</v>
      </c>
      <c r="F30" s="225" t="s">
        <v>95</v>
      </c>
      <c r="G30" s="185" t="s">
        <v>98</v>
      </c>
      <c r="H30" s="225" t="s">
        <v>97</v>
      </c>
    </row>
    <row r="31" spans="1:8" ht="51" x14ac:dyDescent="0.25">
      <c r="A31" s="225">
        <v>24</v>
      </c>
      <c r="B31" s="185" t="s">
        <v>94</v>
      </c>
      <c r="C31" s="225" t="s">
        <v>67</v>
      </c>
      <c r="D31" s="222" t="s">
        <v>15</v>
      </c>
      <c r="E31" s="233">
        <v>380000</v>
      </c>
      <c r="F31" s="225" t="s">
        <v>95</v>
      </c>
      <c r="G31" s="185" t="s">
        <v>96</v>
      </c>
      <c r="H31" s="225" t="s">
        <v>97</v>
      </c>
    </row>
    <row r="32" spans="1:8" ht="51" x14ac:dyDescent="0.25">
      <c r="A32" s="225">
        <v>25</v>
      </c>
      <c r="B32" s="185" t="s">
        <v>72</v>
      </c>
      <c r="C32" s="225" t="s">
        <v>73</v>
      </c>
      <c r="D32" s="222" t="s">
        <v>17</v>
      </c>
      <c r="E32" s="233">
        <v>1542288</v>
      </c>
      <c r="F32" s="225" t="s">
        <v>102</v>
      </c>
      <c r="G32" s="185" t="s">
        <v>101</v>
      </c>
      <c r="H32" s="185" t="s">
        <v>103</v>
      </c>
    </row>
    <row r="33" spans="1:8" ht="51" x14ac:dyDescent="0.25">
      <c r="A33" s="225">
        <v>26</v>
      </c>
      <c r="B33" s="185" t="s">
        <v>74</v>
      </c>
      <c r="C33" s="225" t="s">
        <v>73</v>
      </c>
      <c r="D33" s="222" t="s">
        <v>17</v>
      </c>
      <c r="E33" s="233">
        <v>839460</v>
      </c>
      <c r="F33" s="225" t="s">
        <v>68</v>
      </c>
      <c r="G33" s="185" t="s">
        <v>149</v>
      </c>
      <c r="H33" s="185" t="s">
        <v>77</v>
      </c>
    </row>
    <row r="34" spans="1:8" ht="63.75" x14ac:dyDescent="0.25">
      <c r="A34" s="225">
        <v>27</v>
      </c>
      <c r="B34" s="185" t="s">
        <v>79</v>
      </c>
      <c r="C34" s="225" t="s">
        <v>80</v>
      </c>
      <c r="D34" s="222" t="s">
        <v>17</v>
      </c>
      <c r="E34" s="233">
        <v>369768</v>
      </c>
      <c r="F34" s="225" t="s">
        <v>95</v>
      </c>
      <c r="G34" s="185" t="s">
        <v>163</v>
      </c>
      <c r="H34" s="237" t="s">
        <v>82</v>
      </c>
    </row>
    <row r="35" spans="1:8" ht="63.75" x14ac:dyDescent="0.25">
      <c r="A35" s="225">
        <v>28</v>
      </c>
      <c r="B35" s="185" t="s">
        <v>85</v>
      </c>
      <c r="C35" s="225" t="s">
        <v>84</v>
      </c>
      <c r="D35" s="222" t="s">
        <v>17</v>
      </c>
      <c r="E35" s="233">
        <v>120000</v>
      </c>
      <c r="F35" s="225" t="s">
        <v>86</v>
      </c>
      <c r="G35" s="185" t="s">
        <v>154</v>
      </c>
      <c r="H35" s="185" t="s">
        <v>87</v>
      </c>
    </row>
    <row r="36" spans="1:8" ht="63.75" x14ac:dyDescent="0.25">
      <c r="A36" s="225">
        <v>29</v>
      </c>
      <c r="B36" s="185" t="s">
        <v>88</v>
      </c>
      <c r="C36" s="225" t="s">
        <v>84</v>
      </c>
      <c r="D36" s="222" t="s">
        <v>17</v>
      </c>
      <c r="E36" s="233">
        <v>835662</v>
      </c>
      <c r="F36" s="225" t="s">
        <v>68</v>
      </c>
      <c r="G36" s="185" t="s">
        <v>155</v>
      </c>
      <c r="H36" s="185" t="s">
        <v>89</v>
      </c>
    </row>
    <row r="37" spans="1:8" ht="63.75" x14ac:dyDescent="0.25">
      <c r="A37" s="225">
        <v>30</v>
      </c>
      <c r="B37" s="185" t="s">
        <v>90</v>
      </c>
      <c r="C37" s="225" t="s">
        <v>91</v>
      </c>
      <c r="D37" s="222" t="s">
        <v>17</v>
      </c>
      <c r="E37" s="233">
        <v>733992</v>
      </c>
      <c r="F37" s="225" t="s">
        <v>95</v>
      </c>
      <c r="G37" s="185" t="s">
        <v>157</v>
      </c>
      <c r="H37" s="185" t="s">
        <v>89</v>
      </c>
    </row>
    <row r="38" spans="1:8" ht="63.75" x14ac:dyDescent="0.25">
      <c r="A38" s="225">
        <v>31</v>
      </c>
      <c r="B38" s="185" t="s">
        <v>92</v>
      </c>
      <c r="C38" s="225" t="s">
        <v>91</v>
      </c>
      <c r="D38" s="222" t="s">
        <v>17</v>
      </c>
      <c r="E38" s="233">
        <v>303375.5</v>
      </c>
      <c r="F38" s="225" t="s">
        <v>135</v>
      </c>
      <c r="G38" s="185" t="s">
        <v>156</v>
      </c>
      <c r="H38" s="185" t="s">
        <v>89</v>
      </c>
    </row>
    <row r="39" spans="1:8" ht="63.75" x14ac:dyDescent="0.25">
      <c r="A39" s="225">
        <v>32</v>
      </c>
      <c r="B39" s="231" t="s">
        <v>66</v>
      </c>
      <c r="C39" s="225" t="s">
        <v>67</v>
      </c>
      <c r="D39" s="222" t="s">
        <v>17</v>
      </c>
      <c r="E39" s="223">
        <v>251600</v>
      </c>
      <c r="F39" s="225" t="s">
        <v>68</v>
      </c>
      <c r="G39" s="185" t="s">
        <v>136</v>
      </c>
      <c r="H39" s="237" t="s">
        <v>69</v>
      </c>
    </row>
    <row r="40" spans="1:8" ht="63.75" x14ac:dyDescent="0.25">
      <c r="A40" s="225">
        <v>33</v>
      </c>
      <c r="B40" s="185" t="s">
        <v>70</v>
      </c>
      <c r="C40" s="225" t="s">
        <v>67</v>
      </c>
      <c r="D40" s="222" t="s">
        <v>17</v>
      </c>
      <c r="E40" s="223">
        <v>1708000</v>
      </c>
      <c r="F40" s="225" t="s">
        <v>68</v>
      </c>
      <c r="G40" s="185" t="s">
        <v>158</v>
      </c>
      <c r="H40" s="237" t="s">
        <v>69</v>
      </c>
    </row>
    <row r="41" spans="1:8" ht="63.75" x14ac:dyDescent="0.25">
      <c r="A41" s="225">
        <v>34</v>
      </c>
      <c r="B41" s="185" t="s">
        <v>71</v>
      </c>
      <c r="C41" s="225" t="s">
        <v>67</v>
      </c>
      <c r="D41" s="222" t="s">
        <v>17</v>
      </c>
      <c r="E41" s="224">
        <v>1144286.8</v>
      </c>
      <c r="F41" s="224" t="s">
        <v>122</v>
      </c>
      <c r="G41" s="185" t="s">
        <v>159</v>
      </c>
      <c r="H41" s="237" t="s">
        <v>69</v>
      </c>
    </row>
    <row r="42" spans="1:8" ht="51" x14ac:dyDescent="0.25">
      <c r="A42" s="225">
        <v>35</v>
      </c>
      <c r="B42" s="185" t="s">
        <v>123</v>
      </c>
      <c r="C42" s="225" t="s">
        <v>124</v>
      </c>
      <c r="D42" s="222" t="s">
        <v>17</v>
      </c>
      <c r="E42" s="224">
        <v>434200</v>
      </c>
      <c r="F42" s="224" t="s">
        <v>137</v>
      </c>
      <c r="G42" s="185" t="s">
        <v>144</v>
      </c>
      <c r="H42" s="241" t="s">
        <v>126</v>
      </c>
    </row>
    <row r="43" spans="1:8" ht="63.75" x14ac:dyDescent="0.25">
      <c r="A43" s="225">
        <v>36</v>
      </c>
      <c r="B43" s="185" t="s">
        <v>125</v>
      </c>
      <c r="C43" s="225" t="s">
        <v>124</v>
      </c>
      <c r="D43" s="222" t="s">
        <v>17</v>
      </c>
      <c r="E43" s="225">
        <v>985579.5</v>
      </c>
      <c r="F43" s="225" t="s">
        <v>95</v>
      </c>
      <c r="G43" s="185" t="s">
        <v>145</v>
      </c>
      <c r="H43" s="241" t="s">
        <v>126</v>
      </c>
    </row>
    <row r="44" spans="1:8" ht="63.75" x14ac:dyDescent="0.25">
      <c r="A44" s="225">
        <v>37</v>
      </c>
      <c r="B44" s="185" t="s">
        <v>127</v>
      </c>
      <c r="C44" s="225" t="s">
        <v>100</v>
      </c>
      <c r="D44" s="222" t="s">
        <v>17</v>
      </c>
      <c r="E44" s="223">
        <v>334800</v>
      </c>
      <c r="F44" s="225" t="s">
        <v>138</v>
      </c>
      <c r="G44" s="185" t="s">
        <v>161</v>
      </c>
      <c r="H44" s="185" t="s">
        <v>139</v>
      </c>
    </row>
    <row r="45" spans="1:8" ht="63.75" x14ac:dyDescent="0.25">
      <c r="A45" s="225">
        <v>38</v>
      </c>
      <c r="B45" s="185" t="s">
        <v>128</v>
      </c>
      <c r="C45" s="225" t="s">
        <v>100</v>
      </c>
      <c r="D45" s="222" t="s">
        <v>17</v>
      </c>
      <c r="E45" s="225">
        <v>707995</v>
      </c>
      <c r="F45" s="225" t="s">
        <v>68</v>
      </c>
      <c r="G45" s="185" t="s">
        <v>162</v>
      </c>
      <c r="H45" s="185" t="s">
        <v>141</v>
      </c>
    </row>
    <row r="46" spans="1:8" ht="63.75" x14ac:dyDescent="0.25">
      <c r="A46" s="225">
        <v>39</v>
      </c>
      <c r="B46" s="185" t="s">
        <v>129</v>
      </c>
      <c r="C46" s="225" t="s">
        <v>100</v>
      </c>
      <c r="D46" s="222" t="s">
        <v>17</v>
      </c>
      <c r="E46" s="223">
        <v>149250</v>
      </c>
      <c r="F46" s="225" t="s">
        <v>134</v>
      </c>
      <c r="G46" s="185" t="s">
        <v>175</v>
      </c>
      <c r="H46" s="185" t="s">
        <v>140</v>
      </c>
    </row>
    <row r="47" spans="1:8" ht="51" x14ac:dyDescent="0.25">
      <c r="A47" s="225">
        <v>40</v>
      </c>
      <c r="B47" s="185" t="s">
        <v>169</v>
      </c>
      <c r="C47" s="225" t="s">
        <v>133</v>
      </c>
      <c r="D47" s="222" t="s">
        <v>17</v>
      </c>
      <c r="E47" s="223">
        <v>645933.75</v>
      </c>
      <c r="F47" s="225" t="s">
        <v>170</v>
      </c>
      <c r="G47" s="185" t="s">
        <v>171</v>
      </c>
      <c r="H47" s="225" t="s">
        <v>165</v>
      </c>
    </row>
    <row r="48" spans="1:8" ht="51" x14ac:dyDescent="0.25">
      <c r="A48" s="225">
        <v>41</v>
      </c>
      <c r="B48" s="185" t="s">
        <v>173</v>
      </c>
      <c r="C48" s="225" t="s">
        <v>133</v>
      </c>
      <c r="D48" s="222" t="s">
        <v>17</v>
      </c>
      <c r="E48" s="223">
        <v>551670</v>
      </c>
      <c r="F48" s="225" t="s">
        <v>170</v>
      </c>
      <c r="G48" s="185" t="s">
        <v>172</v>
      </c>
      <c r="H48" s="225" t="s">
        <v>165</v>
      </c>
    </row>
    <row r="49" spans="1:8" ht="51" x14ac:dyDescent="0.25">
      <c r="A49" s="225">
        <v>42</v>
      </c>
      <c r="B49" s="185" t="s">
        <v>130</v>
      </c>
      <c r="C49" s="225" t="s">
        <v>133</v>
      </c>
      <c r="D49" s="222" t="s">
        <v>17</v>
      </c>
      <c r="E49" s="225">
        <v>1331710</v>
      </c>
      <c r="F49" s="225" t="s">
        <v>143</v>
      </c>
      <c r="G49" s="185" t="s">
        <v>359</v>
      </c>
      <c r="H49" s="225" t="s">
        <v>77</v>
      </c>
    </row>
    <row r="50" spans="1:8" ht="51" x14ac:dyDescent="0.25">
      <c r="A50" s="225">
        <v>43</v>
      </c>
      <c r="B50" s="185" t="s">
        <v>131</v>
      </c>
      <c r="C50" s="225" t="s">
        <v>133</v>
      </c>
      <c r="D50" s="222" t="s">
        <v>17</v>
      </c>
      <c r="E50" s="225">
        <v>1400119.24</v>
      </c>
      <c r="F50" s="225" t="s">
        <v>142</v>
      </c>
      <c r="G50" s="185" t="s">
        <v>166</v>
      </c>
      <c r="H50" s="225" t="s">
        <v>167</v>
      </c>
    </row>
    <row r="51" spans="1:8" ht="51" x14ac:dyDescent="0.25">
      <c r="A51" s="225">
        <v>44</v>
      </c>
      <c r="B51" s="185" t="s">
        <v>132</v>
      </c>
      <c r="C51" s="225" t="s">
        <v>133</v>
      </c>
      <c r="D51" s="222" t="s">
        <v>17</v>
      </c>
      <c r="E51" s="225">
        <v>1825556.35</v>
      </c>
      <c r="F51" s="225" t="s">
        <v>142</v>
      </c>
      <c r="G51" s="185" t="s">
        <v>168</v>
      </c>
      <c r="H51" s="225" t="s">
        <v>165</v>
      </c>
    </row>
    <row r="52" spans="1:8" ht="63.75" x14ac:dyDescent="0.25">
      <c r="A52" s="225">
        <v>45</v>
      </c>
      <c r="B52" s="185" t="s">
        <v>146</v>
      </c>
      <c r="C52" s="225" t="s">
        <v>124</v>
      </c>
      <c r="D52" s="222" t="s">
        <v>17</v>
      </c>
      <c r="E52" s="226">
        <v>427556</v>
      </c>
      <c r="F52" s="230" t="s">
        <v>95</v>
      </c>
      <c r="G52" s="185" t="s">
        <v>152</v>
      </c>
      <c r="H52" s="185" t="s">
        <v>153</v>
      </c>
    </row>
    <row r="53" spans="1:8" ht="63.75" x14ac:dyDescent="0.25">
      <c r="A53" s="225">
        <v>46</v>
      </c>
      <c r="B53" s="185" t="s">
        <v>147</v>
      </c>
      <c r="C53" s="225" t="s">
        <v>124</v>
      </c>
      <c r="D53" s="222" t="s">
        <v>17</v>
      </c>
      <c r="E53" s="223">
        <v>1225374.05</v>
      </c>
      <c r="F53" s="225" t="s">
        <v>148</v>
      </c>
      <c r="G53" s="185" t="s">
        <v>199</v>
      </c>
      <c r="H53" s="185" t="s">
        <v>89</v>
      </c>
    </row>
    <row r="54" spans="1:8" ht="51" x14ac:dyDescent="0.25">
      <c r="A54" s="225">
        <v>47</v>
      </c>
      <c r="B54" s="185" t="s">
        <v>75</v>
      </c>
      <c r="C54" s="225" t="s">
        <v>73</v>
      </c>
      <c r="D54" s="222" t="s">
        <v>17</v>
      </c>
      <c r="E54" s="233">
        <v>2244570</v>
      </c>
      <c r="F54" s="230" t="s">
        <v>95</v>
      </c>
      <c r="G54" s="185" t="s">
        <v>360</v>
      </c>
      <c r="H54" s="225" t="s">
        <v>77</v>
      </c>
    </row>
    <row r="55" spans="1:8" ht="51" x14ac:dyDescent="0.25">
      <c r="A55" s="225">
        <v>48</v>
      </c>
      <c r="B55" s="185" t="s">
        <v>196</v>
      </c>
      <c r="C55" s="225" t="s">
        <v>197</v>
      </c>
      <c r="D55" s="222" t="s">
        <v>17</v>
      </c>
      <c r="E55" s="233">
        <v>568045.5</v>
      </c>
      <c r="F55" s="225" t="s">
        <v>68</v>
      </c>
      <c r="G55" s="185" t="s">
        <v>361</v>
      </c>
      <c r="H55" s="242" t="s">
        <v>77</v>
      </c>
    </row>
    <row r="56" spans="1:8" ht="63.75" x14ac:dyDescent="0.25">
      <c r="A56" s="225">
        <v>49</v>
      </c>
      <c r="B56" s="185" t="s">
        <v>160</v>
      </c>
      <c r="C56" s="225" t="s">
        <v>67</v>
      </c>
      <c r="D56" s="222" t="s">
        <v>17</v>
      </c>
      <c r="E56" s="225">
        <v>678789</v>
      </c>
      <c r="F56" s="225" t="s">
        <v>68</v>
      </c>
      <c r="G56" s="225" t="s">
        <v>219</v>
      </c>
      <c r="H56" s="225" t="s">
        <v>220</v>
      </c>
    </row>
    <row r="57" spans="1:8" ht="89.25" x14ac:dyDescent="0.25">
      <c r="A57" s="225">
        <v>50</v>
      </c>
      <c r="B57" s="185" t="s">
        <v>176</v>
      </c>
      <c r="C57" s="225" t="s">
        <v>133</v>
      </c>
      <c r="D57" s="222" t="s">
        <v>17</v>
      </c>
      <c r="E57" s="233">
        <v>2369434</v>
      </c>
      <c r="F57" s="225" t="s">
        <v>177</v>
      </c>
      <c r="G57" s="185" t="s">
        <v>181</v>
      </c>
      <c r="H57" s="225" t="s">
        <v>182</v>
      </c>
    </row>
    <row r="58" spans="1:8" ht="76.5" x14ac:dyDescent="0.25">
      <c r="A58" s="225">
        <v>51</v>
      </c>
      <c r="B58" s="185" t="s">
        <v>179</v>
      </c>
      <c r="C58" s="225" t="s">
        <v>133</v>
      </c>
      <c r="D58" s="222" t="s">
        <v>17</v>
      </c>
      <c r="E58" s="225">
        <v>148000</v>
      </c>
      <c r="F58" s="225" t="s">
        <v>178</v>
      </c>
      <c r="G58" s="185" t="s">
        <v>180</v>
      </c>
      <c r="H58" s="185" t="s">
        <v>183</v>
      </c>
    </row>
    <row r="59" spans="1:8" ht="102" x14ac:dyDescent="0.25">
      <c r="A59" s="225">
        <v>52</v>
      </c>
      <c r="B59" s="185" t="s">
        <v>188</v>
      </c>
      <c r="C59" s="225" t="s">
        <v>133</v>
      </c>
      <c r="D59" s="222" t="s">
        <v>17</v>
      </c>
      <c r="E59" s="225">
        <v>1168431.48</v>
      </c>
      <c r="F59" s="230" t="s">
        <v>189</v>
      </c>
      <c r="G59" s="185" t="s">
        <v>190</v>
      </c>
      <c r="H59" s="185" t="s">
        <v>191</v>
      </c>
    </row>
    <row r="60" spans="1:8" ht="51" x14ac:dyDescent="0.25">
      <c r="A60" s="225">
        <v>53</v>
      </c>
      <c r="B60" s="185" t="s">
        <v>192</v>
      </c>
      <c r="C60" s="225" t="s">
        <v>133</v>
      </c>
      <c r="D60" s="222" t="s">
        <v>17</v>
      </c>
      <c r="E60" s="225">
        <v>2568390</v>
      </c>
      <c r="F60" s="230" t="s">
        <v>143</v>
      </c>
      <c r="G60" s="185" t="s">
        <v>201</v>
      </c>
      <c r="H60" s="225" t="s">
        <v>194</v>
      </c>
    </row>
    <row r="61" spans="1:8" ht="51" x14ac:dyDescent="0.25">
      <c r="A61" s="225">
        <v>54</v>
      </c>
      <c r="B61" s="185" t="s">
        <v>193</v>
      </c>
      <c r="C61" s="225" t="s">
        <v>133</v>
      </c>
      <c r="D61" s="222" t="s">
        <v>17</v>
      </c>
      <c r="E61" s="223">
        <v>2892168.03</v>
      </c>
      <c r="F61" s="230" t="s">
        <v>195</v>
      </c>
      <c r="G61" s="185" t="s">
        <v>217</v>
      </c>
      <c r="H61" s="237" t="s">
        <v>202</v>
      </c>
    </row>
    <row r="62" spans="1:8" ht="76.5" x14ac:dyDescent="0.25">
      <c r="A62" s="225">
        <v>55</v>
      </c>
      <c r="B62" s="185" t="s">
        <v>83</v>
      </c>
      <c r="C62" s="225" t="s">
        <v>84</v>
      </c>
      <c r="D62" s="222" t="s">
        <v>17</v>
      </c>
      <c r="E62" s="227">
        <v>381184.5</v>
      </c>
      <c r="F62" s="225" t="s">
        <v>134</v>
      </c>
      <c r="G62" s="225" t="s">
        <v>237</v>
      </c>
      <c r="H62" s="225" t="s">
        <v>224</v>
      </c>
    </row>
    <row r="63" spans="1:8" ht="102" x14ac:dyDescent="0.25">
      <c r="A63" s="225">
        <v>56</v>
      </c>
      <c r="B63" s="225" t="s">
        <v>226</v>
      </c>
      <c r="C63" s="225" t="s">
        <v>133</v>
      </c>
      <c r="D63" s="222" t="s">
        <v>17</v>
      </c>
      <c r="E63" s="228">
        <v>962693.33</v>
      </c>
      <c r="F63" s="225" t="s">
        <v>235</v>
      </c>
      <c r="G63" s="225" t="s">
        <v>236</v>
      </c>
      <c r="H63" s="230" t="s">
        <v>227</v>
      </c>
    </row>
    <row r="64" spans="1:8" ht="140.25" x14ac:dyDescent="0.25">
      <c r="A64" s="225">
        <v>57</v>
      </c>
      <c r="B64" s="230" t="s">
        <v>299</v>
      </c>
      <c r="C64" s="225" t="s">
        <v>133</v>
      </c>
      <c r="D64" s="227" t="s">
        <v>17</v>
      </c>
      <c r="E64" s="225">
        <v>338936</v>
      </c>
      <c r="F64" s="232" t="s">
        <v>95</v>
      </c>
      <c r="G64" s="232" t="s">
        <v>313</v>
      </c>
      <c r="H64" s="225" t="s">
        <v>317</v>
      </c>
    </row>
    <row r="65" spans="1:8" ht="140.25" x14ac:dyDescent="0.25">
      <c r="A65" s="225">
        <v>58</v>
      </c>
      <c r="B65" s="230" t="s">
        <v>296</v>
      </c>
      <c r="C65" s="225" t="s">
        <v>73</v>
      </c>
      <c r="D65" s="227" t="s">
        <v>17</v>
      </c>
      <c r="E65" s="224">
        <v>509358</v>
      </c>
      <c r="F65" s="225" t="s">
        <v>310</v>
      </c>
      <c r="G65" s="225" t="s">
        <v>311</v>
      </c>
      <c r="H65" s="225" t="s">
        <v>312</v>
      </c>
    </row>
    <row r="66" spans="1:8" ht="63.75" x14ac:dyDescent="0.25">
      <c r="A66" s="225">
        <v>59</v>
      </c>
      <c r="B66" s="185" t="s">
        <v>320</v>
      </c>
      <c r="C66" s="225" t="s">
        <v>124</v>
      </c>
      <c r="D66" s="227" t="s">
        <v>17</v>
      </c>
      <c r="E66" s="225">
        <v>340000</v>
      </c>
      <c r="F66" s="243" t="s">
        <v>358</v>
      </c>
      <c r="G66" s="294" t="s">
        <v>357</v>
      </c>
      <c r="H66" s="294"/>
    </row>
    <row r="67" spans="1:8" ht="102" x14ac:dyDescent="0.25">
      <c r="A67" s="225">
        <v>60</v>
      </c>
      <c r="B67" s="185" t="s">
        <v>108</v>
      </c>
      <c r="C67" s="225" t="s">
        <v>109</v>
      </c>
      <c r="D67" s="225" t="s">
        <v>17</v>
      </c>
      <c r="E67" s="224">
        <v>492393.63</v>
      </c>
      <c r="F67" s="230" t="s">
        <v>110</v>
      </c>
      <c r="G67" s="241" t="s">
        <v>206</v>
      </c>
      <c r="H67" s="241" t="s">
        <v>107</v>
      </c>
    </row>
    <row r="68" spans="1:8" ht="63.75" x14ac:dyDescent="0.25">
      <c r="A68" s="225">
        <v>61</v>
      </c>
      <c r="B68" s="231" t="s">
        <v>104</v>
      </c>
      <c r="C68" s="225" t="s">
        <v>105</v>
      </c>
      <c r="D68" s="225" t="s">
        <v>17</v>
      </c>
      <c r="E68" s="225">
        <v>539518</v>
      </c>
      <c r="F68" s="230" t="s">
        <v>106</v>
      </c>
      <c r="G68" s="241" t="s">
        <v>113</v>
      </c>
      <c r="H68" s="241" t="s">
        <v>107</v>
      </c>
    </row>
    <row r="69" spans="1:8" ht="63.75" x14ac:dyDescent="0.25">
      <c r="A69" s="225">
        <v>62</v>
      </c>
      <c r="B69" s="185" t="s">
        <v>111</v>
      </c>
      <c r="C69" s="225" t="s">
        <v>112</v>
      </c>
      <c r="D69" s="225" t="s">
        <v>17</v>
      </c>
      <c r="E69" s="224">
        <v>735828</v>
      </c>
      <c r="F69" s="230" t="s">
        <v>110</v>
      </c>
      <c r="G69" s="241" t="s">
        <v>362</v>
      </c>
      <c r="H69" s="241" t="s">
        <v>107</v>
      </c>
    </row>
    <row r="70" spans="1:8" ht="76.5" x14ac:dyDescent="0.25">
      <c r="A70" s="225">
        <v>63</v>
      </c>
      <c r="B70" s="185" t="s">
        <v>114</v>
      </c>
      <c r="C70" s="225" t="s">
        <v>115</v>
      </c>
      <c r="D70" s="225" t="s">
        <v>17</v>
      </c>
      <c r="E70" s="224">
        <v>511497.13</v>
      </c>
      <c r="F70" s="230" t="s">
        <v>110</v>
      </c>
      <c r="G70" s="241" t="s">
        <v>207</v>
      </c>
      <c r="H70" s="241" t="s">
        <v>107</v>
      </c>
    </row>
    <row r="71" spans="1:8" ht="63.75" x14ac:dyDescent="0.25">
      <c r="A71" s="225">
        <v>64</v>
      </c>
      <c r="B71" s="230" t="s">
        <v>116</v>
      </c>
      <c r="C71" s="230" t="s">
        <v>117</v>
      </c>
      <c r="D71" s="225" t="s">
        <v>17</v>
      </c>
      <c r="E71" s="224">
        <v>7097895.4000000004</v>
      </c>
      <c r="F71" s="230" t="s">
        <v>118</v>
      </c>
      <c r="G71" s="241" t="s">
        <v>208</v>
      </c>
      <c r="H71" s="230" t="s">
        <v>119</v>
      </c>
    </row>
    <row r="72" spans="1:8" ht="63.75" x14ac:dyDescent="0.25">
      <c r="A72" s="225">
        <v>65</v>
      </c>
      <c r="B72" s="231" t="s">
        <v>210</v>
      </c>
      <c r="C72" s="230" t="s">
        <v>211</v>
      </c>
      <c r="D72" s="225" t="s">
        <v>17</v>
      </c>
      <c r="E72" s="225">
        <v>914900</v>
      </c>
      <c r="F72" s="230" t="s">
        <v>212</v>
      </c>
      <c r="G72" s="185" t="s">
        <v>213</v>
      </c>
      <c r="H72" s="230" t="s">
        <v>214</v>
      </c>
    </row>
    <row r="73" spans="1:8" ht="51" x14ac:dyDescent="0.25">
      <c r="A73" s="225">
        <v>66</v>
      </c>
      <c r="B73" s="225" t="s">
        <v>301</v>
      </c>
      <c r="C73" s="225" t="s">
        <v>117</v>
      </c>
      <c r="D73" s="225" t="s">
        <v>302</v>
      </c>
      <c r="E73" s="225">
        <v>135000</v>
      </c>
      <c r="F73" s="230" t="s">
        <v>303</v>
      </c>
      <c r="G73" s="185" t="s">
        <v>304</v>
      </c>
      <c r="H73" s="230"/>
    </row>
  </sheetData>
  <mergeCells count="3">
    <mergeCell ref="A4:H4"/>
    <mergeCell ref="G66:H66"/>
    <mergeCell ref="G20:H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администрация </vt:lpstr>
      <vt:lpstr>ЦБ</vt:lpstr>
      <vt:lpstr>сельские поселения</vt:lpstr>
      <vt:lpstr>образование</vt:lpstr>
      <vt:lpstr>итого</vt:lpstr>
      <vt:lpstr>Лист1</vt:lpstr>
      <vt:lpstr>Лист2</vt:lpstr>
      <vt:lpstr>Поселение свод</vt:lpstr>
      <vt:lpstr>Лист3</vt:lpstr>
    </vt:vector>
  </TitlesOfParts>
  <Company>slider999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Луиза Михайлова</dc:creator>
  <cp:lastModifiedBy>krarm_glbuxg</cp:lastModifiedBy>
  <cp:lastPrinted>2020-01-10T06:57:20Z</cp:lastPrinted>
  <dcterms:created xsi:type="dcterms:W3CDTF">2016-03-29T10:59:03Z</dcterms:created>
  <dcterms:modified xsi:type="dcterms:W3CDTF">2020-01-17T11:02:53Z</dcterms:modified>
</cp:coreProperties>
</file>