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11.2020" sheetId="1" r:id="rId1"/>
  </sheets>
  <definedNames>
    <definedName name="_xlnm.Print_Area" localSheetId="0">'01.11.2020'!$A$1:$G$78</definedName>
  </definedNames>
  <calcPr fullCalcOnLoad="1"/>
</workbook>
</file>

<file path=xl/sharedStrings.xml><?xml version="1.0" encoding="utf-8"?>
<sst xmlns="http://schemas.openxmlformats.org/spreadsheetml/2006/main" count="145" uniqueCount="144">
  <si>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</si>
  <si>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</si>
  <si>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</si>
  <si>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</si>
  <si>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</si>
  <si>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</si>
  <si>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</si>
  <si>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</si>
  <si>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</si>
  <si>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</si>
  <si>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</si>
  <si>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</si>
  <si>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</si>
  <si>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</si>
  <si>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</si>
  <si>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</si>
  <si>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</si>
  <si>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</si>
  <si>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</si>
  <si>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</si>
  <si>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</si>
  <si>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</si>
  <si>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</si>
  <si>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</si>
  <si>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</si>
  <si>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</si>
  <si>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</si>
  <si>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</si>
  <si>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0310</t>
  </si>
  <si>
    <t>0801</t>
  </si>
  <si>
    <t>Результат исполнения бюджета (дефицит "-", профицит"+")</t>
  </si>
  <si>
    <t>0203</t>
  </si>
  <si>
    <t>0412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</si>
  <si>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</si>
  <si>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</si>
  <si>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</si>
  <si>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</si>
  <si>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</si>
  <si>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Дотации бюджетам поселений на поддержку мер по обеспечению сбалансированности бюджетов</t>
  </si>
  <si>
    <t>ГОСУДАРСТВЕННАЯ ПОШЛИНА</t>
  </si>
  <si>
    <t>Субсидии бюджетам поселений на обеспечение жильем молодых семей</t>
  </si>
  <si>
    <t>993 202 02008 10 0000 151</t>
  </si>
  <si>
    <t>993 202 02024 10 0000 151</t>
  </si>
  <si>
    <t>Задолженность по отмененным налогам</t>
  </si>
  <si>
    <t>182 109 04050 10 1000 110</t>
  </si>
  <si>
    <t xml:space="preserve">Национальная оборона </t>
  </si>
  <si>
    <t>Прочие межбюджетные трансферты, передаваемые бюджетам поселений</t>
  </si>
  <si>
    <t>0500</t>
  </si>
  <si>
    <t>Жилищно-коммунальное хозяйство</t>
  </si>
  <si>
    <t>0804</t>
  </si>
  <si>
    <t>1100</t>
  </si>
  <si>
    <t>0100</t>
  </si>
  <si>
    <t>Благоустройство</t>
  </si>
  <si>
    <t>Коммунальное хозяйство</t>
  </si>
  <si>
    <t>0503</t>
  </si>
  <si>
    <t>Субсидии бюджетам поселений на реализацию федеральных целевых программ</t>
  </si>
  <si>
    <t>993 202 02051 10 0000 151</t>
  </si>
  <si>
    <t>ПРОЧИЕ БЕЗВОЗМЕЗДНЫЕ ПОСТУПЛЕНИЯ</t>
  </si>
  <si>
    <t>Прочие безвозмездные поступления в бюджеты поселений</t>
  </si>
  <si>
    <t>0409</t>
  </si>
  <si>
    <t>Дорожное хозяйство</t>
  </si>
  <si>
    <t>0502</t>
  </si>
  <si>
    <t>Начальник финансового отдела</t>
  </si>
  <si>
    <t>Национальная экономика</t>
  </si>
  <si>
    <t>0400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</si>
  <si>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</si>
  <si>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</si>
  <si>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</si>
  <si>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</si>
  <si>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</si>
  <si>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</si>
  <si>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</si>
  <si>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</si>
  <si>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</si>
  <si>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</si>
  <si>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Субвенции бюджетам поселений на выполнение передаваемых полномочий субъектов Российской Федерации</t>
  </si>
  <si>
    <t>Жилищное хозяйство</t>
  </si>
  <si>
    <t>0501</t>
  </si>
  <si>
    <t>(руб)</t>
  </si>
  <si>
    <t>Сельское хозяйство</t>
  </si>
  <si>
    <t>0405</t>
  </si>
  <si>
    <t xml:space="preserve"> ИТОГО РАСХОДОВ</t>
  </si>
  <si>
    <t>% исп.к уточ. плану</t>
  </si>
  <si>
    <t xml:space="preserve"> Дотации бюджетам на выравнивание уровня бюджетной обеспеченности</t>
  </si>
  <si>
    <t xml:space="preserve"> Субвенции бюджетам поселений на выполнение передаваемых полномочий</t>
  </si>
  <si>
    <t xml:space="preserve"> ИТОГО ДОХОДОВ</t>
  </si>
  <si>
    <t>100 103 02230 01 0000 110</t>
  </si>
  <si>
    <t>100 103 02240 01 0000 110</t>
  </si>
  <si>
    <t>100 103 02250 01 0000 110</t>
  </si>
  <si>
    <t>100 103 02260 01 0000 110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</si>
  <si>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</si>
  <si>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</si>
  <si>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</si>
  <si>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</si>
  <si>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</si>
  <si>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</si>
  <si>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</si>
  <si>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</si>
  <si>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</si>
  <si>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</si>
  <si>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</si>
  <si>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</si>
  <si>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Прочие доходы от компенсации затрат бюджетов сельских поселений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</si>
  <si>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</si>
  <si>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</si>
  <si>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</si>
  <si>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</si>
  <si>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</si>
  <si>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</si>
  <si>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</si>
  <si>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</si>
  <si>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</si>
  <si>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</si>
  <si>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</si>
  <si>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</si>
  <si>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Е.И.Чернов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</si>
  <si>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</si>
  <si>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Социальная политика</t>
  </si>
  <si>
    <t>Субсидии бюджетам сельских поселений на реализацию мероприятий по устойчивому развитию сельских территорий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</si>
  <si>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</si>
  <si>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</si>
  <si>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993 202 15001 10 0000 150</t>
  </si>
  <si>
    <t>993 202 15002 10 0000 150</t>
  </si>
  <si>
    <t>993 202 35118 10 0000 150</t>
  </si>
  <si>
    <t>993 202 30024 10 0000 150</t>
  </si>
  <si>
    <t>000 207 00000 00 0000 150</t>
  </si>
  <si>
    <t>993 207 05030 10 0000 150</t>
  </si>
  <si>
    <t>1000</t>
  </si>
  <si>
    <t>Прочие субсидии бюджетам поселений</t>
  </si>
  <si>
    <t>993 202 29999 10 0000 150</t>
  </si>
  <si>
    <t>000 117 00000 00 0000 000</t>
  </si>
  <si>
    <t>993 202 25567 10 0000 150</t>
  </si>
  <si>
    <t>993 202 25467 10 0000 150</t>
  </si>
  <si>
    <t>993 202 49999 10 0000 150</t>
  </si>
  <si>
    <t xml:space="preserve"> 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</si>
  <si>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993 202 45550 10 0000 150</t>
  </si>
  <si>
    <t>Уточ. план на 2020 г</t>
  </si>
  <si>
    <t xml:space="preserve">% исп. 2020 г. к 2019 г. </t>
  </si>
  <si>
    <t>993 108 04020 01 1000 110</t>
  </si>
  <si>
    <t>Субвенции на осуществление первичного воинского учета на территориях, где отсутствуют военные комиссариаты</t>
  </si>
  <si>
    <t>в т.ч. доп. норматив</t>
  </si>
  <si>
    <t>АНАЛИЗ ИСПОЛНЕНИЯ БЮДЖЕТА Н.Ч.СЮРБЕЕВСКОГО ПОСЕЛЕНИЯ НА 01.11.2020 г.</t>
  </si>
  <si>
    <t>Исполнено на 01.11.2020</t>
  </si>
  <si>
    <t>Исполнено на 01.11.2019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</si>
</sst>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,##0.00_р_."/>
  </numFmts>
  <fonts count="49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u val="single"/>
      <sz val="9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" fontId="32" fillId="0" borderId="1">
      <alignment horizontal="right" vertical="center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3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horizontal="left"/>
    </xf>
    <xf numFmtId="4" fontId="3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4" fontId="3" fillId="0" borderId="0" xfId="0" applyNumberFormat="1" applyFont="1" applyFill="1" applyAlignment="1">
      <alignment wrapText="1"/>
    </xf>
    <xf numFmtId="4" fontId="4" fillId="0" borderId="0" xfId="0" applyNumberFormat="1" applyFont="1" applyFill="1" applyBorder="1" applyAlignment="1">
      <alignment horizontal="right" wrapText="1"/>
    </xf>
    <xf numFmtId="4" fontId="9" fillId="0" borderId="0" xfId="0" applyNumberFormat="1" applyFont="1" applyFill="1" applyAlignment="1">
      <alignment horizontal="center" wrapText="1"/>
    </xf>
    <xf numFmtId="4" fontId="3" fillId="0" borderId="0" xfId="0" applyNumberFormat="1" applyFont="1" applyFill="1" applyAlignment="1">
      <alignment horizontal="center" wrapText="1"/>
    </xf>
    <xf numFmtId="0" fontId="8" fillId="0" borderId="12" xfId="0" applyFont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right" vertical="center"/>
    </xf>
    <xf numFmtId="175" fontId="10" fillId="0" borderId="12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4" fontId="8" fillId="0" borderId="12" xfId="0" applyNumberFormat="1" applyFont="1" applyFill="1" applyBorder="1" applyAlignment="1">
      <alignment horizontal="right" vertical="center"/>
    </xf>
    <xf numFmtId="0" fontId="10" fillId="0" borderId="12" xfId="0" applyFont="1" applyBorder="1" applyAlignment="1">
      <alignment horizontal="left" vertical="center" wrapText="1"/>
    </xf>
    <xf numFmtId="0" fontId="11" fillId="30" borderId="12" xfId="0" applyFont="1" applyFill="1" applyBorder="1" applyAlignment="1">
      <alignment horizontal="left" wrapText="1"/>
    </xf>
    <xf numFmtId="49" fontId="11" fillId="30" borderId="13" xfId="0" applyNumberFormat="1" applyFont="1" applyFill="1" applyBorder="1" applyAlignment="1">
      <alignment horizontal="center" vertical="center" shrinkToFit="1"/>
    </xf>
    <xf numFmtId="4" fontId="48" fillId="0" borderId="1" xfId="33" applyNumberFormat="1" applyFont="1" applyAlignment="1" applyProtection="1">
      <alignment horizontal="right" vertical="center" shrinkToFit="1"/>
      <protection/>
    </xf>
    <xf numFmtId="0" fontId="11" fillId="30" borderId="12" xfId="0" applyFont="1" applyFill="1" applyBorder="1" applyAlignment="1">
      <alignment wrapText="1"/>
    </xf>
    <xf numFmtId="0" fontId="10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49" fontId="11" fillId="30" borderId="14" xfId="53" applyNumberFormat="1" applyFont="1" applyFill="1" applyBorder="1" applyAlignment="1">
      <alignment wrapText="1"/>
      <protection/>
    </xf>
    <xf numFmtId="49" fontId="11" fillId="30" borderId="15" xfId="53" applyNumberFormat="1" applyFont="1" applyFill="1" applyBorder="1" applyAlignment="1">
      <alignment wrapText="1"/>
      <protection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right" vertical="center" wrapText="1"/>
    </xf>
    <xf numFmtId="4" fontId="8" fillId="35" borderId="12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4" fontId="10" fillId="35" borderId="12" xfId="0" applyNumberFormat="1" applyFont="1" applyFill="1" applyBorder="1" applyAlignment="1">
      <alignment horizontal="right" vertical="center"/>
    </xf>
    <xf numFmtId="1" fontId="10" fillId="0" borderId="12" xfId="0" applyNumberFormat="1" applyFont="1" applyBorder="1" applyAlignment="1">
      <alignment horizontal="center" vertical="center" wrapText="1"/>
    </xf>
    <xf numFmtId="0" fontId="10" fillId="30" borderId="16" xfId="0" applyFont="1" applyFill="1" applyBorder="1" applyAlignment="1">
      <alignment vertical="center" wrapText="1"/>
    </xf>
    <xf numFmtId="0" fontId="8" fillId="30" borderId="12" xfId="0" applyFont="1" applyFill="1" applyBorder="1" applyAlignment="1">
      <alignment horizontal="left" vertical="center" wrapText="1"/>
    </xf>
    <xf numFmtId="49" fontId="8" fillId="30" borderId="12" xfId="0" applyNumberFormat="1" applyFont="1" applyFill="1" applyBorder="1" applyAlignment="1">
      <alignment horizontal="center" vertical="center" wrapText="1" shrinkToFit="1"/>
    </xf>
    <xf numFmtId="49" fontId="8" fillId="0" borderId="12" xfId="0" applyNumberFormat="1" applyFont="1" applyBorder="1" applyAlignment="1">
      <alignment horizontal="center" vertical="center" wrapText="1"/>
    </xf>
    <xf numFmtId="4" fontId="48" fillId="0" borderId="1" xfId="33" applyNumberFormat="1" applyFont="1" applyFill="1" applyAlignment="1" applyProtection="1">
      <alignment horizontal="right" vertical="center" wrapText="1" shrinkToFit="1"/>
      <protection/>
    </xf>
    <xf numFmtId="0" fontId="8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34" borderId="12" xfId="0" applyFont="1" applyFill="1" applyBorder="1" applyAlignment="1">
      <alignment vertical="center" wrapText="1"/>
    </xf>
    <xf numFmtId="0" fontId="10" fillId="34" borderId="12" xfId="0" applyFont="1" applyFill="1" applyBorder="1" applyAlignment="1">
      <alignment horizontal="center" vertical="center" wrapText="1"/>
    </xf>
    <xf numFmtId="4" fontId="10" fillId="34" borderId="12" xfId="0" applyNumberFormat="1" applyFont="1" applyFill="1" applyBorder="1" applyAlignment="1">
      <alignment horizontal="right" vertical="center"/>
    </xf>
    <xf numFmtId="175" fontId="10" fillId="34" borderId="12" xfId="0" applyNumberFormat="1" applyFont="1" applyFill="1" applyBorder="1" applyAlignment="1">
      <alignment horizontal="right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Alignment="1">
      <alignment horizontal="center"/>
    </xf>
    <xf numFmtId="0" fontId="9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2.201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tabSelected="1" zoomScalePageLayoutView="0" workbookViewId="0" topLeftCell="A35">
      <selection activeCell="E77" sqref="E77"/>
    </sheetView>
  </sheetViews>
  <sheetFormatPr defaultColWidth="9.00390625" defaultRowHeight="12.75"/>
  <cols>
    <col min="1" max="1" width="54.875" style="2" customWidth="1"/>
    <col min="2" max="2" width="28.75390625" style="2" customWidth="1"/>
    <col min="3" max="3" width="13.875" style="6" customWidth="1"/>
    <col min="4" max="4" width="15.125" style="6" customWidth="1"/>
    <col min="5" max="5" width="15.125" style="19" customWidth="1"/>
    <col min="6" max="6" width="10.875" style="2" customWidth="1"/>
    <col min="7" max="7" width="11.875" style="2" customWidth="1"/>
  </cols>
  <sheetData>
    <row r="1" spans="1:7" s="1" customFormat="1" ht="16.5" customHeight="1">
      <c r="A1" s="69" t="s">
        <v>141</v>
      </c>
      <c r="B1" s="69"/>
      <c r="C1" s="69"/>
      <c r="D1" s="69"/>
      <c r="E1" s="69"/>
      <c r="F1" s="69"/>
      <c r="G1" s="69"/>
    </row>
    <row r="2" spans="6:7" ht="11.25" customHeight="1">
      <c r="F2" s="18"/>
      <c r="G2" s="2" t="s">
        <v>78</v>
      </c>
    </row>
    <row r="3" spans="1:7" ht="52.5" customHeight="1">
      <c r="A3" s="23" t="s">
        <v>0</v>
      </c>
      <c r="B3" s="23" t="s">
        <v>19</v>
      </c>
      <c r="C3" s="24" t="s">
        <v>136</v>
      </c>
      <c r="D3" s="24" t="s">
        <v>142</v>
      </c>
      <c r="E3" s="24" t="s">
        <v>143</v>
      </c>
      <c r="F3" s="25" t="s">
        <v>82</v>
      </c>
      <c r="G3" s="25" t="s">
        <v>137</v>
      </c>
    </row>
    <row r="4" spans="1:7" ht="12" customHeight="1">
      <c r="A4" s="26" t="s">
        <v>1</v>
      </c>
      <c r="B4" s="26"/>
      <c r="C4" s="27">
        <f>C5+C23</f>
        <v>966470</v>
      </c>
      <c r="D4" s="27">
        <f>D5+D23</f>
        <v>679637.94</v>
      </c>
      <c r="E4" s="27">
        <f>E5+E23</f>
        <v>641385.63</v>
      </c>
      <c r="F4" s="28">
        <f aca="true" t="shared" si="0" ref="F4:F50">D4/C4*100</f>
        <v>70.32167992798534</v>
      </c>
      <c r="G4" s="28">
        <f aca="true" t="shared" si="1" ref="G4:G53">D4*100/E4</f>
        <v>105.96401107396186</v>
      </c>
    </row>
    <row r="5" spans="1:7" ht="12.75">
      <c r="A5" s="29" t="s">
        <v>14</v>
      </c>
      <c r="B5" s="26"/>
      <c r="C5" s="27">
        <f>C6+C9+C14+C16+C22</f>
        <v>924200</v>
      </c>
      <c r="D5" s="27">
        <f>D6+D9+D14+D16+D22</f>
        <v>623471.6699999999</v>
      </c>
      <c r="E5" s="27">
        <f>E6+E9+E14+E16+E22</f>
        <v>625432.63</v>
      </c>
      <c r="F5" s="28">
        <f t="shared" si="0"/>
        <v>67.46068708071846</v>
      </c>
      <c r="G5" s="28">
        <f t="shared" si="1"/>
        <v>99.68646343252028</v>
      </c>
    </row>
    <row r="6" spans="1:7" ht="12.75">
      <c r="A6" s="29" t="s">
        <v>2</v>
      </c>
      <c r="B6" s="26" t="s">
        <v>20</v>
      </c>
      <c r="C6" s="27">
        <f>C7</f>
        <v>35900</v>
      </c>
      <c r="D6" s="27">
        <f>D7</f>
        <v>33996.57</v>
      </c>
      <c r="E6" s="27">
        <f>E7</f>
        <v>27687.54</v>
      </c>
      <c r="F6" s="28">
        <f t="shared" si="0"/>
        <v>94.69796657381615</v>
      </c>
      <c r="G6" s="28">
        <f t="shared" si="1"/>
        <v>122.78653141449186</v>
      </c>
    </row>
    <row r="7" spans="1:7" ht="12.75">
      <c r="A7" s="30" t="s">
        <v>3</v>
      </c>
      <c r="B7" s="23" t="s">
        <v>36</v>
      </c>
      <c r="C7" s="31">
        <v>35900</v>
      </c>
      <c r="D7" s="68">
        <v>33996.57</v>
      </c>
      <c r="E7" s="31">
        <v>27687.54</v>
      </c>
      <c r="F7" s="28">
        <f t="shared" si="0"/>
        <v>94.69796657381615</v>
      </c>
      <c r="G7" s="28">
        <f t="shared" si="1"/>
        <v>122.78653141449186</v>
      </c>
    </row>
    <row r="8" spans="1:7" ht="12.75">
      <c r="A8" s="46" t="s">
        <v>140</v>
      </c>
      <c r="B8" s="23"/>
      <c r="C8" s="31">
        <f>C7*1/3</f>
        <v>11966.666666666666</v>
      </c>
      <c r="D8" s="31">
        <f>D7*1/3</f>
        <v>11332.19</v>
      </c>
      <c r="E8" s="31">
        <f>E7*1/3</f>
        <v>9229.18</v>
      </c>
      <c r="F8" s="28">
        <f t="shared" si="0"/>
        <v>94.69796657381616</v>
      </c>
      <c r="G8" s="28">
        <f t="shared" si="1"/>
        <v>122.78653141449186</v>
      </c>
    </row>
    <row r="9" spans="1:7" s="10" customFormat="1" ht="25.5" customHeight="1">
      <c r="A9" s="32" t="s">
        <v>65</v>
      </c>
      <c r="B9" s="26" t="s">
        <v>66</v>
      </c>
      <c r="C9" s="27">
        <f>C10+C11+C12+C13</f>
        <v>205900</v>
      </c>
      <c r="D9" s="27">
        <f>D10+D11+D12+D13</f>
        <v>162850.51</v>
      </c>
      <c r="E9" s="27">
        <f>E10+E11+E12+E13</f>
        <v>178178.99</v>
      </c>
      <c r="F9" s="28">
        <f t="shared" si="0"/>
        <v>79.09203982515784</v>
      </c>
      <c r="G9" s="28">
        <f t="shared" si="1"/>
        <v>91.39714508427734</v>
      </c>
    </row>
    <row r="10" spans="1:7" ht="54" customHeight="1">
      <c r="A10" s="33" t="s">
        <v>67</v>
      </c>
      <c r="B10" s="34" t="s">
        <v>86</v>
      </c>
      <c r="C10" s="35">
        <v>90300</v>
      </c>
      <c r="D10" s="35">
        <v>74938.27</v>
      </c>
      <c r="E10" s="31">
        <v>80749.54</v>
      </c>
      <c r="F10" s="28">
        <f t="shared" si="0"/>
        <v>82.98811738648948</v>
      </c>
      <c r="G10" s="28">
        <f t="shared" si="1"/>
        <v>92.80333980849923</v>
      </c>
    </row>
    <row r="11" spans="1:7" ht="65.25" customHeight="1">
      <c r="A11" s="36" t="s">
        <v>68</v>
      </c>
      <c r="B11" s="34" t="s">
        <v>87</v>
      </c>
      <c r="C11" s="35">
        <v>500</v>
      </c>
      <c r="D11" s="35">
        <v>526.96</v>
      </c>
      <c r="E11" s="31">
        <v>603.73</v>
      </c>
      <c r="F11" s="28">
        <f t="shared" si="0"/>
        <v>105.392</v>
      </c>
      <c r="G11" s="28">
        <f t="shared" si="1"/>
        <v>87.28405081741838</v>
      </c>
    </row>
    <row r="12" spans="1:7" ht="54.75" customHeight="1">
      <c r="A12" s="36" t="s">
        <v>69</v>
      </c>
      <c r="B12" s="34" t="s">
        <v>88</v>
      </c>
      <c r="C12" s="35">
        <v>115100</v>
      </c>
      <c r="D12" s="35">
        <v>100840.78</v>
      </c>
      <c r="E12" s="31">
        <v>109788.94</v>
      </c>
      <c r="F12" s="28">
        <f t="shared" si="0"/>
        <v>87.61145091225022</v>
      </c>
      <c r="G12" s="28">
        <f t="shared" si="1"/>
        <v>91.84967083205285</v>
      </c>
    </row>
    <row r="13" spans="1:7" ht="54.75" customHeight="1">
      <c r="A13" s="36" t="s">
        <v>70</v>
      </c>
      <c r="B13" s="34" t="s">
        <v>89</v>
      </c>
      <c r="C13" s="35">
        <v>0</v>
      </c>
      <c r="D13" s="35">
        <v>-13455.5</v>
      </c>
      <c r="E13" s="31">
        <v>-12963.22</v>
      </c>
      <c r="F13" s="28"/>
      <c r="G13" s="28">
        <f t="shared" si="1"/>
        <v>103.7975132721654</v>
      </c>
    </row>
    <row r="14" spans="1:7" ht="12.75">
      <c r="A14" s="37" t="s">
        <v>4</v>
      </c>
      <c r="B14" s="26" t="s">
        <v>21</v>
      </c>
      <c r="C14" s="27">
        <f>C15</f>
        <v>26400</v>
      </c>
      <c r="D14" s="27">
        <f>D15</f>
        <v>26455.8</v>
      </c>
      <c r="E14" s="27">
        <f>E15</f>
        <v>15117.3</v>
      </c>
      <c r="F14" s="28">
        <f t="shared" si="0"/>
        <v>100.21136363636363</v>
      </c>
      <c r="G14" s="28">
        <f t="shared" si="1"/>
        <v>175.00347284237264</v>
      </c>
    </row>
    <row r="15" spans="1:7" ht="13.5" customHeight="1">
      <c r="A15" s="38" t="s">
        <v>5</v>
      </c>
      <c r="B15" s="25" t="s">
        <v>37</v>
      </c>
      <c r="C15" s="35">
        <v>26400</v>
      </c>
      <c r="D15" s="35">
        <v>26455.8</v>
      </c>
      <c r="E15" s="31">
        <v>15117.3</v>
      </c>
      <c r="F15" s="28">
        <f t="shared" si="0"/>
        <v>100.21136363636363</v>
      </c>
      <c r="G15" s="28">
        <f t="shared" si="1"/>
        <v>175.00347284237264</v>
      </c>
    </row>
    <row r="16" spans="1:7" ht="16.5" customHeight="1">
      <c r="A16" s="39" t="s">
        <v>6</v>
      </c>
      <c r="B16" s="40" t="s">
        <v>22</v>
      </c>
      <c r="C16" s="27">
        <f>C17+C18</f>
        <v>656000</v>
      </c>
      <c r="D16" s="27">
        <f>D17+D18</f>
        <v>400168.79</v>
      </c>
      <c r="E16" s="27">
        <f>E17+E18</f>
        <v>404248.8</v>
      </c>
      <c r="F16" s="28">
        <f t="shared" si="0"/>
        <v>61.00133993902439</v>
      </c>
      <c r="G16" s="28">
        <f t="shared" si="1"/>
        <v>98.9907180924223</v>
      </c>
    </row>
    <row r="17" spans="1:7" ht="15.75" customHeight="1">
      <c r="A17" s="38" t="s">
        <v>7</v>
      </c>
      <c r="B17" s="25" t="s">
        <v>23</v>
      </c>
      <c r="C17" s="35">
        <v>159000</v>
      </c>
      <c r="D17" s="35">
        <v>94072.63</v>
      </c>
      <c r="E17" s="31">
        <v>45405.64</v>
      </c>
      <c r="F17" s="28">
        <f t="shared" si="0"/>
        <v>59.16517610062893</v>
      </c>
      <c r="G17" s="28">
        <f t="shared" si="1"/>
        <v>207.18269800844124</v>
      </c>
    </row>
    <row r="18" spans="1:7" ht="18" customHeight="1">
      <c r="A18" s="39" t="s">
        <v>17</v>
      </c>
      <c r="B18" s="40" t="s">
        <v>24</v>
      </c>
      <c r="C18" s="27">
        <f>C19+C20</f>
        <v>497000</v>
      </c>
      <c r="D18" s="27">
        <f>D19+D20</f>
        <v>306096.16</v>
      </c>
      <c r="E18" s="27">
        <f>E19+E20</f>
        <v>358843.16</v>
      </c>
      <c r="F18" s="28">
        <f t="shared" si="0"/>
        <v>61.58876458752515</v>
      </c>
      <c r="G18" s="28">
        <f t="shared" si="1"/>
        <v>85.30082055904312</v>
      </c>
    </row>
    <row r="19" spans="1:7" ht="27" customHeight="1">
      <c r="A19" s="41" t="s">
        <v>71</v>
      </c>
      <c r="B19" s="25" t="s">
        <v>72</v>
      </c>
      <c r="C19" s="35">
        <v>129000</v>
      </c>
      <c r="D19" s="35">
        <v>73775.04</v>
      </c>
      <c r="E19" s="31">
        <v>111270.76</v>
      </c>
      <c r="F19" s="28">
        <f t="shared" si="0"/>
        <v>57.18995348837209</v>
      </c>
      <c r="G19" s="28">
        <f t="shared" si="1"/>
        <v>66.3022702460197</v>
      </c>
    </row>
    <row r="20" spans="1:7" ht="28.5" customHeight="1">
      <c r="A20" s="42" t="s">
        <v>73</v>
      </c>
      <c r="B20" s="25" t="s">
        <v>74</v>
      </c>
      <c r="C20" s="35">
        <v>368000</v>
      </c>
      <c r="D20" s="35">
        <v>232321.12</v>
      </c>
      <c r="E20" s="31">
        <v>247572.4</v>
      </c>
      <c r="F20" s="28">
        <f t="shared" si="0"/>
        <v>63.130739130434776</v>
      </c>
      <c r="G20" s="28">
        <f t="shared" si="1"/>
        <v>93.83966871913024</v>
      </c>
    </row>
    <row r="21" spans="1:7" ht="21" customHeight="1" hidden="1">
      <c r="A21" s="38" t="s">
        <v>43</v>
      </c>
      <c r="B21" s="25" t="s">
        <v>44</v>
      </c>
      <c r="C21" s="31">
        <v>0</v>
      </c>
      <c r="D21" s="31">
        <v>0</v>
      </c>
      <c r="E21" s="31">
        <v>0</v>
      </c>
      <c r="F21" s="28" t="e">
        <f t="shared" si="0"/>
        <v>#DIV/0!</v>
      </c>
      <c r="G21" s="28" t="e">
        <f t="shared" si="1"/>
        <v>#DIV/0!</v>
      </c>
    </row>
    <row r="22" spans="1:7" s="13" customFormat="1" ht="15" customHeight="1">
      <c r="A22" s="39" t="s">
        <v>39</v>
      </c>
      <c r="B22" s="40" t="s">
        <v>138</v>
      </c>
      <c r="C22" s="27">
        <v>0</v>
      </c>
      <c r="D22" s="27">
        <v>0</v>
      </c>
      <c r="E22" s="27">
        <v>200</v>
      </c>
      <c r="F22" s="28"/>
      <c r="G22" s="28"/>
    </row>
    <row r="23" spans="1:7" ht="15" customHeight="1">
      <c r="A23" s="43" t="s">
        <v>15</v>
      </c>
      <c r="B23" s="44"/>
      <c r="C23" s="45">
        <f>C24+C28+C33+C34+C31</f>
        <v>42270</v>
      </c>
      <c r="D23" s="45">
        <f>D24+D28+D33+D34+D31</f>
        <v>56166.27</v>
      </c>
      <c r="E23" s="27">
        <f>E24+E33+E34</f>
        <v>15953</v>
      </c>
      <c r="F23" s="28">
        <f t="shared" si="0"/>
        <v>132.8750177430802</v>
      </c>
      <c r="G23" s="28">
        <f t="shared" si="1"/>
        <v>352.0734031216699</v>
      </c>
    </row>
    <row r="24" spans="1:7" ht="40.5" customHeight="1">
      <c r="A24" s="43" t="s">
        <v>90</v>
      </c>
      <c r="B24" s="44" t="s">
        <v>91</v>
      </c>
      <c r="C24" s="45">
        <f>C25+C26+C27</f>
        <v>42270</v>
      </c>
      <c r="D24" s="45">
        <f>D25+D26+D27</f>
        <v>35415.77</v>
      </c>
      <c r="E24" s="45">
        <f>E25+E26+E27</f>
        <v>23262.67</v>
      </c>
      <c r="F24" s="28">
        <f t="shared" si="0"/>
        <v>83.78464632126803</v>
      </c>
      <c r="G24" s="28">
        <f t="shared" si="1"/>
        <v>152.24292826231897</v>
      </c>
    </row>
    <row r="25" spans="1:7" ht="69" customHeight="1">
      <c r="A25" s="46" t="s">
        <v>92</v>
      </c>
      <c r="B25" s="47" t="s">
        <v>93</v>
      </c>
      <c r="C25" s="48">
        <v>42270</v>
      </c>
      <c r="D25" s="49">
        <v>35415.77</v>
      </c>
      <c r="E25" s="31">
        <v>23262.67</v>
      </c>
      <c r="F25" s="28">
        <f t="shared" si="0"/>
        <v>83.78464632126803</v>
      </c>
      <c r="G25" s="28">
        <f t="shared" si="1"/>
        <v>152.24292826231897</v>
      </c>
    </row>
    <row r="26" spans="1:7" ht="56.25" customHeight="1" hidden="1">
      <c r="A26" s="46" t="s">
        <v>94</v>
      </c>
      <c r="B26" s="47" t="s">
        <v>95</v>
      </c>
      <c r="C26" s="48"/>
      <c r="D26" s="49"/>
      <c r="E26" s="31"/>
      <c r="F26" s="28" t="e">
        <f t="shared" si="0"/>
        <v>#DIV/0!</v>
      </c>
      <c r="G26" s="28" t="e">
        <f t="shared" si="1"/>
        <v>#DIV/0!</v>
      </c>
    </row>
    <row r="27" spans="1:7" ht="27" customHeight="1" hidden="1">
      <c r="A27" s="46" t="s">
        <v>96</v>
      </c>
      <c r="B27" s="47" t="s">
        <v>97</v>
      </c>
      <c r="C27" s="48"/>
      <c r="D27" s="49"/>
      <c r="E27" s="31"/>
      <c r="F27" s="28" t="e">
        <f t="shared" si="0"/>
        <v>#DIV/0!</v>
      </c>
      <c r="G27" s="28" t="e">
        <f t="shared" si="1"/>
        <v>#DIV/0!</v>
      </c>
    </row>
    <row r="28" spans="1:7" ht="26.25" customHeight="1" hidden="1">
      <c r="A28" s="43" t="s">
        <v>98</v>
      </c>
      <c r="B28" s="44" t="s">
        <v>99</v>
      </c>
      <c r="C28" s="45">
        <f>C29+C30</f>
        <v>0</v>
      </c>
      <c r="D28" s="45">
        <f>D29+D30</f>
        <v>0</v>
      </c>
      <c r="E28" s="45">
        <f>E29+E30</f>
        <v>0</v>
      </c>
      <c r="F28" s="28" t="e">
        <f t="shared" si="0"/>
        <v>#DIV/0!</v>
      </c>
      <c r="G28" s="28" t="e">
        <f t="shared" si="1"/>
        <v>#DIV/0!</v>
      </c>
    </row>
    <row r="29" spans="1:7" s="13" customFormat="1" ht="28.5" customHeight="1" hidden="1">
      <c r="A29" s="46" t="s">
        <v>100</v>
      </c>
      <c r="B29" s="47" t="s">
        <v>101</v>
      </c>
      <c r="C29" s="49"/>
      <c r="D29" s="49"/>
      <c r="E29" s="27"/>
      <c r="F29" s="28" t="e">
        <f t="shared" si="0"/>
        <v>#DIV/0!</v>
      </c>
      <c r="G29" s="28" t="e">
        <f t="shared" si="1"/>
        <v>#DIV/0!</v>
      </c>
    </row>
    <row r="30" spans="1:7" s="15" customFormat="1" ht="20.25" customHeight="1" hidden="1">
      <c r="A30" s="50" t="s">
        <v>102</v>
      </c>
      <c r="B30" s="51" t="s">
        <v>103</v>
      </c>
      <c r="C30" s="52"/>
      <c r="D30" s="49"/>
      <c r="E30" s="27"/>
      <c r="F30" s="28" t="e">
        <f t="shared" si="0"/>
        <v>#DIV/0!</v>
      </c>
      <c r="G30" s="28" t="e">
        <f t="shared" si="1"/>
        <v>#DIV/0!</v>
      </c>
    </row>
    <row r="31" spans="1:7" s="15" customFormat="1" ht="29.25" customHeight="1" hidden="1">
      <c r="A31" s="32" t="s">
        <v>104</v>
      </c>
      <c r="B31" s="53" t="s">
        <v>105</v>
      </c>
      <c r="C31" s="45">
        <f>C32</f>
        <v>0</v>
      </c>
      <c r="D31" s="45">
        <f>D32</f>
        <v>0</v>
      </c>
      <c r="E31" s="45">
        <f>E32</f>
        <v>0</v>
      </c>
      <c r="F31" s="28" t="e">
        <f t="shared" si="0"/>
        <v>#DIV/0!</v>
      </c>
      <c r="G31" s="28" t="e">
        <f t="shared" si="1"/>
        <v>#DIV/0!</v>
      </c>
    </row>
    <row r="32" spans="1:7" s="11" customFormat="1" ht="76.5" hidden="1">
      <c r="A32" s="50" t="s">
        <v>106</v>
      </c>
      <c r="B32" s="51" t="s">
        <v>107</v>
      </c>
      <c r="C32" s="49"/>
      <c r="D32" s="52"/>
      <c r="E32" s="31"/>
      <c r="F32" s="28" t="e">
        <f t="shared" si="0"/>
        <v>#DIV/0!</v>
      </c>
      <c r="G32" s="28" t="e">
        <f t="shared" si="1"/>
        <v>#DIV/0!</v>
      </c>
    </row>
    <row r="33" spans="1:7" s="12" customFormat="1" ht="12.75">
      <c r="A33" s="32" t="s">
        <v>108</v>
      </c>
      <c r="B33" s="40" t="s">
        <v>109</v>
      </c>
      <c r="C33" s="52">
        <v>0</v>
      </c>
      <c r="D33" s="52">
        <v>0</v>
      </c>
      <c r="E33" s="27">
        <v>2165.33</v>
      </c>
      <c r="F33" s="28"/>
      <c r="G33" s="28">
        <f t="shared" si="1"/>
        <v>0</v>
      </c>
    </row>
    <row r="34" spans="1:7" s="13" customFormat="1" ht="12.75">
      <c r="A34" s="54" t="s">
        <v>110</v>
      </c>
      <c r="B34" s="40" t="s">
        <v>130</v>
      </c>
      <c r="C34" s="45">
        <f>C35+C36</f>
        <v>0</v>
      </c>
      <c r="D34" s="45">
        <f>D35+D36</f>
        <v>20750.5</v>
      </c>
      <c r="E34" s="45">
        <f>E35+E36</f>
        <v>-9475</v>
      </c>
      <c r="F34" s="28"/>
      <c r="G34" s="28"/>
    </row>
    <row r="35" spans="1:7" s="13" customFormat="1" ht="30.75" customHeight="1">
      <c r="A35" s="55" t="s">
        <v>111</v>
      </c>
      <c r="B35" s="56" t="s">
        <v>112</v>
      </c>
      <c r="C35" s="49">
        <v>0</v>
      </c>
      <c r="D35" s="49">
        <v>20750.5</v>
      </c>
      <c r="E35" s="31">
        <v>-9475</v>
      </c>
      <c r="F35" s="28"/>
      <c r="G35" s="28"/>
    </row>
    <row r="36" spans="1:7" ht="12.75" hidden="1">
      <c r="A36" s="50" t="s">
        <v>113</v>
      </c>
      <c r="B36" s="25" t="s">
        <v>114</v>
      </c>
      <c r="C36" s="52"/>
      <c r="D36" s="49"/>
      <c r="E36" s="31"/>
      <c r="F36" s="28" t="e">
        <f t="shared" si="0"/>
        <v>#DIV/0!</v>
      </c>
      <c r="G36" s="28" t="e">
        <f t="shared" si="1"/>
        <v>#DIV/0!</v>
      </c>
    </row>
    <row r="37" spans="1:7" ht="21" customHeight="1">
      <c r="A37" s="39" t="s">
        <v>8</v>
      </c>
      <c r="B37" s="40" t="s">
        <v>25</v>
      </c>
      <c r="C37" s="27">
        <f>C38+C39+C42+C43+C46+C47+C48+C51+C44+C45+C50+C49</f>
        <v>4609837.47</v>
      </c>
      <c r="D37" s="27">
        <f>D38+D39+D42+D43+D46+D47+D48+D51+D44+D45+D50+D49</f>
        <v>3720122.91</v>
      </c>
      <c r="E37" s="27">
        <f>E38+E39+E42+E43+E44+E46+E47+E48+E51+E45+E50</f>
        <v>3487919</v>
      </c>
      <c r="F37" s="28">
        <f t="shared" si="0"/>
        <v>80.69965447176601</v>
      </c>
      <c r="G37" s="28">
        <f t="shared" si="1"/>
        <v>106.65737679114682</v>
      </c>
    </row>
    <row r="38" spans="1:7" ht="24.75" customHeight="1">
      <c r="A38" s="38" t="s">
        <v>83</v>
      </c>
      <c r="B38" s="25" t="s">
        <v>121</v>
      </c>
      <c r="C38" s="35">
        <v>1596341</v>
      </c>
      <c r="D38" s="35">
        <v>1331082</v>
      </c>
      <c r="E38" s="31">
        <v>1348585</v>
      </c>
      <c r="F38" s="28">
        <f t="shared" si="0"/>
        <v>83.38331221211507</v>
      </c>
      <c r="G38" s="28">
        <f t="shared" si="1"/>
        <v>98.70212111212864</v>
      </c>
    </row>
    <row r="39" spans="1:7" ht="28.5" customHeight="1">
      <c r="A39" s="38" t="s">
        <v>38</v>
      </c>
      <c r="B39" s="25" t="s">
        <v>122</v>
      </c>
      <c r="C39" s="35">
        <v>1510300</v>
      </c>
      <c r="D39" s="35">
        <v>1123000</v>
      </c>
      <c r="E39" s="31">
        <v>1295000</v>
      </c>
      <c r="F39" s="28">
        <f t="shared" si="0"/>
        <v>74.35608819439847</v>
      </c>
      <c r="G39" s="28">
        <f t="shared" si="1"/>
        <v>86.71814671814671</v>
      </c>
    </row>
    <row r="40" spans="1:7" ht="25.5" hidden="1">
      <c r="A40" s="38" t="s">
        <v>40</v>
      </c>
      <c r="B40" s="25" t="s">
        <v>41</v>
      </c>
      <c r="C40" s="31"/>
      <c r="D40" s="31"/>
      <c r="E40" s="31"/>
      <c r="F40" s="28" t="e">
        <f t="shared" si="0"/>
        <v>#DIV/0!</v>
      </c>
      <c r="G40" s="28" t="e">
        <f t="shared" si="1"/>
        <v>#DIV/0!</v>
      </c>
    </row>
    <row r="41" spans="1:7" ht="25.5" hidden="1">
      <c r="A41" s="38" t="s">
        <v>84</v>
      </c>
      <c r="B41" s="25" t="s">
        <v>42</v>
      </c>
      <c r="C41" s="31"/>
      <c r="D41" s="31"/>
      <c r="E41" s="31"/>
      <c r="F41" s="28" t="e">
        <f t="shared" si="0"/>
        <v>#DIV/0!</v>
      </c>
      <c r="G41" s="28" t="e">
        <f t="shared" si="1"/>
        <v>#DIV/0!</v>
      </c>
    </row>
    <row r="42" spans="1:7" ht="25.5" hidden="1">
      <c r="A42" s="38" t="s">
        <v>55</v>
      </c>
      <c r="B42" s="25" t="s">
        <v>56</v>
      </c>
      <c r="C42" s="31"/>
      <c r="D42" s="31"/>
      <c r="E42" s="31"/>
      <c r="F42" s="28" t="e">
        <f t="shared" si="0"/>
        <v>#DIV/0!</v>
      </c>
      <c r="G42" s="28" t="e">
        <f t="shared" si="1"/>
        <v>#DIV/0!</v>
      </c>
    </row>
    <row r="43" spans="1:7" ht="76.5">
      <c r="A43" s="46" t="s">
        <v>119</v>
      </c>
      <c r="B43" s="47" t="s">
        <v>120</v>
      </c>
      <c r="C43" s="31">
        <v>193662</v>
      </c>
      <c r="D43" s="31">
        <v>0</v>
      </c>
      <c r="E43" s="31">
        <v>336350</v>
      </c>
      <c r="F43" s="28">
        <f t="shared" si="0"/>
        <v>0</v>
      </c>
      <c r="G43" s="28">
        <f t="shared" si="1"/>
        <v>0</v>
      </c>
    </row>
    <row r="44" spans="1:7" ht="48.75" customHeight="1" hidden="1">
      <c r="A44" s="38" t="s">
        <v>116</v>
      </c>
      <c r="B44" s="57" t="s">
        <v>132</v>
      </c>
      <c r="C44" s="31">
        <v>0</v>
      </c>
      <c r="D44" s="31">
        <v>0</v>
      </c>
      <c r="E44" s="31">
        <v>0</v>
      </c>
      <c r="F44" s="28" t="e">
        <f t="shared" si="0"/>
        <v>#DIV/0!</v>
      </c>
      <c r="G44" s="28" t="e">
        <f t="shared" si="1"/>
        <v>#DIV/0!</v>
      </c>
    </row>
    <row r="45" spans="1:7" ht="32.25" customHeight="1" hidden="1">
      <c r="A45" s="46" t="s">
        <v>118</v>
      </c>
      <c r="B45" s="47" t="s">
        <v>131</v>
      </c>
      <c r="C45" s="58">
        <v>0</v>
      </c>
      <c r="D45" s="31">
        <v>0</v>
      </c>
      <c r="E45" s="31">
        <v>0</v>
      </c>
      <c r="F45" s="28" t="e">
        <f t="shared" si="0"/>
        <v>#DIV/0!</v>
      </c>
      <c r="G45" s="28" t="e">
        <f t="shared" si="1"/>
        <v>#DIV/0!</v>
      </c>
    </row>
    <row r="46" spans="1:7" s="1" customFormat="1" ht="12.75">
      <c r="A46" s="59" t="s">
        <v>128</v>
      </c>
      <c r="B46" s="47" t="s">
        <v>129</v>
      </c>
      <c r="C46" s="31">
        <v>654770</v>
      </c>
      <c r="D46" s="31">
        <v>616802</v>
      </c>
      <c r="E46" s="31">
        <v>329363</v>
      </c>
      <c r="F46" s="28">
        <f t="shared" si="0"/>
        <v>94.20132260182965</v>
      </c>
      <c r="G46" s="28">
        <f t="shared" si="1"/>
        <v>187.2711871096632</v>
      </c>
    </row>
    <row r="47" spans="1:7" s="1" customFormat="1" ht="29.25" customHeight="1">
      <c r="A47" s="59" t="s">
        <v>139</v>
      </c>
      <c r="B47" s="47" t="s">
        <v>123</v>
      </c>
      <c r="C47" s="35">
        <v>90343</v>
      </c>
      <c r="D47" s="35">
        <v>82792</v>
      </c>
      <c r="E47" s="31">
        <v>75231</v>
      </c>
      <c r="F47" s="28">
        <f t="shared" si="0"/>
        <v>91.64185382376056</v>
      </c>
      <c r="G47" s="28">
        <f t="shared" si="1"/>
        <v>110.05037816857413</v>
      </c>
    </row>
    <row r="48" spans="1:7" s="1" customFormat="1" ht="25.5">
      <c r="A48" s="59" t="s">
        <v>75</v>
      </c>
      <c r="B48" s="47" t="s">
        <v>124</v>
      </c>
      <c r="C48" s="31">
        <v>0</v>
      </c>
      <c r="D48" s="31">
        <v>0</v>
      </c>
      <c r="E48" s="31">
        <v>480</v>
      </c>
      <c r="F48" s="28"/>
      <c r="G48" s="28">
        <f t="shared" si="1"/>
        <v>0</v>
      </c>
    </row>
    <row r="49" spans="1:7" s="1" customFormat="1" ht="38.25" hidden="1">
      <c r="A49" s="59" t="s">
        <v>134</v>
      </c>
      <c r="B49" s="47" t="s">
        <v>135</v>
      </c>
      <c r="C49" s="31"/>
      <c r="D49" s="31"/>
      <c r="E49" s="31">
        <v>0</v>
      </c>
      <c r="F49" s="28" t="e">
        <f t="shared" si="0"/>
        <v>#DIV/0!</v>
      </c>
      <c r="G49" s="28" t="e">
        <f t="shared" si="1"/>
        <v>#DIV/0!</v>
      </c>
    </row>
    <row r="50" spans="1:7" s="1" customFormat="1" ht="25.5">
      <c r="A50" s="59" t="s">
        <v>46</v>
      </c>
      <c r="B50" s="47" t="s">
        <v>133</v>
      </c>
      <c r="C50" s="31">
        <v>510531.91</v>
      </c>
      <c r="D50" s="31">
        <v>510531.91</v>
      </c>
      <c r="E50" s="31">
        <v>0</v>
      </c>
      <c r="F50" s="28">
        <f t="shared" si="0"/>
        <v>100</v>
      </c>
      <c r="G50" s="28"/>
    </row>
    <row r="51" spans="1:7" s="1" customFormat="1" ht="21.75" customHeight="1">
      <c r="A51" s="60" t="s">
        <v>57</v>
      </c>
      <c r="B51" s="44" t="s">
        <v>125</v>
      </c>
      <c r="C51" s="27">
        <f>C52</f>
        <v>53889.56</v>
      </c>
      <c r="D51" s="27">
        <f>D52</f>
        <v>55915</v>
      </c>
      <c r="E51" s="27">
        <f>E52</f>
        <v>102910</v>
      </c>
      <c r="F51" s="28">
        <f>D51/C51*100</f>
        <v>103.75850164670115</v>
      </c>
      <c r="G51" s="28">
        <f t="shared" si="1"/>
        <v>54.33388397628996</v>
      </c>
    </row>
    <row r="52" spans="1:7" s="1" customFormat="1" ht="20.25" customHeight="1">
      <c r="A52" s="59" t="s">
        <v>58</v>
      </c>
      <c r="B52" s="47" t="s">
        <v>126</v>
      </c>
      <c r="C52" s="31">
        <v>53889.56</v>
      </c>
      <c r="D52" s="31">
        <v>55915</v>
      </c>
      <c r="E52" s="31">
        <v>102910</v>
      </c>
      <c r="F52" s="28">
        <f>D52/C52*100</f>
        <v>103.75850164670115</v>
      </c>
      <c r="G52" s="28">
        <f t="shared" si="1"/>
        <v>54.33388397628996</v>
      </c>
    </row>
    <row r="53" spans="1:7" s="1" customFormat="1" ht="25.5" hidden="1">
      <c r="A53" s="60" t="s">
        <v>9</v>
      </c>
      <c r="B53" s="44" t="s">
        <v>26</v>
      </c>
      <c r="C53" s="27"/>
      <c r="D53" s="27"/>
      <c r="E53" s="27"/>
      <c r="F53" s="28" t="e">
        <f>D53/C53*100</f>
        <v>#DIV/0!</v>
      </c>
      <c r="G53" s="28" t="e">
        <f t="shared" si="1"/>
        <v>#DIV/0!</v>
      </c>
    </row>
    <row r="54" spans="1:7" s="14" customFormat="1" ht="18.75" customHeight="1">
      <c r="A54" s="61" t="s">
        <v>85</v>
      </c>
      <c r="B54" s="62"/>
      <c r="C54" s="63">
        <f>C4+C37+C53</f>
        <v>5576307.47</v>
      </c>
      <c r="D54" s="63">
        <f>D4+D37+D53</f>
        <v>4399760.85</v>
      </c>
      <c r="E54" s="63">
        <f>E4+E37+E53</f>
        <v>4129304.63</v>
      </c>
      <c r="F54" s="64">
        <f>D54/C54*100</f>
        <v>78.90097297665689</v>
      </c>
      <c r="G54" s="64">
        <f>D54*100/E54</f>
        <v>106.54967952800322</v>
      </c>
    </row>
    <row r="55" spans="1:7" s="1" customFormat="1" ht="15.75" customHeight="1">
      <c r="A55" s="60" t="s">
        <v>10</v>
      </c>
      <c r="B55" s="44"/>
      <c r="C55" s="27"/>
      <c r="D55" s="27"/>
      <c r="E55" s="27"/>
      <c r="F55" s="28"/>
      <c r="G55" s="28"/>
    </row>
    <row r="56" spans="1:7" s="1" customFormat="1" ht="16.5" customHeight="1">
      <c r="A56" s="60" t="s">
        <v>11</v>
      </c>
      <c r="B56" s="65" t="s">
        <v>51</v>
      </c>
      <c r="C56" s="27">
        <v>1508408</v>
      </c>
      <c r="D56" s="27">
        <v>1128885.47</v>
      </c>
      <c r="E56" s="27">
        <v>959779.29</v>
      </c>
      <c r="F56" s="28">
        <f aca="true" t="shared" si="2" ref="F56:F75">D56/C56*100</f>
        <v>74.83953081659604</v>
      </c>
      <c r="G56" s="28">
        <f aca="true" t="shared" si="3" ref="G56:G75">D56*100/E56</f>
        <v>117.61927786543508</v>
      </c>
    </row>
    <row r="57" spans="1:7" s="1" customFormat="1" ht="12.75">
      <c r="A57" s="59" t="s">
        <v>12</v>
      </c>
      <c r="B57" s="47">
        <v>211.213</v>
      </c>
      <c r="C57" s="31">
        <v>1164996</v>
      </c>
      <c r="D57" s="31">
        <v>929099.42</v>
      </c>
      <c r="E57" s="31">
        <v>826146.37</v>
      </c>
      <c r="F57" s="28">
        <f t="shared" si="2"/>
        <v>79.75129700016139</v>
      </c>
      <c r="G57" s="28">
        <f t="shared" si="3"/>
        <v>112.46184135627202</v>
      </c>
    </row>
    <row r="58" spans="1:7" s="1" customFormat="1" ht="12.75">
      <c r="A58" s="59" t="s">
        <v>18</v>
      </c>
      <c r="B58" s="47">
        <v>223</v>
      </c>
      <c r="C58" s="31">
        <v>123000</v>
      </c>
      <c r="D58" s="31">
        <v>62456.97</v>
      </c>
      <c r="E58" s="31">
        <v>39712.09</v>
      </c>
      <c r="F58" s="28">
        <f t="shared" si="2"/>
        <v>50.7780243902439</v>
      </c>
      <c r="G58" s="28">
        <f t="shared" si="3"/>
        <v>157.27444715198823</v>
      </c>
    </row>
    <row r="59" spans="1:7" s="1" customFormat="1" ht="12.75">
      <c r="A59" s="59" t="s">
        <v>13</v>
      </c>
      <c r="B59" s="47"/>
      <c r="C59" s="31">
        <f>C56-C57-C58</f>
        <v>220412</v>
      </c>
      <c r="D59" s="31">
        <f>D56-D57-D58</f>
        <v>137329.07999999993</v>
      </c>
      <c r="E59" s="31">
        <f>E56-E57-E58</f>
        <v>93920.83000000005</v>
      </c>
      <c r="F59" s="28">
        <f t="shared" si="2"/>
        <v>62.30562764277804</v>
      </c>
      <c r="G59" s="28">
        <f t="shared" si="3"/>
        <v>146.21791566364976</v>
      </c>
    </row>
    <row r="60" spans="1:7" s="1" customFormat="1" ht="16.5" customHeight="1">
      <c r="A60" s="60" t="s">
        <v>45</v>
      </c>
      <c r="B60" s="65" t="s">
        <v>31</v>
      </c>
      <c r="C60" s="27">
        <v>90343</v>
      </c>
      <c r="D60" s="27">
        <v>69692</v>
      </c>
      <c r="E60" s="27">
        <v>69888</v>
      </c>
      <c r="F60" s="28">
        <f t="shared" si="2"/>
        <v>77.14156049721616</v>
      </c>
      <c r="G60" s="28">
        <f t="shared" si="3"/>
        <v>99.71955128205128</v>
      </c>
    </row>
    <row r="61" spans="1:7" s="1" customFormat="1" ht="15.75" customHeight="1">
      <c r="A61" s="60" t="s">
        <v>27</v>
      </c>
      <c r="B61" s="65" t="s">
        <v>28</v>
      </c>
      <c r="C61" s="27">
        <v>973071.24</v>
      </c>
      <c r="D61" s="27">
        <v>828464.98</v>
      </c>
      <c r="E61" s="27">
        <v>699894.9</v>
      </c>
      <c r="F61" s="28">
        <f t="shared" si="2"/>
        <v>85.13919083663392</v>
      </c>
      <c r="G61" s="28">
        <f t="shared" si="3"/>
        <v>118.36991239684701</v>
      </c>
    </row>
    <row r="62" spans="1:7" s="1" customFormat="1" ht="15.75" customHeight="1">
      <c r="A62" s="60" t="s">
        <v>63</v>
      </c>
      <c r="B62" s="65" t="s">
        <v>64</v>
      </c>
      <c r="C62" s="27">
        <f>C63+C64+C65</f>
        <v>550633</v>
      </c>
      <c r="D62" s="27">
        <f>D63+D64+D65</f>
        <v>113162</v>
      </c>
      <c r="E62" s="27">
        <f>E63+E64+E65</f>
        <v>429000</v>
      </c>
      <c r="F62" s="28">
        <f t="shared" si="2"/>
        <v>20.551256463016202</v>
      </c>
      <c r="G62" s="28">
        <f t="shared" si="3"/>
        <v>26.37808857808858</v>
      </c>
    </row>
    <row r="63" spans="1:7" s="1" customFormat="1" ht="12.75" hidden="1">
      <c r="A63" s="59" t="s">
        <v>79</v>
      </c>
      <c r="B63" s="66" t="s">
        <v>80</v>
      </c>
      <c r="C63" s="31">
        <v>0</v>
      </c>
      <c r="D63" s="31">
        <v>0</v>
      </c>
      <c r="E63" s="31">
        <v>0</v>
      </c>
      <c r="F63" s="28" t="e">
        <f t="shared" si="2"/>
        <v>#DIV/0!</v>
      </c>
      <c r="G63" s="28" t="e">
        <f t="shared" si="3"/>
        <v>#DIV/0!</v>
      </c>
    </row>
    <row r="64" spans="1:7" s="1" customFormat="1" ht="17.25" customHeight="1">
      <c r="A64" s="59" t="s">
        <v>60</v>
      </c>
      <c r="B64" s="66" t="s">
        <v>59</v>
      </c>
      <c r="C64" s="31">
        <v>544633</v>
      </c>
      <c r="D64" s="31">
        <v>113162</v>
      </c>
      <c r="E64" s="31">
        <v>429000</v>
      </c>
      <c r="F64" s="28">
        <f t="shared" si="2"/>
        <v>20.777661287509204</v>
      </c>
      <c r="G64" s="28">
        <f t="shared" si="3"/>
        <v>26.37808857808858</v>
      </c>
    </row>
    <row r="65" spans="1:7" s="1" customFormat="1" ht="12.75">
      <c r="A65" s="59" t="s">
        <v>33</v>
      </c>
      <c r="B65" s="66" t="s">
        <v>32</v>
      </c>
      <c r="C65" s="31">
        <v>6000</v>
      </c>
      <c r="D65" s="31">
        <v>0</v>
      </c>
      <c r="E65" s="31">
        <v>0</v>
      </c>
      <c r="F65" s="28">
        <f t="shared" si="2"/>
        <v>0</v>
      </c>
      <c r="G65" s="28"/>
    </row>
    <row r="66" spans="1:7" s="1" customFormat="1" ht="15" customHeight="1">
      <c r="A66" s="60" t="s">
        <v>48</v>
      </c>
      <c r="B66" s="65" t="s">
        <v>47</v>
      </c>
      <c r="C66" s="27">
        <f>C67+C68+C69</f>
        <v>1376566.32</v>
      </c>
      <c r="D66" s="27">
        <f>D67+D68+D69</f>
        <v>1260598.99</v>
      </c>
      <c r="E66" s="27">
        <f>E67+E68+E69</f>
        <v>924150.59</v>
      </c>
      <c r="F66" s="28">
        <f t="shared" si="2"/>
        <v>91.57560893978577</v>
      </c>
      <c r="G66" s="28">
        <f t="shared" si="3"/>
        <v>136.40623115330155</v>
      </c>
    </row>
    <row r="67" spans="1:7" s="1" customFormat="1" ht="13.5" customHeight="1" hidden="1">
      <c r="A67" s="59" t="s">
        <v>76</v>
      </c>
      <c r="B67" s="66" t="s">
        <v>77</v>
      </c>
      <c r="C67" s="31">
        <v>0</v>
      </c>
      <c r="D67" s="31">
        <v>0</v>
      </c>
      <c r="E67" s="31">
        <v>0</v>
      </c>
      <c r="F67" s="28" t="e">
        <f t="shared" si="2"/>
        <v>#DIV/0!</v>
      </c>
      <c r="G67" s="28" t="e">
        <f t="shared" si="3"/>
        <v>#DIV/0!</v>
      </c>
    </row>
    <row r="68" spans="1:7" s="1" customFormat="1" ht="14.25" customHeight="1" hidden="1">
      <c r="A68" s="59" t="s">
        <v>53</v>
      </c>
      <c r="B68" s="66" t="s">
        <v>61</v>
      </c>
      <c r="C68" s="31">
        <v>0</v>
      </c>
      <c r="D68" s="31">
        <v>0</v>
      </c>
      <c r="E68" s="31">
        <v>0</v>
      </c>
      <c r="F68" s="28" t="e">
        <f t="shared" si="2"/>
        <v>#DIV/0!</v>
      </c>
      <c r="G68" s="28" t="e">
        <f t="shared" si="3"/>
        <v>#DIV/0!</v>
      </c>
    </row>
    <row r="69" spans="1:7" s="1" customFormat="1" ht="14.25" customHeight="1">
      <c r="A69" s="59" t="s">
        <v>52</v>
      </c>
      <c r="B69" s="66" t="s">
        <v>54</v>
      </c>
      <c r="C69" s="31">
        <v>1376566.32</v>
      </c>
      <c r="D69" s="31">
        <v>1260598.99</v>
      </c>
      <c r="E69" s="31">
        <v>924150.59</v>
      </c>
      <c r="F69" s="28">
        <f t="shared" si="2"/>
        <v>91.57560893978577</v>
      </c>
      <c r="G69" s="28">
        <f t="shared" si="3"/>
        <v>136.40623115330155</v>
      </c>
    </row>
    <row r="70" spans="1:7" s="1" customFormat="1" ht="15.75" customHeight="1">
      <c r="A70" s="60" t="s">
        <v>16</v>
      </c>
      <c r="B70" s="65" t="s">
        <v>29</v>
      </c>
      <c r="C70" s="27">
        <v>1330738.91</v>
      </c>
      <c r="D70" s="27">
        <v>888791.01</v>
      </c>
      <c r="E70" s="27">
        <v>729147.57</v>
      </c>
      <c r="F70" s="28">
        <f t="shared" si="2"/>
        <v>66.78928551055895</v>
      </c>
      <c r="G70" s="28">
        <f t="shared" si="3"/>
        <v>121.89453089722291</v>
      </c>
    </row>
    <row r="71" spans="1:7" s="1" customFormat="1" ht="12.75">
      <c r="A71" s="60" t="s">
        <v>34</v>
      </c>
      <c r="B71" s="65" t="s">
        <v>49</v>
      </c>
      <c r="C71" s="27">
        <v>0</v>
      </c>
      <c r="D71" s="27">
        <v>0</v>
      </c>
      <c r="E71" s="27">
        <v>3000</v>
      </c>
      <c r="F71" s="28"/>
      <c r="G71" s="28">
        <f t="shared" si="3"/>
        <v>0</v>
      </c>
    </row>
    <row r="72" spans="1:7" s="1" customFormat="1" ht="12.75" hidden="1">
      <c r="A72" s="32" t="s">
        <v>117</v>
      </c>
      <c r="B72" s="67" t="s">
        <v>127</v>
      </c>
      <c r="C72" s="27"/>
      <c r="D72" s="27"/>
      <c r="E72" s="27">
        <v>0</v>
      </c>
      <c r="F72" s="28" t="e">
        <f t="shared" si="2"/>
        <v>#DIV/0!</v>
      </c>
      <c r="G72" s="28" t="e">
        <f t="shared" si="3"/>
        <v>#DIV/0!</v>
      </c>
    </row>
    <row r="73" spans="1:7" s="1" customFormat="1" ht="12.75" hidden="1">
      <c r="A73" s="60" t="s">
        <v>35</v>
      </c>
      <c r="B73" s="65" t="s">
        <v>50</v>
      </c>
      <c r="C73" s="27">
        <v>0</v>
      </c>
      <c r="D73" s="27">
        <v>0</v>
      </c>
      <c r="E73" s="27">
        <v>0</v>
      </c>
      <c r="F73" s="28" t="e">
        <f t="shared" si="2"/>
        <v>#DIV/0!</v>
      </c>
      <c r="G73" s="28" t="e">
        <f t="shared" si="3"/>
        <v>#DIV/0!</v>
      </c>
    </row>
    <row r="74" spans="1:7" s="1" customFormat="1" ht="12.75" hidden="1">
      <c r="A74" s="60" t="s">
        <v>117</v>
      </c>
      <c r="B74" s="44">
        <v>1000</v>
      </c>
      <c r="C74" s="27">
        <v>0</v>
      </c>
      <c r="D74" s="27">
        <v>0</v>
      </c>
      <c r="E74" s="27">
        <v>0</v>
      </c>
      <c r="F74" s="28" t="e">
        <f t="shared" si="2"/>
        <v>#DIV/0!</v>
      </c>
      <c r="G74" s="28" t="e">
        <f t="shared" si="3"/>
        <v>#DIV/0!</v>
      </c>
    </row>
    <row r="75" spans="1:7" s="14" customFormat="1" ht="18" customHeight="1">
      <c r="A75" s="61" t="s">
        <v>81</v>
      </c>
      <c r="B75" s="62"/>
      <c r="C75" s="63">
        <f>C56+C60+C61+C62+C66+C70+C71+C73+C74+C72</f>
        <v>5829760.470000001</v>
      </c>
      <c r="D75" s="63">
        <f>D56+D60+D61+D62+D66+D70+D71+D73+D72</f>
        <v>4289594.45</v>
      </c>
      <c r="E75" s="63">
        <f>E56+E60+E61+E62+E66+E70+E71+E73+E74</f>
        <v>3814860.3499999996</v>
      </c>
      <c r="F75" s="64">
        <f t="shared" si="2"/>
        <v>73.5809725300772</v>
      </c>
      <c r="G75" s="64">
        <f t="shared" si="3"/>
        <v>112.44433757581717</v>
      </c>
    </row>
    <row r="76" spans="1:7" s="1" customFormat="1" ht="21" customHeight="1">
      <c r="A76" s="60" t="s">
        <v>30</v>
      </c>
      <c r="B76" s="44"/>
      <c r="C76" s="27">
        <f>C54-C75</f>
        <v>-253453.00000000093</v>
      </c>
      <c r="D76" s="27">
        <f>D54-D75</f>
        <v>110166.39999999944</v>
      </c>
      <c r="E76" s="27">
        <f>E54-E75</f>
        <v>314444.28000000026</v>
      </c>
      <c r="F76" s="28"/>
      <c r="G76" s="28"/>
    </row>
    <row r="77" spans="1:6" ht="23.25" customHeight="1">
      <c r="A77" s="3"/>
      <c r="B77" s="4"/>
      <c r="C77" s="7"/>
      <c r="D77" s="7"/>
      <c r="E77" s="20"/>
      <c r="F77" s="5"/>
    </row>
    <row r="78" spans="1:7" s="16" customFormat="1" ht="18.75" customHeight="1">
      <c r="A78" s="16" t="s">
        <v>62</v>
      </c>
      <c r="C78" s="17"/>
      <c r="D78" s="17"/>
      <c r="E78" s="21"/>
      <c r="F78" s="70" t="s">
        <v>115</v>
      </c>
      <c r="G78" s="70"/>
    </row>
    <row r="79" spans="3:5" ht="18" customHeight="1">
      <c r="C79" s="8"/>
      <c r="D79" s="8"/>
      <c r="E79" s="22"/>
    </row>
    <row r="80" spans="3:5" ht="12.75">
      <c r="C80" s="9"/>
      <c r="D80" s="9"/>
      <c r="E80" s="22"/>
    </row>
    <row r="81" spans="3:5" ht="12.75">
      <c r="C81" s="9"/>
      <c r="D81" s="9"/>
      <c r="E81" s="22"/>
    </row>
  </sheetData>
  <sheetProtection/>
  <mergeCells count="2">
    <mergeCell ref="A1:G1"/>
    <mergeCell ref="F78:G78"/>
  </mergeCells>
  <printOptions horizontalCentered="1"/>
  <pageMargins left="0.5905511811023623" right="0.1968503937007874" top="0.5905511811023623" bottom="0.1968503937007874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2020-06-02T11:15:24Z</cp:lastPrinted>
  <dcterms:created xsi:type="dcterms:W3CDTF">2006-03-13T07:15:44Z</dcterms:created>
  <dcterms:modified xsi:type="dcterms:W3CDTF">2020-11-04T05:29:38Z</dcterms:modified>
  <cp:category/>
  <cp:version/>
  <cp:contentType/>
  <cp:contentStatus/>
</cp:coreProperties>
</file>