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176" activeTab="0"/>
  </bookViews>
  <sheets>
    <sheet name="Красноармейское" sheetId="1" r:id="rId1"/>
  </sheets>
  <definedNames>
    <definedName name="_xlnm.Print_Titles" localSheetId="0">'Красноармейское'!$10:$10</definedName>
    <definedName name="_xlnm.Print_Area" localSheetId="0">'Красноармейское'!$A$1:$V$66</definedName>
  </definedNames>
  <calcPr fullCalcOnLoad="1"/>
</workbook>
</file>

<file path=xl/sharedStrings.xml><?xml version="1.0" encoding="utf-8"?>
<sst xmlns="http://schemas.openxmlformats.org/spreadsheetml/2006/main" count="192" uniqueCount="137">
  <si>
    <t>Единица измерения: руб.</t>
  </si>
  <si>
    <t/>
  </si>
  <si>
    <t>Документ</t>
  </si>
  <si>
    <t>Плательщик</t>
  </si>
  <si>
    <t>Исполнение за отчетный период</t>
  </si>
  <si>
    <t>Расхождение за отчетный период</t>
  </si>
  <si>
    <t>Расхождение кассового плана</t>
  </si>
  <si>
    <t>00010000000000000000</t>
  </si>
  <si>
    <t xml:space="preserve">      НАЛОГОВЫЕ И НЕНАЛОГОВЫЕ ДОХОДЫ</t>
  </si>
  <si>
    <t>00010100000000000000</t>
  </si>
  <si>
    <t xml:space="preserve">        НАЛОГИ НА ПРИБЫЛЬ, ДОХОДЫ</t>
  </si>
  <si>
    <t>00010102000000000000</t>
  </si>
  <si>
    <t xml:space="preserve">          Налог на доходы физических лиц</t>
  </si>
  <si>
    <t>00010102010010000110</t>
  </si>
  <si>
    <t xml:space="preserve">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</si>
  <si>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00010102030010000110</t>
  </si>
  <si>
    <t xml:space="preserve">    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</si>
  <si>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00010300000000000000</t>
  </si>
  <si>
    <t xml:space="preserve">        НАЛОГИ НА ТОВАРЫ (РАБОТЫ, УСЛУГИ), РЕАЛИЗУЕМЫЕ НА ТЕРРИТОРИИ РОССИЙСКОЙ ФЕДЕРАЦИИ</t>
  </si>
  <si>
    <t>00010302230010000110</t>
  </si>
  <si>
    <t xml:space="preserve">  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</si>
  <si>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</si>
  <si>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 xml:space="preserve">  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</si>
  <si>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</si>
  <si>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 xml:space="preserve">  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</si>
  <si>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</si>
  <si>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 xml:space="preserve">  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</si>
  <si>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00010500000000000000</t>
  </si>
  <si>
    <t xml:space="preserve">        НАЛОГИ НА СОВОКУПНЫЙ ДОХОД</t>
  </si>
  <si>
    <t>00010503000000000000</t>
  </si>
  <si>
    <t xml:space="preserve">          Единый сельскохозяйственный налог</t>
  </si>
  <si>
    <t>00010503010010000110</t>
  </si>
  <si>
    <t xml:space="preserve">            Единый сельскохозяйственный налог</t>
  </si>
  <si>
    <t>00010600000000000000</t>
  </si>
  <si>
    <t xml:space="preserve">        НАЛОГИ НА ИМУЩЕСТВО</t>
  </si>
  <si>
    <t>00010601000000000000</t>
  </si>
  <si>
    <t xml:space="preserve">          Налог на имущество физических лиц</t>
  </si>
  <si>
    <t>00010601030100000110</t>
  </si>
  <si>
    <t xml:space="preserve">          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</si>
  <si>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00010606000000000000</t>
  </si>
  <si>
    <t xml:space="preserve">          Земельный налог</t>
  </si>
  <si>
    <t>00010606033100000110</t>
  </si>
  <si>
    <t xml:space="preserve">            Земельный налог с организаций, обладающих земельным участком, расположенным в границах сельских поселений</t>
  </si>
  <si>
    <t>00010606043100000110</t>
  </si>
  <si>
    <t xml:space="preserve">            Земельный налог с физических лиц, обладающих земельным участком, расположенным в границах сельских поселений</t>
  </si>
  <si>
    <t>00011100000000000000</t>
  </si>
  <si>
    <t xml:space="preserve">        ДОХОДЫ ОТ ИСПОЛЬЗОВАНИЯ ИМУЩЕСТВА, НАХОДЯЩЕГОСЯ В ГОСУДАРСТВЕННОЙ И МУНИЦИПАЛЬНОЙ СОБСТВЕННОСТИ</t>
  </si>
  <si>
    <t>00011105000000000000</t>
  </si>
  <si>
    <t xml:space="preserve">    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</si>
  <si>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00011105025100000120</t>
  </si>
  <si>
    <t xml:space="preserve">          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</si>
  <si>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00011105035100000120</t>
  </si>
  <si>
    <t xml:space="preserve">          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</si>
  <si>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00011300000000000000</t>
  </si>
  <si>
    <t xml:space="preserve">        ДОХОДЫ ОТ ОКАЗАНИЯ ПЛАТНЫХ УСЛУГ (РАБОТ) И КОМПЕНСАЦИИ ЗАТРАТ ГОСУДАРСТВА</t>
  </si>
  <si>
    <t>00011302000000000000</t>
  </si>
  <si>
    <t xml:space="preserve">          Доходы от компенсации затрат государства</t>
  </si>
  <si>
    <t>00011700000000000000</t>
  </si>
  <si>
    <t xml:space="preserve">        ПРОЧИЕ НЕНАЛОГОВЫЕ ДОХОДЫ</t>
  </si>
  <si>
    <t>00011701000000000000</t>
  </si>
  <si>
    <t xml:space="preserve">          Невыясненные поступления</t>
  </si>
  <si>
    <t>00011701050100000180</t>
  </si>
  <si>
    <t xml:space="preserve">            Невыясненные поступления, зачисляемые в бюджеты сельских поселений</t>
  </si>
  <si>
    <t>00020000000000000000</t>
  </si>
  <si>
    <t xml:space="preserve">      БЕЗВОЗМЕЗДНЫЕ ПОСТУПЛЕНИЯ</t>
  </si>
  <si>
    <t>00020200000000000000</t>
  </si>
  <si>
    <t xml:space="preserve">        БЕЗВОЗМЕЗДНЫЕ ПОСТУПЛЕНИЯ ОТ ДРУГИХ БЮДЖЕТОВ БЮДЖЕТНОЙ СИСТЕМЫ РОССИЙСКОЙ ФЕДЕРАЦИИ</t>
  </si>
  <si>
    <t>00020201000000000000</t>
  </si>
  <si>
    <t>00020201001100000151</t>
  </si>
  <si>
    <t>00020201003100000151</t>
  </si>
  <si>
    <t>00020202000000000000</t>
  </si>
  <si>
    <t xml:space="preserve">          Субсидии бюджетам бюджетной системы Российской Федерации (межбюджетные субсидии)</t>
  </si>
  <si>
    <t>00020202999100000151</t>
  </si>
  <si>
    <t xml:space="preserve">            Прочие субсидии бюджетам сельских поселений</t>
  </si>
  <si>
    <t>00020203000000000000</t>
  </si>
  <si>
    <t>00020203015100000151</t>
  </si>
  <si>
    <t xml:space="preserve">          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</si>
  <si>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00020800000000000000</t>
  </si>
  <si>
    <t xml:space="preserve">        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</si>
  <si>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00020805000100000180</t>
  </si>
  <si>
    <t xml:space="preserve">            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</si>
  <si>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ИТОГО ДОХОДОВ</t>
  </si>
  <si>
    <t>00010102020010000110</t>
  </si>
  <si>
    <t xml:space="preserve">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</si>
  <si>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00011400000000000000</t>
  </si>
  <si>
    <t xml:space="preserve">        ДОХОДЫ ОТ ПРОДАЖИ МАТЕРИАЛЬНЫХ И НЕМАТЕРИАЛЬНЫХ АКТИВОВ</t>
  </si>
  <si>
    <t>00011406000000000000</t>
  </si>
  <si>
    <t xml:space="preserve">          Доходы от продажи земельных участков, находящихся в государственной и муниципальной собственности</t>
  </si>
  <si>
    <t>00011406025100000430</t>
  </si>
  <si>
    <t xml:space="preserve">          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</si>
  <si>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00011600000000000000</t>
  </si>
  <si>
    <t xml:space="preserve">        ШТРАФЫ, САНКЦИИ, ВОЗМЕЩЕНИЕ УЩЕРБА</t>
  </si>
  <si>
    <t>00011633000000000000</t>
  </si>
  <si>
    <t xml:space="preserve">        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</si>
  <si>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00011633050100000140</t>
  </si>
  <si>
    <t xml:space="preserve">          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</si>
  <si>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00020209000000000000</t>
  </si>
  <si>
    <t xml:space="preserve">          Прочие безвозмездные поступления от других бюджетов бюджетной системы</t>
  </si>
  <si>
    <t>00020209054100000151</t>
  </si>
  <si>
    <t xml:space="preserve">            Прочие безвозмездные поступления в бюджеты сельских поселений от бюджетов муниципальных районов</t>
  </si>
  <si>
    <t>00011302065100000130</t>
  </si>
  <si>
    <t xml:space="preserve">            Доходы, поступающие в порядке возмещения расходов, понесенных в связи с эксплуатацией имущества сельских поселений</t>
  </si>
  <si>
    <t>00011402000000000000</t>
  </si>
  <si>
    <t xml:space="preserve">        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</si>
  <si>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00011402053100000410</t>
  </si>
  <si>
    <t xml:space="preserve">          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</si>
  <si>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00020203024100000151</t>
  </si>
  <si>
    <t xml:space="preserve">            Субвенции бюджетам сельских поселений на выполнение передаваемых полномочий субъектов Российской Федерации</t>
  </si>
  <si>
    <t>Наименование доходов</t>
  </si>
  <si>
    <t>Код бюджетной 
классификации</t>
  </si>
  <si>
    <t>Сумма</t>
  </si>
  <si>
    <t>00020235118100000151</t>
  </si>
  <si>
    <t>Приложение 4</t>
  </si>
  <si>
    <t>к решению Собрания депутатов Красноармейского сельского поселения Красноармейского района Чувашской Республики "О бюджете Красноармейского сельского поселения Красноармейского района Чувашской Республики на 2018 год и на плановый период 2019 и 2020 годов"</t>
  </si>
  <si>
    <t>Прогнозируемые объемы поступлений доходов в бюджет Красноармейского сельского поселения Красноармейского района Чувашской Республики
 на 2019 и 2020 годы</t>
  </si>
  <si>
    <t xml:space="preserve">          Дотации бюджетам бюджетной системы Российской Федерации</t>
  </si>
  <si>
    <t>00020210000000000151</t>
  </si>
  <si>
    <t xml:space="preserve">              Дотации бюджетам сельских поселений на выравнивание бюджетной обеспеченности</t>
  </si>
  <si>
    <t>99320215001100000151</t>
  </si>
  <si>
    <t xml:space="preserve">              Дотации бюджетам сельских поселений на поддержку мер по обеспечению сбалансированности бюджетов</t>
  </si>
  <si>
    <t>99320215002100000151</t>
  </si>
  <si>
    <t>00020220000000000151</t>
  </si>
  <si>
    <t>00020229999100000151</t>
  </si>
  <si>
    <t xml:space="preserve">          Субвенции бюджетам бюджетной системы Российской Федерации</t>
  </si>
  <si>
    <t>00020230000000000151</t>
  </si>
  <si>
    <t>00020230024100000151</t>
  </si>
  <si>
    <t xml:space="preserve">             Субсидии бюджетам сельских поселений на осуществление дорожной деятельности в отношении автомобильных дорог общего пользовани,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</si>
  <si>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99320200216100000151</t>
  </si>
  <si>
    <t xml:space="preserve">             Субсидии на благоустройство дворовых  и общественных территорий </t>
  </si>
  <si>
    <t>99320225555100000151</t>
  </si>
  <si>
    <t xml:space="preserve">План </t>
  </si>
  <si>
    <t>Изменение к 1 уточнению  2019 (+,-)</t>
  </si>
  <si>
    <t>Изменение к 1 уточнению  2020 (+,-)</t>
  </si>
  <si>
    <t>99320225509100000151</t>
  </si>
  <si>
    <t xml:space="preserve">           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</si>
  <si>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Приложение 2</t>
  </si>
  <si>
    <t>к  решению Собрания депутатов Красноармейского сельского поселения Красноармейского района Чувашской Республики "О внесении изменений в решение Собрания депутатов Красноармейского сельского поселения Красноармейского района Чувашской Республики "О бюджете Красноармейского сельского поселения Красноармейского района Чувашской Республики на 2018 год и на плановый период 2019 и 2020 годов"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</si>
</sst>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5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rgb="FF000000"/>
      <name val="Times New Roman"/>
      <family val="1"/>
    </font>
    <font>
      <sz val="14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20" borderId="0">
      <alignment/>
      <protection/>
    </xf>
    <xf numFmtId="0" fontId="33" fillId="0" borderId="0">
      <alignment horizontal="left" wrapText="1"/>
      <protection/>
    </xf>
    <xf numFmtId="0" fontId="6" fillId="0" borderId="0">
      <alignment horizontal="left" wrapText="1"/>
      <protection/>
    </xf>
    <xf numFmtId="0" fontId="34" fillId="0" borderId="0">
      <alignment horizontal="center" wrapText="1"/>
      <protection/>
    </xf>
    <xf numFmtId="0" fontId="34" fillId="0" borderId="0">
      <alignment horizontal="center"/>
      <protection/>
    </xf>
    <xf numFmtId="0" fontId="33" fillId="0" borderId="0">
      <alignment horizontal="right"/>
      <protection/>
    </xf>
    <xf numFmtId="0" fontId="33" fillId="20" borderId="1">
      <alignment/>
      <protection/>
    </xf>
    <xf numFmtId="0" fontId="33" fillId="0" borderId="2">
      <alignment horizontal="center" vertical="center" wrapText="1"/>
      <protection/>
    </xf>
    <xf numFmtId="0" fontId="33" fillId="20" borderId="3">
      <alignment/>
      <protection/>
    </xf>
    <xf numFmtId="49" fontId="33" fillId="0" borderId="2">
      <alignment horizontal="center" vertical="top" shrinkToFit="1"/>
      <protection/>
    </xf>
    <xf numFmtId="0" fontId="33" fillId="0" borderId="2">
      <alignment horizontal="center" vertical="top" wrapText="1"/>
      <protection/>
    </xf>
    <xf numFmtId="4" fontId="33" fillId="0" borderId="2">
      <alignment horizontal="right" vertical="top" shrinkToFit="1"/>
      <protection/>
    </xf>
    <xf numFmtId="10" fontId="33" fillId="0" borderId="2">
      <alignment horizontal="center" vertical="top" shrinkToFit="1"/>
      <protection/>
    </xf>
    <xf numFmtId="0" fontId="33" fillId="20" borderId="4">
      <alignment/>
      <protection/>
    </xf>
    <xf numFmtId="49" fontId="35" fillId="0" borderId="2">
      <alignment horizontal="left" vertical="top" shrinkToFit="1"/>
      <protection/>
    </xf>
    <xf numFmtId="4" fontId="35" fillId="21" borderId="2">
      <alignment horizontal="right" vertical="top" shrinkToFit="1"/>
      <protection/>
    </xf>
    <xf numFmtId="10" fontId="35" fillId="21" borderId="2">
      <alignment horizontal="center" vertical="top" shrinkToFit="1"/>
      <protection/>
    </xf>
    <xf numFmtId="0" fontId="33" fillId="0" borderId="0">
      <alignment/>
      <protection/>
    </xf>
    <xf numFmtId="0" fontId="33" fillId="20" borderId="1">
      <alignment horizontal="left"/>
      <protection/>
    </xf>
    <xf numFmtId="0" fontId="33" fillId="0" borderId="2">
      <alignment horizontal="left" vertical="top" wrapText="1"/>
      <protection/>
    </xf>
    <xf numFmtId="4" fontId="35" fillId="22" borderId="2">
      <alignment horizontal="right" vertical="top" shrinkToFit="1"/>
      <protection/>
    </xf>
    <xf numFmtId="10" fontId="35" fillId="22" borderId="2">
      <alignment horizontal="center" vertical="top" shrinkToFit="1"/>
      <protection/>
    </xf>
    <xf numFmtId="0" fontId="33" fillId="20" borderId="3">
      <alignment horizontal="left"/>
      <protection/>
    </xf>
    <xf numFmtId="0" fontId="33" fillId="20" borderId="4">
      <alignment horizontal="left"/>
      <protection/>
    </xf>
    <xf numFmtId="0" fontId="33" fillId="20" borderId="0">
      <alignment horizontal="left"/>
      <protection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6" fillId="29" borderId="5" applyNumberFormat="0" applyAlignment="0" applyProtection="0"/>
    <xf numFmtId="0" fontId="37" fillId="30" borderId="6" applyNumberFormat="0" applyAlignment="0" applyProtection="0"/>
    <xf numFmtId="0" fontId="38" fillId="3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31" borderId="11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3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8" fillId="0" borderId="13" applyNumberFormat="0" applyFill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5" borderId="0" applyNumberFormat="0" applyBorder="0" applyAlignment="0" applyProtection="0"/>
  </cellStyleXfs>
  <cellXfs count="72">
    <xf numFmtId="0" fontId="0" fillId="0" borderId="0" xfId="0" applyAlignment="1">
      <alignment/>
    </xf>
    <xf numFmtId="0" fontId="5" fillId="36" borderId="0" xfId="39" applyNumberFormat="1" applyFont="1" applyFill="1" applyBorder="1" applyAlignment="1" applyProtection="1">
      <alignment wrapText="1"/>
      <protection/>
    </xf>
    <xf numFmtId="0" fontId="7" fillId="36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51" fillId="0" borderId="0" xfId="39" applyNumberFormat="1" applyFont="1" applyBorder="1" applyAlignment="1" applyProtection="1">
      <alignment wrapText="1"/>
      <protection/>
    </xf>
    <xf numFmtId="0" fontId="51" fillId="0" borderId="0" xfId="39" applyNumberFormat="1" applyFont="1" applyFill="1" applyBorder="1" applyAlignment="1" applyProtection="1">
      <alignment wrapText="1"/>
      <protection/>
    </xf>
    <xf numFmtId="0" fontId="52" fillId="37" borderId="0" xfId="41" applyNumberFormat="1" applyFont="1" applyFill="1" applyBorder="1" applyAlignment="1" applyProtection="1">
      <alignment wrapText="1"/>
      <protection/>
    </xf>
    <xf numFmtId="0" fontId="52" fillId="0" borderId="0" xfId="41" applyNumberFormat="1" applyFont="1" applyFill="1" applyBorder="1" applyAlignment="1" applyProtection="1">
      <alignment wrapText="1"/>
      <protection/>
    </xf>
    <xf numFmtId="0" fontId="52" fillId="0" borderId="0" xfId="41" applyNumberFormat="1" applyFont="1" applyFill="1" applyProtection="1">
      <alignment horizontal="center" wrapText="1"/>
      <protection/>
    </xf>
    <xf numFmtId="0" fontId="52" fillId="0" borderId="0" xfId="42" applyNumberFormat="1" applyFont="1" applyFill="1" applyProtection="1">
      <alignment horizontal="center"/>
      <protection/>
    </xf>
    <xf numFmtId="0" fontId="51" fillId="0" borderId="0" xfId="43" applyNumberFormat="1" applyFont="1" applyBorder="1" applyProtection="1">
      <alignment horizontal="right"/>
      <protection/>
    </xf>
    <xf numFmtId="0" fontId="51" fillId="0" borderId="14" xfId="43" applyNumberFormat="1" applyFont="1" applyFill="1" applyBorder="1" applyProtection="1">
      <alignment horizontal="right"/>
      <protection/>
    </xf>
    <xf numFmtId="0" fontId="51" fillId="0" borderId="15" xfId="43" applyNumberFormat="1" applyFont="1" applyFill="1" applyBorder="1" applyProtection="1">
      <alignment horizontal="right"/>
      <protection/>
    </xf>
    <xf numFmtId="0" fontId="51" fillId="0" borderId="1" xfId="43" applyNumberFormat="1" applyFont="1" applyFill="1" applyBorder="1" applyProtection="1">
      <alignment horizontal="right"/>
      <protection/>
    </xf>
    <xf numFmtId="0" fontId="51" fillId="0" borderId="16" xfId="45" applyNumberFormat="1" applyFont="1" applyBorder="1" applyProtection="1">
      <alignment horizontal="center" vertical="center" wrapText="1"/>
      <protection/>
    </xf>
    <xf numFmtId="0" fontId="51" fillId="0" borderId="17" xfId="45" applyNumberFormat="1" applyFont="1" applyFill="1" applyBorder="1" applyProtection="1">
      <alignment horizontal="center" vertical="center" wrapText="1"/>
      <protection/>
    </xf>
    <xf numFmtId="0" fontId="51" fillId="0" borderId="18" xfId="45" applyNumberFormat="1" applyFont="1" applyFill="1" applyBorder="1" applyProtection="1">
      <alignment horizontal="center" vertical="center" wrapText="1"/>
      <protection/>
    </xf>
    <xf numFmtId="0" fontId="51" fillId="0" borderId="18" xfId="45" applyNumberFormat="1" applyFont="1" applyFill="1" applyBorder="1" applyAlignment="1" applyProtection="1">
      <alignment horizontal="center" vertical="center" wrapText="1"/>
      <protection/>
    </xf>
    <xf numFmtId="0" fontId="51" fillId="0" borderId="2" xfId="45" applyNumberFormat="1" applyFont="1" applyFill="1" applyProtection="1">
      <alignment horizontal="center" vertical="center" wrapText="1"/>
      <protection/>
    </xf>
    <xf numFmtId="49" fontId="51" fillId="0" borderId="2" xfId="47" applyNumberFormat="1" applyFont="1" applyProtection="1">
      <alignment horizontal="center" vertical="top" shrinkToFit="1"/>
      <protection/>
    </xf>
    <xf numFmtId="0" fontId="51" fillId="0" borderId="2" xfId="57" applyNumberFormat="1" applyFont="1" applyFill="1" applyAlignment="1" applyProtection="1">
      <alignment horizontal="left" vertical="top" wrapText="1"/>
      <protection/>
    </xf>
    <xf numFmtId="49" fontId="51" fillId="0" borderId="2" xfId="47" applyNumberFormat="1" applyFont="1" applyFill="1" applyProtection="1">
      <alignment horizontal="center" vertical="top" shrinkToFit="1"/>
      <protection/>
    </xf>
    <xf numFmtId="0" fontId="51" fillId="0" borderId="2" xfId="48" applyNumberFormat="1" applyFont="1" applyFill="1" applyProtection="1">
      <alignment horizontal="center" vertical="top" wrapText="1"/>
      <protection/>
    </xf>
    <xf numFmtId="4" fontId="51" fillId="0" borderId="2" xfId="58" applyNumberFormat="1" applyFont="1" applyFill="1" applyProtection="1">
      <alignment horizontal="right" vertical="top" shrinkToFit="1"/>
      <protection/>
    </xf>
    <xf numFmtId="10" fontId="51" fillId="0" borderId="2" xfId="59" applyNumberFormat="1" applyFont="1" applyFill="1" applyProtection="1">
      <alignment horizontal="center" vertical="top" shrinkToFit="1"/>
      <protection/>
    </xf>
    <xf numFmtId="49" fontId="51" fillId="0" borderId="2" xfId="52" applyNumberFormat="1" applyFont="1" applyFill="1" applyProtection="1">
      <alignment horizontal="left" vertical="top" shrinkToFit="1"/>
      <protection/>
    </xf>
    <xf numFmtId="4" fontId="51" fillId="0" borderId="2" xfId="53" applyNumberFormat="1" applyFont="1" applyFill="1" applyProtection="1">
      <alignment horizontal="right" vertical="top" shrinkToFit="1"/>
      <protection/>
    </xf>
    <xf numFmtId="10" fontId="51" fillId="0" borderId="2" xfId="54" applyNumberFormat="1" applyFont="1" applyFill="1" applyProtection="1">
      <alignment horizontal="center" vertical="top" shrinkToFit="1"/>
      <protection/>
    </xf>
    <xf numFmtId="0" fontId="51" fillId="0" borderId="0" xfId="55" applyNumberFormat="1" applyFont="1" applyProtection="1">
      <alignment/>
      <protection/>
    </xf>
    <xf numFmtId="0" fontId="51" fillId="0" borderId="0" xfId="55" applyNumberFormat="1" applyFont="1" applyFill="1" applyProtection="1">
      <alignment/>
      <protection/>
    </xf>
    <xf numFmtId="0" fontId="51" fillId="0" borderId="0" xfId="39" applyNumberFormat="1" applyFont="1" applyFill="1" applyProtection="1">
      <alignment horizontal="left" wrapText="1"/>
      <protection/>
    </xf>
    <xf numFmtId="0" fontId="53" fillId="0" borderId="18" xfId="45" applyNumberFormat="1" applyFont="1" applyFill="1" applyBorder="1" applyProtection="1">
      <alignment horizontal="center" vertical="center" wrapText="1"/>
      <protection/>
    </xf>
    <xf numFmtId="0" fontId="51" fillId="0" borderId="19" xfId="45" applyNumberFormat="1" applyFont="1" applyFill="1" applyBorder="1" applyProtection="1">
      <alignment horizontal="center" vertical="center" wrapText="1"/>
      <protection/>
    </xf>
    <xf numFmtId="4" fontId="51" fillId="0" borderId="20" xfId="58" applyNumberFormat="1" applyFont="1" applyFill="1" applyBorder="1" applyProtection="1">
      <alignment horizontal="right" vertical="top" shrinkToFit="1"/>
      <protection/>
    </xf>
    <xf numFmtId="0" fontId="51" fillId="0" borderId="15" xfId="45" applyNumberFormat="1" applyFont="1" applyFill="1" applyBorder="1" applyAlignment="1" applyProtection="1">
      <alignment vertical="center" wrapText="1"/>
      <protection/>
    </xf>
    <xf numFmtId="0" fontId="54" fillId="0" borderId="2" xfId="57" applyNumberFormat="1" applyFont="1" applyFill="1" applyAlignment="1" applyProtection="1">
      <alignment horizontal="left" vertical="top" wrapText="1"/>
      <protection/>
    </xf>
    <xf numFmtId="0" fontId="54" fillId="0" borderId="2" xfId="57" applyNumberFormat="1" applyFont="1" applyAlignment="1" applyProtection="1">
      <alignment horizontal="left" vertical="top" wrapText="1"/>
      <protection/>
    </xf>
    <xf numFmtId="0" fontId="4" fillId="0" borderId="0" xfId="40" applyNumberFormat="1" applyFont="1" applyFill="1" applyBorder="1" applyAlignment="1" applyProtection="1">
      <alignment vertical="center" wrapText="1"/>
      <protection/>
    </xf>
    <xf numFmtId="0" fontId="4" fillId="36" borderId="0" xfId="40" applyNumberFormat="1" applyFont="1" applyFill="1" applyBorder="1" applyAlignment="1" applyProtection="1">
      <alignment wrapText="1"/>
      <protection/>
    </xf>
    <xf numFmtId="1" fontId="7" fillId="0" borderId="0" xfId="0" applyNumberFormat="1" applyFont="1" applyAlignment="1" applyProtection="1">
      <alignment/>
      <protection locked="0"/>
    </xf>
    <xf numFmtId="49" fontId="51" fillId="37" borderId="2" xfId="47" applyNumberFormat="1" applyFont="1" applyFill="1" applyProtection="1">
      <alignment horizontal="center" vertical="top" shrinkToFit="1"/>
      <protection/>
    </xf>
    <xf numFmtId="0" fontId="54" fillId="37" borderId="2" xfId="57" applyNumberFormat="1" applyFont="1" applyFill="1" applyAlignment="1" applyProtection="1">
      <alignment horizontal="left" vertical="top" wrapText="1"/>
      <protection/>
    </xf>
    <xf numFmtId="0" fontId="51" fillId="37" borderId="2" xfId="48" applyNumberFormat="1" applyFont="1" applyFill="1" applyProtection="1">
      <alignment horizontal="center" vertical="top" wrapText="1"/>
      <protection/>
    </xf>
    <xf numFmtId="4" fontId="51" fillId="37" borderId="2" xfId="58" applyNumberFormat="1" applyFont="1" applyFill="1" applyProtection="1">
      <alignment horizontal="right" vertical="top" shrinkToFit="1"/>
      <protection/>
    </xf>
    <xf numFmtId="4" fontId="51" fillId="37" borderId="20" xfId="58" applyNumberFormat="1" applyFont="1" applyFill="1" applyBorder="1" applyProtection="1">
      <alignment horizontal="right" vertical="top" shrinkToFit="1"/>
      <protection/>
    </xf>
    <xf numFmtId="10" fontId="51" fillId="37" borderId="2" xfId="59" applyNumberFormat="1" applyFont="1" applyFill="1" applyProtection="1">
      <alignment horizontal="center" vertical="top" shrinkToFit="1"/>
      <protection/>
    </xf>
    <xf numFmtId="0" fontId="7" fillId="37" borderId="0" xfId="0" applyFont="1" applyFill="1" applyAlignment="1" applyProtection="1">
      <alignment/>
      <protection locked="0"/>
    </xf>
    <xf numFmtId="0" fontId="51" fillId="0" borderId="16" xfId="45" applyNumberFormat="1" applyFont="1" applyFill="1" applyBorder="1" applyAlignment="1" applyProtection="1">
      <alignment horizontal="center" vertical="center" wrapText="1"/>
      <protection/>
    </xf>
    <xf numFmtId="0" fontId="51" fillId="0" borderId="18" xfId="45" applyNumberFormat="1" applyFont="1" applyFill="1" applyBorder="1" applyAlignment="1" applyProtection="1">
      <alignment horizontal="center" vertical="center" wrapText="1"/>
      <protection/>
    </xf>
    <xf numFmtId="0" fontId="55" fillId="0" borderId="0" xfId="0" applyFont="1" applyFill="1" applyAlignment="1">
      <alignment horizontal="center" wrapText="1"/>
    </xf>
    <xf numFmtId="0" fontId="51" fillId="0" borderId="21" xfId="45" applyNumberFormat="1" applyFont="1" applyFill="1" applyBorder="1" applyProtection="1">
      <alignment horizontal="center" vertical="center" wrapText="1"/>
      <protection/>
    </xf>
    <xf numFmtId="0" fontId="51" fillId="0" borderId="22" xfId="45" applyNumberFormat="1" applyFont="1" applyFill="1" applyBorder="1" applyProtection="1">
      <alignment horizontal="center" vertical="center" wrapText="1"/>
      <protection/>
    </xf>
    <xf numFmtId="0" fontId="4" fillId="36" borderId="0" xfId="40" applyNumberFormat="1" applyFont="1" applyFill="1" applyBorder="1" applyAlignment="1" applyProtection="1">
      <alignment horizontal="center" wrapText="1"/>
      <protection/>
    </xf>
    <xf numFmtId="0" fontId="51" fillId="0" borderId="23" xfId="43" applyNumberFormat="1" applyFont="1" applyFill="1" applyBorder="1" applyAlignment="1" applyProtection="1">
      <alignment horizontal="center"/>
      <protection/>
    </xf>
    <xf numFmtId="0" fontId="51" fillId="0" borderId="24" xfId="43" applyNumberFormat="1" applyFont="1" applyFill="1" applyBorder="1" applyAlignment="1" applyProtection="1">
      <alignment horizontal="center"/>
      <protection/>
    </xf>
    <xf numFmtId="0" fontId="51" fillId="0" borderId="15" xfId="43" applyNumberFormat="1" applyFont="1" applyFill="1" applyBorder="1" applyAlignment="1" applyProtection="1">
      <alignment horizontal="center"/>
      <protection/>
    </xf>
    <xf numFmtId="0" fontId="4" fillId="0" borderId="0" xfId="40" applyNumberFormat="1" applyFont="1" applyFill="1" applyBorder="1" applyAlignment="1" applyProtection="1">
      <alignment horizontal="justify" vertical="center" wrapText="1"/>
      <protection/>
    </xf>
    <xf numFmtId="0" fontId="51" fillId="0" borderId="0" xfId="39" applyNumberFormat="1" applyFont="1" applyBorder="1" applyProtection="1">
      <alignment horizontal="left" wrapText="1"/>
      <protection/>
    </xf>
    <xf numFmtId="0" fontId="52" fillId="0" borderId="0" xfId="42" applyNumberFormat="1" applyFont="1" applyBorder="1" applyProtection="1">
      <alignment horizontal="center"/>
      <protection/>
    </xf>
    <xf numFmtId="49" fontId="51" fillId="0" borderId="21" xfId="52" applyNumberFormat="1" applyFont="1" applyBorder="1" applyProtection="1">
      <alignment horizontal="left" vertical="top" shrinkToFit="1"/>
      <protection/>
    </xf>
    <xf numFmtId="49" fontId="51" fillId="0" borderId="3" xfId="52" applyNumberFormat="1" applyFont="1" applyBorder="1" applyProtection="1">
      <alignment horizontal="left" vertical="top" shrinkToFit="1"/>
      <protection/>
    </xf>
    <xf numFmtId="49" fontId="51" fillId="0" borderId="22" xfId="52" applyNumberFormat="1" applyFont="1" applyBorder="1" applyProtection="1">
      <alignment horizontal="left" vertical="top" shrinkToFit="1"/>
      <protection/>
    </xf>
    <xf numFmtId="0" fontId="51" fillId="0" borderId="1" xfId="43" applyNumberFormat="1" applyFont="1" applyBorder="1" applyProtection="1">
      <alignment horizontal="right"/>
      <protection/>
    </xf>
    <xf numFmtId="0" fontId="51" fillId="0" borderId="0" xfId="43" applyNumberFormat="1" applyFont="1" applyBorder="1" applyProtection="1">
      <alignment horizontal="right"/>
      <protection/>
    </xf>
    <xf numFmtId="0" fontId="51" fillId="0" borderId="25" xfId="45" applyNumberFormat="1" applyFont="1" applyFill="1" applyBorder="1" applyProtection="1">
      <alignment horizontal="center" vertical="center" wrapText="1"/>
      <protection/>
    </xf>
    <xf numFmtId="0" fontId="51" fillId="0" borderId="1" xfId="45" applyNumberFormat="1" applyFont="1" applyFill="1" applyBorder="1" applyProtection="1">
      <alignment horizontal="center" vertical="center" wrapText="1"/>
      <protection/>
    </xf>
    <xf numFmtId="0" fontId="51" fillId="0" borderId="26" xfId="45" applyNumberFormat="1" applyFont="1" applyFill="1" applyBorder="1" applyProtection="1">
      <alignment horizontal="center" vertical="center" wrapText="1"/>
      <protection/>
    </xf>
    <xf numFmtId="0" fontId="51" fillId="0" borderId="3" xfId="45" applyNumberFormat="1" applyFont="1" applyFill="1" applyBorder="1" applyProtection="1">
      <alignment horizontal="center" vertical="center" wrapText="1"/>
      <protection/>
    </xf>
    <xf numFmtId="0" fontId="30" fillId="0" borderId="0" xfId="0" applyFont="1" applyFill="1" applyAlignment="1" applyProtection="1">
      <alignment horizontal="center"/>
      <protection locked="0"/>
    </xf>
    <xf numFmtId="0" fontId="30" fillId="0" borderId="0" xfId="0" applyFont="1" applyFill="1" applyAlignment="1" applyProtection="1">
      <alignment/>
      <protection locked="0"/>
    </xf>
    <xf numFmtId="0" fontId="30" fillId="0" borderId="0" xfId="39" applyNumberFormat="1" applyFont="1" applyFill="1" applyBorder="1" applyAlignment="1" applyProtection="1">
      <alignment horizontal="justify" vertical="center" wrapText="1"/>
      <protection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2 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Акцент1" xfId="63"/>
    <cellStyle name="Акцент2" xfId="64"/>
    <cellStyle name="Акцент3" xfId="65"/>
    <cellStyle name="Акцент4" xfId="66"/>
    <cellStyle name="Акцент5" xfId="67"/>
    <cellStyle name="Акцент6" xfId="68"/>
    <cellStyle name="Ввод " xfId="69"/>
    <cellStyle name="Вывод" xfId="70"/>
    <cellStyle name="Вычисление" xfId="71"/>
    <cellStyle name="Currency" xfId="72"/>
    <cellStyle name="Currency [0]" xfId="73"/>
    <cellStyle name="Заголовок 1" xfId="74"/>
    <cellStyle name="Заголовок 2" xfId="75"/>
    <cellStyle name="Заголовок 3" xfId="76"/>
    <cellStyle name="Заголовок 4" xfId="77"/>
    <cellStyle name="Итог" xfId="78"/>
    <cellStyle name="Контрольная ячейка" xfId="79"/>
    <cellStyle name="Название" xfId="80"/>
    <cellStyle name="Нейтральный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8"/>
  <sheetViews>
    <sheetView showGridLines="0" showZeros="0" tabSelected="1" zoomScale="96" zoomScaleNormal="96" zoomScalePageLayoutView="0" workbookViewId="0" topLeftCell="B22">
      <selection activeCell="AE6" sqref="AE6"/>
    </sheetView>
  </sheetViews>
  <sheetFormatPr defaultColWidth="9.140625" defaultRowHeight="15" outlineLevelRow="3"/>
  <cols>
    <col min="1" max="1" width="110.421875" style="3" hidden="1" customWidth="1"/>
    <col min="2" max="2" width="46.421875" style="4" customWidth="1"/>
    <col min="3" max="3" width="21.140625" style="4" customWidth="1"/>
    <col min="4" max="16" width="8.8515625" style="4" hidden="1" customWidth="1"/>
    <col min="17" max="17" width="16.140625" style="4" hidden="1" customWidth="1"/>
    <col min="18" max="18" width="11.57421875" style="4" hidden="1" customWidth="1"/>
    <col min="19" max="19" width="12.140625" style="4" customWidth="1"/>
    <col min="20" max="20" width="15.8515625" style="4" hidden="1" customWidth="1"/>
    <col min="21" max="21" width="12.8515625" style="4" hidden="1" customWidth="1"/>
    <col min="22" max="22" width="13.8515625" style="4" customWidth="1"/>
    <col min="23" max="29" width="8.8515625" style="4" hidden="1" customWidth="1"/>
    <col min="30" max="30" width="1.7109375" style="4" hidden="1" customWidth="1"/>
    <col min="31" max="31" width="34.00390625" style="4" customWidth="1"/>
    <col min="32" max="16384" width="8.8515625" style="3" customWidth="1"/>
  </cols>
  <sheetData>
    <row r="1" spans="1:32" s="2" customFormat="1" ht="27" customHeight="1">
      <c r="A1" s="1"/>
      <c r="B1" s="1"/>
      <c r="C1" s="53" t="s">
        <v>135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39"/>
      <c r="X1" s="39"/>
      <c r="Y1" s="39"/>
      <c r="Z1" s="39"/>
      <c r="AA1" s="39"/>
      <c r="AB1" s="39"/>
      <c r="AC1" s="39"/>
      <c r="AD1" s="39"/>
      <c r="AE1" s="39"/>
      <c r="AF1" s="39"/>
    </row>
    <row r="2" spans="1:32" s="2" customFormat="1" ht="122.25" customHeight="1">
      <c r="A2" s="1"/>
      <c r="B2" s="1"/>
      <c r="C2" s="57" t="s">
        <v>136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38"/>
      <c r="X2" s="38"/>
      <c r="Y2" s="38"/>
      <c r="Z2" s="38"/>
      <c r="AA2" s="38"/>
      <c r="AB2" s="38"/>
      <c r="AC2" s="38"/>
      <c r="AD2" s="38"/>
      <c r="AE2" s="38"/>
      <c r="AF2" s="38"/>
    </row>
    <row r="3" spans="3:27" ht="25.5" customHeight="1">
      <c r="C3" s="69" t="s">
        <v>112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70"/>
      <c r="X3" s="70"/>
      <c r="Y3" s="70"/>
      <c r="Z3" s="70"/>
      <c r="AA3" s="70"/>
    </row>
    <row r="4" spans="1:31" ht="69" customHeight="1">
      <c r="A4" s="5"/>
      <c r="B4" s="6"/>
      <c r="C4" s="71" t="s">
        <v>113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6"/>
      <c r="AC4" s="6"/>
      <c r="AD4" s="6"/>
      <c r="AE4" s="6"/>
    </row>
    <row r="5" spans="1:31" ht="14.2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</row>
    <row r="6" spans="1:31" ht="54.75" customHeight="1">
      <c r="A6" s="7"/>
      <c r="B6" s="50" t="s">
        <v>114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8"/>
      <c r="X6" s="8"/>
      <c r="Y6" s="8"/>
      <c r="Z6" s="8"/>
      <c r="AA6" s="8"/>
      <c r="AB6" s="8"/>
      <c r="AC6" s="8"/>
      <c r="AD6" s="9"/>
      <c r="AE6" s="9"/>
    </row>
    <row r="7" spans="1:30" ht="15" customHeight="1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10"/>
      <c r="AD7" s="10"/>
    </row>
    <row r="8" spans="1:30" ht="14.25" customHeight="1">
      <c r="A8" s="63" t="s">
        <v>0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3"/>
      <c r="X8" s="63"/>
      <c r="Y8" s="63"/>
      <c r="Z8" s="63"/>
      <c r="AA8" s="63"/>
      <c r="AB8" s="63"/>
      <c r="AC8" s="63"/>
      <c r="AD8" s="63"/>
    </row>
    <row r="9" spans="1:30" ht="14.25" customHeight="1">
      <c r="A9" s="11"/>
      <c r="B9" s="48" t="s">
        <v>108</v>
      </c>
      <c r="C9" s="48" t="s">
        <v>109</v>
      </c>
      <c r="D9" s="12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54">
        <v>2019</v>
      </c>
      <c r="R9" s="55"/>
      <c r="S9" s="55"/>
      <c r="T9" s="56">
        <v>2020</v>
      </c>
      <c r="U9" s="56"/>
      <c r="V9" s="56"/>
      <c r="W9" s="14"/>
      <c r="X9" s="14"/>
      <c r="Y9" s="14"/>
      <c r="Z9" s="14"/>
      <c r="AA9" s="14"/>
      <c r="AB9" s="14"/>
      <c r="AC9" s="14"/>
      <c r="AD9" s="14"/>
    </row>
    <row r="10" spans="1:30" ht="53.25" customHeight="1">
      <c r="A10" s="15" t="s">
        <v>1</v>
      </c>
      <c r="B10" s="49"/>
      <c r="C10" s="49"/>
      <c r="D10" s="16" t="s">
        <v>1</v>
      </c>
      <c r="E10" s="17" t="s">
        <v>1</v>
      </c>
      <c r="F10" s="65" t="s">
        <v>2</v>
      </c>
      <c r="G10" s="66"/>
      <c r="H10" s="67"/>
      <c r="I10" s="65" t="s">
        <v>3</v>
      </c>
      <c r="J10" s="66"/>
      <c r="K10" s="67"/>
      <c r="L10" s="17" t="s">
        <v>1</v>
      </c>
      <c r="M10" s="17" t="s">
        <v>1</v>
      </c>
      <c r="N10" s="17" t="s">
        <v>1</v>
      </c>
      <c r="O10" s="17" t="s">
        <v>1</v>
      </c>
      <c r="P10" s="17" t="s">
        <v>1</v>
      </c>
      <c r="Q10" s="18" t="s">
        <v>130</v>
      </c>
      <c r="R10" s="32" t="s">
        <v>131</v>
      </c>
      <c r="S10" s="33" t="s">
        <v>110</v>
      </c>
      <c r="T10" s="35" t="s">
        <v>130</v>
      </c>
      <c r="U10" s="35" t="s">
        <v>132</v>
      </c>
      <c r="V10" s="35" t="s">
        <v>110</v>
      </c>
      <c r="W10" s="68" t="s">
        <v>4</v>
      </c>
      <c r="X10" s="68"/>
      <c r="Y10" s="52"/>
      <c r="Z10" s="19" t="s">
        <v>1</v>
      </c>
      <c r="AA10" s="51" t="s">
        <v>5</v>
      </c>
      <c r="AB10" s="52"/>
      <c r="AC10" s="51" t="s">
        <v>6</v>
      </c>
      <c r="AD10" s="52"/>
    </row>
    <row r="11" spans="1:30" ht="14.25" customHeight="1">
      <c r="A11" s="20" t="s">
        <v>7</v>
      </c>
      <c r="B11" s="36" t="s">
        <v>8</v>
      </c>
      <c r="C11" s="22" t="s">
        <v>7</v>
      </c>
      <c r="D11" s="22"/>
      <c r="E11" s="22"/>
      <c r="F11" s="23"/>
      <c r="G11" s="22"/>
      <c r="H11" s="22"/>
      <c r="I11" s="22"/>
      <c r="J11" s="22"/>
      <c r="K11" s="22"/>
      <c r="L11" s="22"/>
      <c r="M11" s="22"/>
      <c r="N11" s="22"/>
      <c r="O11" s="24">
        <v>4554300</v>
      </c>
      <c r="P11" s="24">
        <v>2077100</v>
      </c>
      <c r="Q11" s="24">
        <f aca="true" t="shared" si="0" ref="Q11:V11">Q12+Q17+Q22+Q25+Q31+Q35+Q38+Q43</f>
        <v>6720400</v>
      </c>
      <c r="R11" s="24">
        <f t="shared" si="0"/>
        <v>0</v>
      </c>
      <c r="S11" s="24">
        <f t="shared" si="0"/>
        <v>6720400</v>
      </c>
      <c r="T11" s="24">
        <f t="shared" si="0"/>
        <v>6720400</v>
      </c>
      <c r="U11" s="24">
        <f t="shared" si="0"/>
        <v>0</v>
      </c>
      <c r="V11" s="24">
        <f t="shared" si="0"/>
        <v>6720400</v>
      </c>
      <c r="W11" s="24">
        <v>0</v>
      </c>
      <c r="X11" s="24">
        <v>5128711.79</v>
      </c>
      <c r="Y11" s="24">
        <v>5128711.79</v>
      </c>
      <c r="Z11" s="24">
        <v>5128711.79</v>
      </c>
      <c r="AA11" s="24">
        <v>1502688.21</v>
      </c>
      <c r="AB11" s="25">
        <v>0.7733980441535724</v>
      </c>
      <c r="AC11" s="24">
        <v>0</v>
      </c>
      <c r="AD11" s="25"/>
    </row>
    <row r="12" spans="1:30" ht="14.25" customHeight="1" outlineLevel="1">
      <c r="A12" s="20" t="s">
        <v>9</v>
      </c>
      <c r="B12" s="36" t="s">
        <v>10</v>
      </c>
      <c r="C12" s="22" t="s">
        <v>9</v>
      </c>
      <c r="D12" s="22"/>
      <c r="E12" s="22"/>
      <c r="F12" s="23"/>
      <c r="G12" s="22"/>
      <c r="H12" s="22"/>
      <c r="I12" s="22"/>
      <c r="J12" s="22"/>
      <c r="K12" s="22"/>
      <c r="L12" s="22"/>
      <c r="M12" s="22"/>
      <c r="N12" s="22"/>
      <c r="O12" s="24">
        <v>2408100</v>
      </c>
      <c r="P12" s="24">
        <v>0</v>
      </c>
      <c r="Q12" s="24">
        <f aca="true" t="shared" si="1" ref="Q12:V12">Q13</f>
        <v>3117000</v>
      </c>
      <c r="R12" s="24">
        <f t="shared" si="1"/>
        <v>0</v>
      </c>
      <c r="S12" s="24">
        <f t="shared" si="1"/>
        <v>3117000</v>
      </c>
      <c r="T12" s="24">
        <f t="shared" si="1"/>
        <v>3117000</v>
      </c>
      <c r="U12" s="24">
        <f t="shared" si="1"/>
        <v>0</v>
      </c>
      <c r="V12" s="24">
        <f t="shared" si="1"/>
        <v>3117000</v>
      </c>
      <c r="W12" s="24">
        <v>0</v>
      </c>
      <c r="X12" s="24">
        <v>2061716.41</v>
      </c>
      <c r="Y12" s="24">
        <v>2061716.41</v>
      </c>
      <c r="Z12" s="24">
        <v>2061716.41</v>
      </c>
      <c r="AA12" s="24">
        <v>346383.59</v>
      </c>
      <c r="AB12" s="25">
        <v>0.8561589676508451</v>
      </c>
      <c r="AC12" s="24">
        <v>0</v>
      </c>
      <c r="AD12" s="25"/>
    </row>
    <row r="13" spans="1:30" ht="14.25" customHeight="1" outlineLevel="2">
      <c r="A13" s="20" t="s">
        <v>11</v>
      </c>
      <c r="B13" s="36" t="s">
        <v>12</v>
      </c>
      <c r="C13" s="22" t="s">
        <v>11</v>
      </c>
      <c r="D13" s="22"/>
      <c r="E13" s="22"/>
      <c r="F13" s="23"/>
      <c r="G13" s="22"/>
      <c r="H13" s="22"/>
      <c r="I13" s="22"/>
      <c r="J13" s="22"/>
      <c r="K13" s="22"/>
      <c r="L13" s="22"/>
      <c r="M13" s="22"/>
      <c r="N13" s="22"/>
      <c r="O13" s="24">
        <v>2408100</v>
      </c>
      <c r="P13" s="24">
        <v>0</v>
      </c>
      <c r="Q13" s="24">
        <f>Q14+Q15+Q16</f>
        <v>3117000</v>
      </c>
      <c r="R13" s="24">
        <f aca="true" t="shared" si="2" ref="R13:AD13">R14+R15+R16</f>
        <v>0</v>
      </c>
      <c r="S13" s="24">
        <f t="shared" si="2"/>
        <v>3117000</v>
      </c>
      <c r="T13" s="24">
        <f t="shared" si="2"/>
        <v>3117000</v>
      </c>
      <c r="U13" s="24">
        <f t="shared" si="2"/>
        <v>0</v>
      </c>
      <c r="V13" s="24">
        <f t="shared" si="2"/>
        <v>3117000</v>
      </c>
      <c r="W13" s="24">
        <f t="shared" si="2"/>
        <v>0</v>
      </c>
      <c r="X13" s="24">
        <f t="shared" si="2"/>
        <v>2061716.41</v>
      </c>
      <c r="Y13" s="24">
        <f t="shared" si="2"/>
        <v>2061716.41</v>
      </c>
      <c r="Z13" s="24">
        <f t="shared" si="2"/>
        <v>2061716.41</v>
      </c>
      <c r="AA13" s="24">
        <f t="shared" si="2"/>
        <v>346383.58999999997</v>
      </c>
      <c r="AB13" s="24">
        <f t="shared" si="2"/>
        <v>3.486830627523297</v>
      </c>
      <c r="AC13" s="24">
        <f t="shared" si="2"/>
        <v>0</v>
      </c>
      <c r="AD13" s="24">
        <f t="shared" si="2"/>
        <v>0</v>
      </c>
    </row>
    <row r="14" spans="1:30" ht="106.5" customHeight="1" outlineLevel="3">
      <c r="A14" s="20" t="s">
        <v>13</v>
      </c>
      <c r="B14" s="36" t="s">
        <v>14</v>
      </c>
      <c r="C14" s="22" t="s">
        <v>13</v>
      </c>
      <c r="D14" s="22"/>
      <c r="E14" s="22"/>
      <c r="F14" s="23"/>
      <c r="G14" s="22"/>
      <c r="H14" s="22"/>
      <c r="I14" s="22"/>
      <c r="J14" s="22"/>
      <c r="K14" s="22"/>
      <c r="L14" s="22"/>
      <c r="M14" s="22"/>
      <c r="N14" s="22"/>
      <c r="O14" s="24">
        <v>2389100</v>
      </c>
      <c r="P14" s="24">
        <v>0</v>
      </c>
      <c r="Q14" s="24">
        <v>3088900</v>
      </c>
      <c r="R14" s="24">
        <f aca="true" t="shared" si="3" ref="R14:R65">S14-Q14</f>
        <v>0</v>
      </c>
      <c r="S14" s="24">
        <f aca="true" t="shared" si="4" ref="S14:S65">Q14</f>
        <v>3088900</v>
      </c>
      <c r="T14" s="24">
        <v>3088900</v>
      </c>
      <c r="U14" s="34">
        <f aca="true" t="shared" si="5" ref="U14:U65">V14-T14</f>
        <v>0</v>
      </c>
      <c r="V14" s="34">
        <f aca="true" t="shared" si="6" ref="V14:V65">T14</f>
        <v>3088900</v>
      </c>
      <c r="W14" s="24">
        <v>0</v>
      </c>
      <c r="X14" s="24">
        <v>2037610.32</v>
      </c>
      <c r="Y14" s="24">
        <v>2037610.32</v>
      </c>
      <c r="Z14" s="24">
        <v>2037610.32</v>
      </c>
      <c r="AA14" s="24">
        <v>351489.68</v>
      </c>
      <c r="AB14" s="25">
        <v>0.8528777866142062</v>
      </c>
      <c r="AC14" s="24">
        <v>0</v>
      </c>
      <c r="AD14" s="25"/>
    </row>
    <row r="15" spans="1:30" ht="152.25" customHeight="1" outlineLevel="3">
      <c r="A15" s="20" t="s">
        <v>82</v>
      </c>
      <c r="B15" s="36" t="s">
        <v>83</v>
      </c>
      <c r="C15" s="22" t="s">
        <v>82</v>
      </c>
      <c r="D15" s="22"/>
      <c r="E15" s="22"/>
      <c r="F15" s="23"/>
      <c r="G15" s="22"/>
      <c r="H15" s="22"/>
      <c r="I15" s="22"/>
      <c r="J15" s="22"/>
      <c r="K15" s="22"/>
      <c r="L15" s="22"/>
      <c r="M15" s="22"/>
      <c r="N15" s="22"/>
      <c r="O15" s="24">
        <v>11000</v>
      </c>
      <c r="P15" s="24">
        <v>0</v>
      </c>
      <c r="Q15" s="24">
        <v>12500</v>
      </c>
      <c r="R15" s="24">
        <f t="shared" si="3"/>
        <v>0</v>
      </c>
      <c r="S15" s="24">
        <f t="shared" si="4"/>
        <v>12500</v>
      </c>
      <c r="T15" s="24">
        <v>12500</v>
      </c>
      <c r="U15" s="34">
        <f t="shared" si="5"/>
        <v>0</v>
      </c>
      <c r="V15" s="34">
        <f t="shared" si="6"/>
        <v>12500</v>
      </c>
      <c r="W15" s="24">
        <v>0</v>
      </c>
      <c r="X15" s="24">
        <v>11126.38</v>
      </c>
      <c r="Y15" s="24">
        <v>11126.38</v>
      </c>
      <c r="Z15" s="24">
        <v>11126.38</v>
      </c>
      <c r="AA15" s="24">
        <v>-126.38</v>
      </c>
      <c r="AB15" s="25">
        <v>1.011489090909091</v>
      </c>
      <c r="AC15" s="24">
        <v>0</v>
      </c>
      <c r="AD15" s="25"/>
    </row>
    <row r="16" spans="1:30" ht="52.5" customHeight="1" outlineLevel="3">
      <c r="A16" s="20" t="s">
        <v>15</v>
      </c>
      <c r="B16" s="36" t="s">
        <v>16</v>
      </c>
      <c r="C16" s="22" t="s">
        <v>15</v>
      </c>
      <c r="D16" s="22"/>
      <c r="E16" s="22"/>
      <c r="F16" s="23"/>
      <c r="G16" s="22"/>
      <c r="H16" s="22"/>
      <c r="I16" s="22"/>
      <c r="J16" s="22"/>
      <c r="K16" s="22"/>
      <c r="L16" s="22"/>
      <c r="M16" s="22"/>
      <c r="N16" s="22"/>
      <c r="O16" s="24">
        <v>8000</v>
      </c>
      <c r="P16" s="24">
        <v>0</v>
      </c>
      <c r="Q16" s="24">
        <v>15600</v>
      </c>
      <c r="R16" s="24">
        <f t="shared" si="3"/>
        <v>0</v>
      </c>
      <c r="S16" s="24">
        <f t="shared" si="4"/>
        <v>15600</v>
      </c>
      <c r="T16" s="24">
        <v>15600</v>
      </c>
      <c r="U16" s="34">
        <f t="shared" si="5"/>
        <v>0</v>
      </c>
      <c r="V16" s="34">
        <f t="shared" si="6"/>
        <v>15600</v>
      </c>
      <c r="W16" s="24">
        <v>0</v>
      </c>
      <c r="X16" s="24">
        <v>12979.71</v>
      </c>
      <c r="Y16" s="24">
        <v>12979.71</v>
      </c>
      <c r="Z16" s="24">
        <v>12979.71</v>
      </c>
      <c r="AA16" s="24">
        <v>-4979.71</v>
      </c>
      <c r="AB16" s="25">
        <v>1.62246375</v>
      </c>
      <c r="AC16" s="24">
        <v>0</v>
      </c>
      <c r="AD16" s="25"/>
    </row>
    <row r="17" spans="1:30" ht="39" customHeight="1" outlineLevel="1">
      <c r="A17" s="20" t="s">
        <v>17</v>
      </c>
      <c r="B17" s="36" t="s">
        <v>18</v>
      </c>
      <c r="C17" s="22" t="s">
        <v>17</v>
      </c>
      <c r="D17" s="22"/>
      <c r="E17" s="22"/>
      <c r="F17" s="23"/>
      <c r="G17" s="22"/>
      <c r="H17" s="22"/>
      <c r="I17" s="22"/>
      <c r="J17" s="22"/>
      <c r="K17" s="22"/>
      <c r="L17" s="22"/>
      <c r="M17" s="22"/>
      <c r="N17" s="22"/>
      <c r="O17" s="24">
        <v>925900</v>
      </c>
      <c r="P17" s="24">
        <v>0</v>
      </c>
      <c r="Q17" s="24">
        <f aca="true" t="shared" si="7" ref="Q17:V17">Q18+Q19+Q20</f>
        <v>798400</v>
      </c>
      <c r="R17" s="24">
        <f t="shared" si="7"/>
        <v>0</v>
      </c>
      <c r="S17" s="24">
        <f t="shared" si="7"/>
        <v>798400</v>
      </c>
      <c r="T17" s="24">
        <f t="shared" si="7"/>
        <v>798400</v>
      </c>
      <c r="U17" s="24">
        <f t="shared" si="7"/>
        <v>0</v>
      </c>
      <c r="V17" s="24">
        <f t="shared" si="7"/>
        <v>798400</v>
      </c>
      <c r="W17" s="24">
        <v>0</v>
      </c>
      <c r="X17" s="24">
        <v>908402.57</v>
      </c>
      <c r="Y17" s="24">
        <v>908402.57</v>
      </c>
      <c r="Z17" s="24">
        <v>908402.57</v>
      </c>
      <c r="AA17" s="24">
        <v>17497.43</v>
      </c>
      <c r="AB17" s="25">
        <v>0.981102246462901</v>
      </c>
      <c r="AC17" s="24">
        <v>0</v>
      </c>
      <c r="AD17" s="25"/>
    </row>
    <row r="18" spans="1:30" ht="81.75" customHeight="1" outlineLevel="3">
      <c r="A18" s="20" t="s">
        <v>19</v>
      </c>
      <c r="B18" s="36" t="s">
        <v>20</v>
      </c>
      <c r="C18" s="22" t="s">
        <v>19</v>
      </c>
      <c r="D18" s="22"/>
      <c r="E18" s="22"/>
      <c r="F18" s="23"/>
      <c r="G18" s="22"/>
      <c r="H18" s="22"/>
      <c r="I18" s="22"/>
      <c r="J18" s="22"/>
      <c r="K18" s="22"/>
      <c r="L18" s="22"/>
      <c r="M18" s="22"/>
      <c r="N18" s="22"/>
      <c r="O18" s="24">
        <v>250000</v>
      </c>
      <c r="P18" s="24">
        <v>0</v>
      </c>
      <c r="Q18" s="24">
        <v>90000</v>
      </c>
      <c r="R18" s="24">
        <f t="shared" si="3"/>
        <v>0</v>
      </c>
      <c r="S18" s="24">
        <f t="shared" si="4"/>
        <v>90000</v>
      </c>
      <c r="T18" s="24">
        <v>90000</v>
      </c>
      <c r="U18" s="34">
        <f t="shared" si="5"/>
        <v>0</v>
      </c>
      <c r="V18" s="34">
        <f t="shared" si="6"/>
        <v>90000</v>
      </c>
      <c r="W18" s="24">
        <v>0</v>
      </c>
      <c r="X18" s="24">
        <v>308056.62</v>
      </c>
      <c r="Y18" s="24">
        <v>308056.62</v>
      </c>
      <c r="Z18" s="24">
        <v>308056.62</v>
      </c>
      <c r="AA18" s="24">
        <v>-58056.62</v>
      </c>
      <c r="AB18" s="25">
        <v>1.23222648</v>
      </c>
      <c r="AC18" s="24">
        <v>0</v>
      </c>
      <c r="AD18" s="25"/>
    </row>
    <row r="19" spans="1:30" ht="96.75" customHeight="1" outlineLevel="3">
      <c r="A19" s="20" t="s">
        <v>21</v>
      </c>
      <c r="B19" s="36" t="s">
        <v>22</v>
      </c>
      <c r="C19" s="22" t="s">
        <v>21</v>
      </c>
      <c r="D19" s="22"/>
      <c r="E19" s="22"/>
      <c r="F19" s="23"/>
      <c r="G19" s="22"/>
      <c r="H19" s="22"/>
      <c r="I19" s="22"/>
      <c r="J19" s="22"/>
      <c r="K19" s="22"/>
      <c r="L19" s="22"/>
      <c r="M19" s="22"/>
      <c r="N19" s="22"/>
      <c r="O19" s="24">
        <v>8000</v>
      </c>
      <c r="P19" s="24">
        <v>0</v>
      </c>
      <c r="Q19" s="24">
        <v>4800</v>
      </c>
      <c r="R19" s="24">
        <f t="shared" si="3"/>
        <v>0</v>
      </c>
      <c r="S19" s="24">
        <f t="shared" si="4"/>
        <v>4800</v>
      </c>
      <c r="T19" s="24">
        <v>4800</v>
      </c>
      <c r="U19" s="34">
        <f t="shared" si="5"/>
        <v>0</v>
      </c>
      <c r="V19" s="34">
        <f t="shared" si="6"/>
        <v>4800</v>
      </c>
      <c r="W19" s="24">
        <v>0</v>
      </c>
      <c r="X19" s="24">
        <v>4851.11</v>
      </c>
      <c r="Y19" s="24">
        <v>4851.11</v>
      </c>
      <c r="Z19" s="24">
        <v>4851.11</v>
      </c>
      <c r="AA19" s="24">
        <v>3148.89</v>
      </c>
      <c r="AB19" s="25">
        <v>0.60638875</v>
      </c>
      <c r="AC19" s="24">
        <v>0</v>
      </c>
      <c r="AD19" s="25"/>
    </row>
    <row r="20" spans="1:30" ht="84" customHeight="1" outlineLevel="3">
      <c r="A20" s="20" t="s">
        <v>23</v>
      </c>
      <c r="B20" s="36" t="s">
        <v>24</v>
      </c>
      <c r="C20" s="22" t="s">
        <v>23</v>
      </c>
      <c r="D20" s="22"/>
      <c r="E20" s="22"/>
      <c r="F20" s="23"/>
      <c r="G20" s="22"/>
      <c r="H20" s="22"/>
      <c r="I20" s="22"/>
      <c r="J20" s="22"/>
      <c r="K20" s="22"/>
      <c r="L20" s="22"/>
      <c r="M20" s="22"/>
      <c r="N20" s="22"/>
      <c r="O20" s="24">
        <v>667900</v>
      </c>
      <c r="P20" s="24">
        <v>0</v>
      </c>
      <c r="Q20" s="24">
        <v>703600</v>
      </c>
      <c r="R20" s="24">
        <f t="shared" si="3"/>
        <v>0</v>
      </c>
      <c r="S20" s="24">
        <f t="shared" si="4"/>
        <v>703600</v>
      </c>
      <c r="T20" s="24">
        <v>703600</v>
      </c>
      <c r="U20" s="34">
        <f t="shared" si="5"/>
        <v>0</v>
      </c>
      <c r="V20" s="34">
        <f t="shared" si="6"/>
        <v>703600</v>
      </c>
      <c r="W20" s="24">
        <v>0</v>
      </c>
      <c r="X20" s="24">
        <v>639521.99</v>
      </c>
      <c r="Y20" s="24">
        <v>639521.99</v>
      </c>
      <c r="Z20" s="24">
        <v>639521.99</v>
      </c>
      <c r="AA20" s="24">
        <v>28378.01</v>
      </c>
      <c r="AB20" s="25">
        <v>0.9575115885611618</v>
      </c>
      <c r="AC20" s="24">
        <v>0</v>
      </c>
      <c r="AD20" s="25"/>
    </row>
    <row r="21" spans="1:30" ht="78.75" customHeight="1" hidden="1" outlineLevel="3">
      <c r="A21" s="20" t="s">
        <v>25</v>
      </c>
      <c r="B21" s="36" t="s">
        <v>26</v>
      </c>
      <c r="C21" s="22" t="s">
        <v>25</v>
      </c>
      <c r="D21" s="22"/>
      <c r="E21" s="22"/>
      <c r="F21" s="23"/>
      <c r="G21" s="22"/>
      <c r="H21" s="22"/>
      <c r="I21" s="22"/>
      <c r="J21" s="22"/>
      <c r="K21" s="22"/>
      <c r="L21" s="22"/>
      <c r="M21" s="22"/>
      <c r="N21" s="22"/>
      <c r="O21" s="24">
        <v>0</v>
      </c>
      <c r="P21" s="24">
        <v>0</v>
      </c>
      <c r="Q21" s="24">
        <v>0</v>
      </c>
      <c r="R21" s="24">
        <f t="shared" si="3"/>
        <v>0</v>
      </c>
      <c r="S21" s="24">
        <f t="shared" si="4"/>
        <v>0</v>
      </c>
      <c r="T21" s="24">
        <v>0</v>
      </c>
      <c r="U21" s="34">
        <f t="shared" si="5"/>
        <v>0</v>
      </c>
      <c r="V21" s="34">
        <f t="shared" si="6"/>
        <v>0</v>
      </c>
      <c r="W21" s="24">
        <v>0</v>
      </c>
      <c r="X21" s="24">
        <v>-44027.15</v>
      </c>
      <c r="Y21" s="24">
        <v>-44027.15</v>
      </c>
      <c r="Z21" s="24">
        <v>-44027.15</v>
      </c>
      <c r="AA21" s="24">
        <v>44027.15</v>
      </c>
      <c r="AB21" s="25"/>
      <c r="AC21" s="24">
        <v>0</v>
      </c>
      <c r="AD21" s="25"/>
    </row>
    <row r="22" spans="1:30" ht="14.25" customHeight="1" outlineLevel="1" collapsed="1">
      <c r="A22" s="20" t="s">
        <v>27</v>
      </c>
      <c r="B22" s="36" t="s">
        <v>28</v>
      </c>
      <c r="C22" s="22" t="s">
        <v>27</v>
      </c>
      <c r="D22" s="22"/>
      <c r="E22" s="22"/>
      <c r="F22" s="23"/>
      <c r="G22" s="22"/>
      <c r="H22" s="22"/>
      <c r="I22" s="22"/>
      <c r="J22" s="22"/>
      <c r="K22" s="22"/>
      <c r="L22" s="22"/>
      <c r="M22" s="22"/>
      <c r="N22" s="22"/>
      <c r="O22" s="24">
        <v>6000</v>
      </c>
      <c r="P22" s="24">
        <v>0</v>
      </c>
      <c r="Q22" s="24">
        <f>Q23</f>
        <v>4500</v>
      </c>
      <c r="R22" s="24">
        <f aca="true" t="shared" si="8" ref="R22:V23">R23</f>
        <v>0</v>
      </c>
      <c r="S22" s="24">
        <f t="shared" si="8"/>
        <v>4500</v>
      </c>
      <c r="T22" s="24">
        <f t="shared" si="8"/>
        <v>4500</v>
      </c>
      <c r="U22" s="24">
        <f t="shared" si="8"/>
        <v>0</v>
      </c>
      <c r="V22" s="24">
        <f t="shared" si="8"/>
        <v>4500</v>
      </c>
      <c r="W22" s="24">
        <v>0</v>
      </c>
      <c r="X22" s="24">
        <v>2184.6</v>
      </c>
      <c r="Y22" s="24">
        <v>2184.6</v>
      </c>
      <c r="Z22" s="24">
        <v>2184.6</v>
      </c>
      <c r="AA22" s="24">
        <v>3815.4</v>
      </c>
      <c r="AB22" s="25">
        <v>0.3641</v>
      </c>
      <c r="AC22" s="24">
        <v>0</v>
      </c>
      <c r="AD22" s="25"/>
    </row>
    <row r="23" spans="1:30" ht="14.25" customHeight="1" outlineLevel="2">
      <c r="A23" s="20" t="s">
        <v>29</v>
      </c>
      <c r="B23" s="36" t="s">
        <v>30</v>
      </c>
      <c r="C23" s="22" t="s">
        <v>29</v>
      </c>
      <c r="D23" s="22"/>
      <c r="E23" s="22"/>
      <c r="F23" s="23"/>
      <c r="G23" s="22"/>
      <c r="H23" s="22"/>
      <c r="I23" s="22"/>
      <c r="J23" s="22"/>
      <c r="K23" s="22"/>
      <c r="L23" s="22"/>
      <c r="M23" s="22"/>
      <c r="N23" s="22"/>
      <c r="O23" s="24">
        <v>6000</v>
      </c>
      <c r="P23" s="24">
        <v>0</v>
      </c>
      <c r="Q23" s="24">
        <f>Q24</f>
        <v>4500</v>
      </c>
      <c r="R23" s="24">
        <f t="shared" si="8"/>
        <v>0</v>
      </c>
      <c r="S23" s="24">
        <f t="shared" si="8"/>
        <v>4500</v>
      </c>
      <c r="T23" s="24">
        <f t="shared" si="8"/>
        <v>4500</v>
      </c>
      <c r="U23" s="24">
        <f t="shared" si="8"/>
        <v>0</v>
      </c>
      <c r="V23" s="24">
        <f t="shared" si="8"/>
        <v>4500</v>
      </c>
      <c r="W23" s="24">
        <v>0</v>
      </c>
      <c r="X23" s="24">
        <v>2184.6</v>
      </c>
      <c r="Y23" s="24">
        <v>2184.6</v>
      </c>
      <c r="Z23" s="24">
        <v>2184.6</v>
      </c>
      <c r="AA23" s="24">
        <v>3815.4</v>
      </c>
      <c r="AB23" s="25">
        <v>0.3641</v>
      </c>
      <c r="AC23" s="24">
        <v>0</v>
      </c>
      <c r="AD23" s="25"/>
    </row>
    <row r="24" spans="1:30" ht="14.25" customHeight="1" outlineLevel="3">
      <c r="A24" s="20" t="s">
        <v>31</v>
      </c>
      <c r="B24" s="36" t="s">
        <v>32</v>
      </c>
      <c r="C24" s="22" t="s">
        <v>31</v>
      </c>
      <c r="D24" s="22"/>
      <c r="E24" s="22"/>
      <c r="F24" s="23"/>
      <c r="G24" s="22"/>
      <c r="H24" s="22"/>
      <c r="I24" s="22"/>
      <c r="J24" s="22"/>
      <c r="K24" s="22"/>
      <c r="L24" s="22"/>
      <c r="M24" s="22"/>
      <c r="N24" s="22"/>
      <c r="O24" s="24">
        <v>6000</v>
      </c>
      <c r="P24" s="24">
        <v>0</v>
      </c>
      <c r="Q24" s="24">
        <v>4500</v>
      </c>
      <c r="R24" s="24">
        <f t="shared" si="3"/>
        <v>0</v>
      </c>
      <c r="S24" s="24">
        <f t="shared" si="4"/>
        <v>4500</v>
      </c>
      <c r="T24" s="24">
        <v>4500</v>
      </c>
      <c r="U24" s="34">
        <f t="shared" si="5"/>
        <v>0</v>
      </c>
      <c r="V24" s="34">
        <f t="shared" si="6"/>
        <v>4500</v>
      </c>
      <c r="W24" s="24">
        <v>0</v>
      </c>
      <c r="X24" s="24">
        <v>2184.6</v>
      </c>
      <c r="Y24" s="24">
        <v>2184.6</v>
      </c>
      <c r="Z24" s="24">
        <v>2184.6</v>
      </c>
      <c r="AA24" s="24">
        <v>3815.4</v>
      </c>
      <c r="AB24" s="25">
        <v>0.3641</v>
      </c>
      <c r="AC24" s="24">
        <v>0</v>
      </c>
      <c r="AD24" s="25"/>
    </row>
    <row r="25" spans="1:30" ht="14.25" customHeight="1" outlineLevel="1">
      <c r="A25" s="20" t="s">
        <v>33</v>
      </c>
      <c r="B25" s="36" t="s">
        <v>34</v>
      </c>
      <c r="C25" s="22" t="s">
        <v>33</v>
      </c>
      <c r="D25" s="22"/>
      <c r="E25" s="22"/>
      <c r="F25" s="23"/>
      <c r="G25" s="22"/>
      <c r="H25" s="22"/>
      <c r="I25" s="22"/>
      <c r="J25" s="22"/>
      <c r="K25" s="22"/>
      <c r="L25" s="22"/>
      <c r="M25" s="22"/>
      <c r="N25" s="22"/>
      <c r="O25" s="24">
        <v>1177600</v>
      </c>
      <c r="P25" s="24">
        <v>0</v>
      </c>
      <c r="Q25" s="24">
        <f aca="true" t="shared" si="9" ref="Q25:V25">Q26+Q28</f>
        <v>1448600</v>
      </c>
      <c r="R25" s="24">
        <f t="shared" si="9"/>
        <v>0</v>
      </c>
      <c r="S25" s="24">
        <f t="shared" si="9"/>
        <v>1448600</v>
      </c>
      <c r="T25" s="24">
        <f t="shared" si="9"/>
        <v>1448600</v>
      </c>
      <c r="U25" s="24">
        <f t="shared" si="9"/>
        <v>0</v>
      </c>
      <c r="V25" s="24">
        <f t="shared" si="9"/>
        <v>1448600</v>
      </c>
      <c r="W25" s="24">
        <v>0</v>
      </c>
      <c r="X25" s="24">
        <v>811285.35</v>
      </c>
      <c r="Y25" s="24">
        <v>811285.35</v>
      </c>
      <c r="Z25" s="24">
        <v>811285.35</v>
      </c>
      <c r="AA25" s="24">
        <v>366314.65</v>
      </c>
      <c r="AB25" s="25">
        <v>0.6889311735733695</v>
      </c>
      <c r="AC25" s="24">
        <v>0</v>
      </c>
      <c r="AD25" s="25"/>
    </row>
    <row r="26" spans="1:30" ht="14.25" customHeight="1" outlineLevel="2">
      <c r="A26" s="20" t="s">
        <v>35</v>
      </c>
      <c r="B26" s="36" t="s">
        <v>36</v>
      </c>
      <c r="C26" s="22" t="s">
        <v>35</v>
      </c>
      <c r="D26" s="22"/>
      <c r="E26" s="22"/>
      <c r="F26" s="23"/>
      <c r="G26" s="22"/>
      <c r="H26" s="22"/>
      <c r="I26" s="22"/>
      <c r="J26" s="22"/>
      <c r="K26" s="22"/>
      <c r="L26" s="22"/>
      <c r="M26" s="22"/>
      <c r="N26" s="22"/>
      <c r="O26" s="24">
        <v>371800</v>
      </c>
      <c r="P26" s="24">
        <v>0</v>
      </c>
      <c r="Q26" s="24">
        <f aca="true" t="shared" si="10" ref="Q26:V26">Q27</f>
        <v>578300</v>
      </c>
      <c r="R26" s="24">
        <f t="shared" si="10"/>
        <v>0</v>
      </c>
      <c r="S26" s="24">
        <f t="shared" si="10"/>
        <v>578300</v>
      </c>
      <c r="T26" s="24">
        <f t="shared" si="10"/>
        <v>578300</v>
      </c>
      <c r="U26" s="24">
        <f t="shared" si="10"/>
        <v>0</v>
      </c>
      <c r="V26" s="24">
        <f t="shared" si="10"/>
        <v>578300</v>
      </c>
      <c r="W26" s="24">
        <v>0</v>
      </c>
      <c r="X26" s="24">
        <v>160983.9</v>
      </c>
      <c r="Y26" s="24">
        <v>160983.9</v>
      </c>
      <c r="Z26" s="24">
        <v>160983.9</v>
      </c>
      <c r="AA26" s="24">
        <v>210816.1</v>
      </c>
      <c r="AB26" s="25">
        <v>0.43298520710059174</v>
      </c>
      <c r="AC26" s="24">
        <v>0</v>
      </c>
      <c r="AD26" s="25"/>
    </row>
    <row r="27" spans="1:30" ht="52.5" customHeight="1" outlineLevel="3">
      <c r="A27" s="20" t="s">
        <v>37</v>
      </c>
      <c r="B27" s="36" t="s">
        <v>38</v>
      </c>
      <c r="C27" s="22" t="s">
        <v>37</v>
      </c>
      <c r="D27" s="22"/>
      <c r="E27" s="22"/>
      <c r="F27" s="23"/>
      <c r="G27" s="22"/>
      <c r="H27" s="22"/>
      <c r="I27" s="22"/>
      <c r="J27" s="22"/>
      <c r="K27" s="22"/>
      <c r="L27" s="22"/>
      <c r="M27" s="22"/>
      <c r="N27" s="22"/>
      <c r="O27" s="24">
        <v>371800</v>
      </c>
      <c r="P27" s="24">
        <v>0</v>
      </c>
      <c r="Q27" s="24">
        <v>578300</v>
      </c>
      <c r="R27" s="24">
        <f t="shared" si="3"/>
        <v>0</v>
      </c>
      <c r="S27" s="24">
        <f t="shared" si="4"/>
        <v>578300</v>
      </c>
      <c r="T27" s="24">
        <v>578300</v>
      </c>
      <c r="U27" s="34">
        <f t="shared" si="5"/>
        <v>0</v>
      </c>
      <c r="V27" s="34">
        <f t="shared" si="6"/>
        <v>578300</v>
      </c>
      <c r="W27" s="24">
        <v>0</v>
      </c>
      <c r="X27" s="24">
        <v>160983.9</v>
      </c>
      <c r="Y27" s="24">
        <v>160983.9</v>
      </c>
      <c r="Z27" s="24">
        <v>160983.9</v>
      </c>
      <c r="AA27" s="24">
        <v>210816.1</v>
      </c>
      <c r="AB27" s="25">
        <v>0.43298520710059174</v>
      </c>
      <c r="AC27" s="24">
        <v>0</v>
      </c>
      <c r="AD27" s="25"/>
    </row>
    <row r="28" spans="1:30" ht="14.25" customHeight="1" outlineLevel="2">
      <c r="A28" s="20" t="s">
        <v>39</v>
      </c>
      <c r="B28" s="36" t="s">
        <v>40</v>
      </c>
      <c r="C28" s="22" t="s">
        <v>39</v>
      </c>
      <c r="D28" s="22"/>
      <c r="E28" s="22"/>
      <c r="F28" s="23"/>
      <c r="G28" s="22"/>
      <c r="H28" s="22"/>
      <c r="I28" s="22"/>
      <c r="J28" s="22"/>
      <c r="K28" s="22"/>
      <c r="L28" s="22"/>
      <c r="M28" s="22"/>
      <c r="N28" s="22"/>
      <c r="O28" s="24">
        <v>805800</v>
      </c>
      <c r="P28" s="24">
        <v>0</v>
      </c>
      <c r="Q28" s="24">
        <f aca="true" t="shared" si="11" ref="Q28:V28">Q29+Q30</f>
        <v>870300</v>
      </c>
      <c r="R28" s="24">
        <f t="shared" si="11"/>
        <v>0</v>
      </c>
      <c r="S28" s="24">
        <f t="shared" si="11"/>
        <v>870300</v>
      </c>
      <c r="T28" s="24">
        <f t="shared" si="11"/>
        <v>870300</v>
      </c>
      <c r="U28" s="24">
        <f t="shared" si="11"/>
        <v>0</v>
      </c>
      <c r="V28" s="24">
        <f t="shared" si="11"/>
        <v>870300</v>
      </c>
      <c r="W28" s="24">
        <v>0</v>
      </c>
      <c r="X28" s="24">
        <v>650301.45</v>
      </c>
      <c r="Y28" s="24">
        <v>650301.45</v>
      </c>
      <c r="Z28" s="24">
        <v>650301.45</v>
      </c>
      <c r="AA28" s="24">
        <v>155498.55</v>
      </c>
      <c r="AB28" s="25">
        <v>0.8070258749069248</v>
      </c>
      <c r="AC28" s="24">
        <v>0</v>
      </c>
      <c r="AD28" s="25"/>
    </row>
    <row r="29" spans="1:30" ht="39" customHeight="1" outlineLevel="3">
      <c r="A29" s="20" t="s">
        <v>41</v>
      </c>
      <c r="B29" s="36" t="s">
        <v>42</v>
      </c>
      <c r="C29" s="22" t="s">
        <v>41</v>
      </c>
      <c r="D29" s="22"/>
      <c r="E29" s="22"/>
      <c r="F29" s="23"/>
      <c r="G29" s="22"/>
      <c r="H29" s="22"/>
      <c r="I29" s="22"/>
      <c r="J29" s="22"/>
      <c r="K29" s="22"/>
      <c r="L29" s="22"/>
      <c r="M29" s="22"/>
      <c r="N29" s="22"/>
      <c r="O29" s="24">
        <v>440000</v>
      </c>
      <c r="P29" s="24">
        <v>0</v>
      </c>
      <c r="Q29" s="24">
        <v>436900</v>
      </c>
      <c r="R29" s="24">
        <f t="shared" si="3"/>
        <v>0</v>
      </c>
      <c r="S29" s="24">
        <f t="shared" si="4"/>
        <v>436900</v>
      </c>
      <c r="T29" s="24">
        <v>436900</v>
      </c>
      <c r="U29" s="34">
        <f t="shared" si="5"/>
        <v>0</v>
      </c>
      <c r="V29" s="34">
        <f t="shared" si="6"/>
        <v>436900</v>
      </c>
      <c r="W29" s="24">
        <v>0</v>
      </c>
      <c r="X29" s="24">
        <v>452307.83</v>
      </c>
      <c r="Y29" s="24">
        <v>452307.83</v>
      </c>
      <c r="Z29" s="24">
        <v>452307.83</v>
      </c>
      <c r="AA29" s="24">
        <v>-12307.83</v>
      </c>
      <c r="AB29" s="25">
        <v>1.0279723409090908</v>
      </c>
      <c r="AC29" s="24">
        <v>0</v>
      </c>
      <c r="AD29" s="25"/>
    </row>
    <row r="30" spans="1:30" ht="39" customHeight="1" outlineLevel="3">
      <c r="A30" s="20" t="s">
        <v>43</v>
      </c>
      <c r="B30" s="36" t="s">
        <v>44</v>
      </c>
      <c r="C30" s="22" t="s">
        <v>43</v>
      </c>
      <c r="D30" s="22"/>
      <c r="E30" s="22"/>
      <c r="F30" s="23"/>
      <c r="G30" s="22"/>
      <c r="H30" s="22"/>
      <c r="I30" s="22"/>
      <c r="J30" s="22"/>
      <c r="K30" s="22"/>
      <c r="L30" s="22"/>
      <c r="M30" s="22"/>
      <c r="N30" s="22"/>
      <c r="O30" s="24">
        <v>365800</v>
      </c>
      <c r="P30" s="24">
        <v>0</v>
      </c>
      <c r="Q30" s="24">
        <v>433400</v>
      </c>
      <c r="R30" s="24">
        <f t="shared" si="3"/>
        <v>0</v>
      </c>
      <c r="S30" s="24">
        <f t="shared" si="4"/>
        <v>433400</v>
      </c>
      <c r="T30" s="24">
        <v>433400</v>
      </c>
      <c r="U30" s="34">
        <f t="shared" si="5"/>
        <v>0</v>
      </c>
      <c r="V30" s="34">
        <f t="shared" si="6"/>
        <v>433400</v>
      </c>
      <c r="W30" s="24">
        <v>0</v>
      </c>
      <c r="X30" s="24">
        <v>197993.62</v>
      </c>
      <c r="Y30" s="24">
        <v>197993.62</v>
      </c>
      <c r="Z30" s="24">
        <v>197993.62</v>
      </c>
      <c r="AA30" s="24">
        <v>167806.38</v>
      </c>
      <c r="AB30" s="25">
        <v>0.5412619464188081</v>
      </c>
      <c r="AC30" s="24">
        <v>0</v>
      </c>
      <c r="AD30" s="25"/>
    </row>
    <row r="31" spans="1:30" ht="52.5" customHeight="1" outlineLevel="1">
      <c r="A31" s="20" t="s">
        <v>45</v>
      </c>
      <c r="B31" s="36" t="s">
        <v>46</v>
      </c>
      <c r="C31" s="22" t="s">
        <v>45</v>
      </c>
      <c r="D31" s="22"/>
      <c r="E31" s="22"/>
      <c r="F31" s="23"/>
      <c r="G31" s="22"/>
      <c r="H31" s="22"/>
      <c r="I31" s="22"/>
      <c r="J31" s="22"/>
      <c r="K31" s="22"/>
      <c r="L31" s="22"/>
      <c r="M31" s="22"/>
      <c r="N31" s="22"/>
      <c r="O31" s="24">
        <v>36700</v>
      </c>
      <c r="P31" s="24">
        <v>1474600</v>
      </c>
      <c r="Q31" s="24">
        <f aca="true" t="shared" si="12" ref="Q31:V31">Q32</f>
        <v>898000</v>
      </c>
      <c r="R31" s="24">
        <f t="shared" si="12"/>
        <v>0</v>
      </c>
      <c r="S31" s="24">
        <f t="shared" si="12"/>
        <v>898000</v>
      </c>
      <c r="T31" s="24">
        <f t="shared" si="12"/>
        <v>898000</v>
      </c>
      <c r="U31" s="24">
        <f t="shared" si="12"/>
        <v>0</v>
      </c>
      <c r="V31" s="24">
        <f t="shared" si="12"/>
        <v>898000</v>
      </c>
      <c r="W31" s="24">
        <v>0</v>
      </c>
      <c r="X31" s="24">
        <v>917160.23</v>
      </c>
      <c r="Y31" s="24">
        <v>917160.23</v>
      </c>
      <c r="Z31" s="24">
        <v>917160.23</v>
      </c>
      <c r="AA31" s="24">
        <v>594139.77</v>
      </c>
      <c r="AB31" s="25">
        <v>0.6068684113015285</v>
      </c>
      <c r="AC31" s="24">
        <v>0</v>
      </c>
      <c r="AD31" s="25"/>
    </row>
    <row r="32" spans="1:30" ht="92.25" customHeight="1" outlineLevel="2">
      <c r="A32" s="20" t="s">
        <v>47</v>
      </c>
      <c r="B32" s="36" t="s">
        <v>48</v>
      </c>
      <c r="C32" s="22" t="s">
        <v>47</v>
      </c>
      <c r="D32" s="22"/>
      <c r="E32" s="22"/>
      <c r="F32" s="23"/>
      <c r="G32" s="22"/>
      <c r="H32" s="22"/>
      <c r="I32" s="22"/>
      <c r="J32" s="22"/>
      <c r="K32" s="22"/>
      <c r="L32" s="22"/>
      <c r="M32" s="22"/>
      <c r="N32" s="22"/>
      <c r="O32" s="24">
        <v>36700</v>
      </c>
      <c r="P32" s="24">
        <v>1474600</v>
      </c>
      <c r="Q32" s="24">
        <f aca="true" t="shared" si="13" ref="Q32:V32">Q33+Q34</f>
        <v>898000</v>
      </c>
      <c r="R32" s="24">
        <f t="shared" si="13"/>
        <v>0</v>
      </c>
      <c r="S32" s="24">
        <f t="shared" si="13"/>
        <v>898000</v>
      </c>
      <c r="T32" s="24">
        <f t="shared" si="13"/>
        <v>898000</v>
      </c>
      <c r="U32" s="24">
        <f t="shared" si="13"/>
        <v>0</v>
      </c>
      <c r="V32" s="24">
        <f t="shared" si="13"/>
        <v>898000</v>
      </c>
      <c r="W32" s="24">
        <v>0</v>
      </c>
      <c r="X32" s="24">
        <v>917160.23</v>
      </c>
      <c r="Y32" s="24">
        <v>917160.23</v>
      </c>
      <c r="Z32" s="24">
        <v>917160.23</v>
      </c>
      <c r="AA32" s="24">
        <v>594139.77</v>
      </c>
      <c r="AB32" s="25">
        <v>0.6068684113015285</v>
      </c>
      <c r="AC32" s="24">
        <v>0</v>
      </c>
      <c r="AD32" s="25"/>
    </row>
    <row r="33" spans="1:30" ht="92.25" customHeight="1" outlineLevel="3">
      <c r="A33" s="20" t="s">
        <v>49</v>
      </c>
      <c r="B33" s="36" t="s">
        <v>50</v>
      </c>
      <c r="C33" s="22" t="s">
        <v>49</v>
      </c>
      <c r="D33" s="22"/>
      <c r="E33" s="22"/>
      <c r="F33" s="23"/>
      <c r="G33" s="22"/>
      <c r="H33" s="22"/>
      <c r="I33" s="22"/>
      <c r="J33" s="22"/>
      <c r="K33" s="22"/>
      <c r="L33" s="22"/>
      <c r="M33" s="22"/>
      <c r="N33" s="22"/>
      <c r="O33" s="24">
        <v>0</v>
      </c>
      <c r="P33" s="24">
        <v>1471300</v>
      </c>
      <c r="Q33" s="24">
        <v>780900</v>
      </c>
      <c r="R33" s="24">
        <f t="shared" si="3"/>
        <v>0</v>
      </c>
      <c r="S33" s="24">
        <f t="shared" si="4"/>
        <v>780900</v>
      </c>
      <c r="T33" s="24">
        <v>780900</v>
      </c>
      <c r="U33" s="34">
        <f t="shared" si="5"/>
        <v>0</v>
      </c>
      <c r="V33" s="34">
        <f t="shared" si="6"/>
        <v>780900</v>
      </c>
      <c r="W33" s="24">
        <v>0</v>
      </c>
      <c r="X33" s="24">
        <v>807370.63</v>
      </c>
      <c r="Y33" s="24">
        <v>807370.63</v>
      </c>
      <c r="Z33" s="24">
        <v>807370.63</v>
      </c>
      <c r="AA33" s="24">
        <v>663929.37</v>
      </c>
      <c r="AB33" s="25">
        <v>0.5487464351253993</v>
      </c>
      <c r="AC33" s="24">
        <v>0</v>
      </c>
      <c r="AD33" s="25"/>
    </row>
    <row r="34" spans="1:30" ht="78.75" customHeight="1" outlineLevel="3">
      <c r="A34" s="20" t="s">
        <v>51</v>
      </c>
      <c r="B34" s="36" t="s">
        <v>52</v>
      </c>
      <c r="C34" s="22" t="s">
        <v>51</v>
      </c>
      <c r="D34" s="22"/>
      <c r="E34" s="22"/>
      <c r="F34" s="23"/>
      <c r="G34" s="22"/>
      <c r="H34" s="22"/>
      <c r="I34" s="22"/>
      <c r="J34" s="22"/>
      <c r="K34" s="22"/>
      <c r="L34" s="22"/>
      <c r="M34" s="22"/>
      <c r="N34" s="22"/>
      <c r="O34" s="24">
        <v>36700</v>
      </c>
      <c r="P34" s="24">
        <v>3300</v>
      </c>
      <c r="Q34" s="24">
        <v>117100</v>
      </c>
      <c r="R34" s="24">
        <f t="shared" si="3"/>
        <v>0</v>
      </c>
      <c r="S34" s="24">
        <f t="shared" si="4"/>
        <v>117100</v>
      </c>
      <c r="T34" s="24">
        <v>117100</v>
      </c>
      <c r="U34" s="34">
        <f t="shared" si="5"/>
        <v>0</v>
      </c>
      <c r="V34" s="34">
        <f t="shared" si="6"/>
        <v>117100</v>
      </c>
      <c r="W34" s="24">
        <v>0</v>
      </c>
      <c r="X34" s="24">
        <v>109789.6</v>
      </c>
      <c r="Y34" s="24">
        <v>109789.6</v>
      </c>
      <c r="Z34" s="24">
        <v>109789.6</v>
      </c>
      <c r="AA34" s="24">
        <v>-69789.6</v>
      </c>
      <c r="AB34" s="25">
        <v>2.74474</v>
      </c>
      <c r="AC34" s="24">
        <v>0</v>
      </c>
      <c r="AD34" s="25"/>
    </row>
    <row r="35" spans="1:30" ht="42" customHeight="1" outlineLevel="1">
      <c r="A35" s="20" t="s">
        <v>53</v>
      </c>
      <c r="B35" s="36" t="s">
        <v>54</v>
      </c>
      <c r="C35" s="22" t="s">
        <v>53</v>
      </c>
      <c r="D35" s="22"/>
      <c r="E35" s="22"/>
      <c r="F35" s="23"/>
      <c r="G35" s="22"/>
      <c r="H35" s="22"/>
      <c r="I35" s="22"/>
      <c r="J35" s="22"/>
      <c r="K35" s="22"/>
      <c r="L35" s="22"/>
      <c r="M35" s="22"/>
      <c r="N35" s="22"/>
      <c r="O35" s="24">
        <v>0</v>
      </c>
      <c r="P35" s="24">
        <v>0</v>
      </c>
      <c r="Q35" s="24">
        <f>Q36</f>
        <v>453900</v>
      </c>
      <c r="R35" s="24">
        <f aca="true" t="shared" si="14" ref="R35:V36">R36</f>
        <v>0</v>
      </c>
      <c r="S35" s="24">
        <f t="shared" si="14"/>
        <v>453900</v>
      </c>
      <c r="T35" s="24">
        <f t="shared" si="14"/>
        <v>453900</v>
      </c>
      <c r="U35" s="24">
        <f t="shared" si="14"/>
        <v>0</v>
      </c>
      <c r="V35" s="24">
        <f t="shared" si="14"/>
        <v>453900</v>
      </c>
      <c r="W35" s="24">
        <v>0</v>
      </c>
      <c r="X35" s="24">
        <v>27103.15</v>
      </c>
      <c r="Y35" s="24">
        <v>27103.15</v>
      </c>
      <c r="Z35" s="24">
        <v>27103.15</v>
      </c>
      <c r="AA35" s="24">
        <v>-27103.15</v>
      </c>
      <c r="AB35" s="25"/>
      <c r="AC35" s="24">
        <v>0</v>
      </c>
      <c r="AD35" s="25"/>
    </row>
    <row r="36" spans="1:30" ht="14.25" customHeight="1" outlineLevel="2">
      <c r="A36" s="20" t="s">
        <v>55</v>
      </c>
      <c r="B36" s="36" t="s">
        <v>56</v>
      </c>
      <c r="C36" s="22" t="s">
        <v>55</v>
      </c>
      <c r="D36" s="22"/>
      <c r="E36" s="22"/>
      <c r="F36" s="23"/>
      <c r="G36" s="22"/>
      <c r="H36" s="22"/>
      <c r="I36" s="22"/>
      <c r="J36" s="22"/>
      <c r="K36" s="22"/>
      <c r="L36" s="22"/>
      <c r="M36" s="22"/>
      <c r="N36" s="22"/>
      <c r="O36" s="24">
        <v>0</v>
      </c>
      <c r="P36" s="24">
        <v>0</v>
      </c>
      <c r="Q36" s="24">
        <f>Q37</f>
        <v>453900</v>
      </c>
      <c r="R36" s="24">
        <f t="shared" si="14"/>
        <v>0</v>
      </c>
      <c r="S36" s="24">
        <f t="shared" si="14"/>
        <v>453900</v>
      </c>
      <c r="T36" s="24">
        <f t="shared" si="14"/>
        <v>453900</v>
      </c>
      <c r="U36" s="24">
        <f t="shared" si="14"/>
        <v>0</v>
      </c>
      <c r="V36" s="24">
        <f t="shared" si="14"/>
        <v>453900</v>
      </c>
      <c r="W36" s="24">
        <v>0</v>
      </c>
      <c r="X36" s="24">
        <v>27103.15</v>
      </c>
      <c r="Y36" s="24">
        <v>27103.15</v>
      </c>
      <c r="Z36" s="24">
        <v>27103.15</v>
      </c>
      <c r="AA36" s="24">
        <v>-27103.15</v>
      </c>
      <c r="AB36" s="25"/>
      <c r="AC36" s="24">
        <v>0</v>
      </c>
      <c r="AD36" s="25"/>
    </row>
    <row r="37" spans="1:30" ht="44.25" customHeight="1" outlineLevel="3">
      <c r="A37" s="20" t="s">
        <v>100</v>
      </c>
      <c r="B37" s="36" t="s">
        <v>101</v>
      </c>
      <c r="C37" s="22" t="s">
        <v>100</v>
      </c>
      <c r="D37" s="22"/>
      <c r="E37" s="22"/>
      <c r="F37" s="23"/>
      <c r="G37" s="22"/>
      <c r="H37" s="22"/>
      <c r="I37" s="22"/>
      <c r="J37" s="22"/>
      <c r="K37" s="22"/>
      <c r="L37" s="22"/>
      <c r="M37" s="22"/>
      <c r="N37" s="22"/>
      <c r="O37" s="24">
        <v>0</v>
      </c>
      <c r="P37" s="24">
        <v>0</v>
      </c>
      <c r="Q37" s="24">
        <v>453900</v>
      </c>
      <c r="R37" s="24">
        <f t="shared" si="3"/>
        <v>0</v>
      </c>
      <c r="S37" s="24">
        <f t="shared" si="4"/>
        <v>453900</v>
      </c>
      <c r="T37" s="24">
        <v>453900</v>
      </c>
      <c r="U37" s="34">
        <f t="shared" si="5"/>
        <v>0</v>
      </c>
      <c r="V37" s="34">
        <f t="shared" si="6"/>
        <v>453900</v>
      </c>
      <c r="W37" s="24">
        <v>0</v>
      </c>
      <c r="X37" s="24">
        <v>27103.15</v>
      </c>
      <c r="Y37" s="24">
        <v>27103.15</v>
      </c>
      <c r="Z37" s="24">
        <v>27103.15</v>
      </c>
      <c r="AA37" s="24">
        <v>-27103.15</v>
      </c>
      <c r="AB37" s="25"/>
      <c r="AC37" s="24">
        <v>0</v>
      </c>
      <c r="AD37" s="25"/>
    </row>
    <row r="38" spans="1:30" ht="26.25" customHeight="1" hidden="1" outlineLevel="1">
      <c r="A38" s="20" t="s">
        <v>84</v>
      </c>
      <c r="B38" s="36" t="s">
        <v>85</v>
      </c>
      <c r="C38" s="22" t="s">
        <v>84</v>
      </c>
      <c r="D38" s="22"/>
      <c r="E38" s="22"/>
      <c r="F38" s="23"/>
      <c r="G38" s="22"/>
      <c r="H38" s="22"/>
      <c r="I38" s="22"/>
      <c r="J38" s="22"/>
      <c r="K38" s="22"/>
      <c r="L38" s="22"/>
      <c r="M38" s="22"/>
      <c r="N38" s="22"/>
      <c r="O38" s="24">
        <v>0</v>
      </c>
      <c r="P38" s="24">
        <v>375900</v>
      </c>
      <c r="Q38" s="24">
        <f>Q39+Q41</f>
        <v>0</v>
      </c>
      <c r="R38" s="24">
        <f t="shared" si="3"/>
        <v>0</v>
      </c>
      <c r="S38" s="24">
        <f t="shared" si="4"/>
        <v>0</v>
      </c>
      <c r="T38" s="24">
        <f>T39+T41</f>
        <v>0</v>
      </c>
      <c r="U38" s="34">
        <f t="shared" si="5"/>
        <v>0</v>
      </c>
      <c r="V38" s="34">
        <f t="shared" si="6"/>
        <v>0</v>
      </c>
      <c r="W38" s="24">
        <v>0</v>
      </c>
      <c r="X38" s="24">
        <v>146607.43</v>
      </c>
      <c r="Y38" s="24">
        <v>146607.43</v>
      </c>
      <c r="Z38" s="24">
        <v>146607.43</v>
      </c>
      <c r="AA38" s="24">
        <v>229292.57</v>
      </c>
      <c r="AB38" s="25">
        <v>0.390017105613195</v>
      </c>
      <c r="AC38" s="24">
        <v>0</v>
      </c>
      <c r="AD38" s="25"/>
    </row>
    <row r="39" spans="1:30" ht="92.25" customHeight="1" hidden="1" outlineLevel="2">
      <c r="A39" s="20" t="s">
        <v>102</v>
      </c>
      <c r="B39" s="36" t="s">
        <v>103</v>
      </c>
      <c r="C39" s="22" t="s">
        <v>102</v>
      </c>
      <c r="D39" s="22"/>
      <c r="E39" s="22"/>
      <c r="F39" s="23"/>
      <c r="G39" s="22"/>
      <c r="H39" s="22"/>
      <c r="I39" s="22"/>
      <c r="J39" s="22"/>
      <c r="K39" s="22"/>
      <c r="L39" s="22"/>
      <c r="M39" s="22"/>
      <c r="N39" s="22"/>
      <c r="O39" s="24">
        <v>0</v>
      </c>
      <c r="P39" s="24">
        <v>324000</v>
      </c>
      <c r="Q39" s="24">
        <f>Q40</f>
        <v>0</v>
      </c>
      <c r="R39" s="24">
        <f t="shared" si="3"/>
        <v>0</v>
      </c>
      <c r="S39" s="24">
        <f t="shared" si="4"/>
        <v>0</v>
      </c>
      <c r="T39" s="24">
        <f>T40</f>
        <v>0</v>
      </c>
      <c r="U39" s="34">
        <f t="shared" si="5"/>
        <v>0</v>
      </c>
      <c r="V39" s="34">
        <f t="shared" si="6"/>
        <v>0</v>
      </c>
      <c r="W39" s="24">
        <v>0</v>
      </c>
      <c r="X39" s="24">
        <v>0</v>
      </c>
      <c r="Y39" s="24">
        <v>0</v>
      </c>
      <c r="Z39" s="24">
        <v>0</v>
      </c>
      <c r="AA39" s="24">
        <v>324000</v>
      </c>
      <c r="AB39" s="25">
        <v>0</v>
      </c>
      <c r="AC39" s="24">
        <v>0</v>
      </c>
      <c r="AD39" s="25"/>
    </row>
    <row r="40" spans="1:30" ht="105" customHeight="1" hidden="1" outlineLevel="3">
      <c r="A40" s="20" t="s">
        <v>104</v>
      </c>
      <c r="B40" s="36" t="s">
        <v>105</v>
      </c>
      <c r="C40" s="22" t="s">
        <v>104</v>
      </c>
      <c r="D40" s="22"/>
      <c r="E40" s="22"/>
      <c r="F40" s="23"/>
      <c r="G40" s="22"/>
      <c r="H40" s="22"/>
      <c r="I40" s="22"/>
      <c r="J40" s="22"/>
      <c r="K40" s="22"/>
      <c r="L40" s="22"/>
      <c r="M40" s="22"/>
      <c r="N40" s="22"/>
      <c r="O40" s="24">
        <v>0</v>
      </c>
      <c r="P40" s="24">
        <v>324000</v>
      </c>
      <c r="Q40" s="24"/>
      <c r="R40" s="24">
        <f t="shared" si="3"/>
        <v>0</v>
      </c>
      <c r="S40" s="24">
        <f t="shared" si="4"/>
        <v>0</v>
      </c>
      <c r="T40" s="24"/>
      <c r="U40" s="34">
        <f t="shared" si="5"/>
        <v>0</v>
      </c>
      <c r="V40" s="34">
        <f t="shared" si="6"/>
        <v>0</v>
      </c>
      <c r="W40" s="24">
        <v>0</v>
      </c>
      <c r="X40" s="24">
        <v>0</v>
      </c>
      <c r="Y40" s="24">
        <v>0</v>
      </c>
      <c r="Z40" s="24">
        <v>0</v>
      </c>
      <c r="AA40" s="24">
        <v>324000</v>
      </c>
      <c r="AB40" s="25">
        <v>0</v>
      </c>
      <c r="AC40" s="24">
        <v>0</v>
      </c>
      <c r="AD40" s="25"/>
    </row>
    <row r="41" spans="1:30" ht="39" customHeight="1" hidden="1" outlineLevel="2">
      <c r="A41" s="20" t="s">
        <v>86</v>
      </c>
      <c r="B41" s="36" t="s">
        <v>87</v>
      </c>
      <c r="C41" s="22" t="s">
        <v>86</v>
      </c>
      <c r="D41" s="22"/>
      <c r="E41" s="22"/>
      <c r="F41" s="23"/>
      <c r="G41" s="22"/>
      <c r="H41" s="22"/>
      <c r="I41" s="22"/>
      <c r="J41" s="22"/>
      <c r="K41" s="22"/>
      <c r="L41" s="22"/>
      <c r="M41" s="22"/>
      <c r="N41" s="22"/>
      <c r="O41" s="24">
        <v>0</v>
      </c>
      <c r="P41" s="24">
        <v>51900</v>
      </c>
      <c r="Q41" s="24">
        <f>Q42</f>
        <v>0</v>
      </c>
      <c r="R41" s="24">
        <f t="shared" si="3"/>
        <v>0</v>
      </c>
      <c r="S41" s="24">
        <f t="shared" si="4"/>
        <v>0</v>
      </c>
      <c r="T41" s="24">
        <f>T42</f>
        <v>0</v>
      </c>
      <c r="U41" s="34">
        <f t="shared" si="5"/>
        <v>0</v>
      </c>
      <c r="V41" s="34">
        <f t="shared" si="6"/>
        <v>0</v>
      </c>
      <c r="W41" s="24">
        <v>0</v>
      </c>
      <c r="X41" s="24">
        <v>146607.43</v>
      </c>
      <c r="Y41" s="24">
        <v>146607.43</v>
      </c>
      <c r="Z41" s="24">
        <v>146607.43</v>
      </c>
      <c r="AA41" s="24">
        <v>-94707.43</v>
      </c>
      <c r="AB41" s="25">
        <v>2.824805973025048</v>
      </c>
      <c r="AC41" s="24">
        <v>0</v>
      </c>
      <c r="AD41" s="25"/>
    </row>
    <row r="42" spans="1:30" ht="66" customHeight="1" hidden="1" outlineLevel="3">
      <c r="A42" s="20" t="s">
        <v>88</v>
      </c>
      <c r="B42" s="36" t="s">
        <v>89</v>
      </c>
      <c r="C42" s="22" t="s">
        <v>88</v>
      </c>
      <c r="D42" s="22"/>
      <c r="E42" s="22"/>
      <c r="F42" s="23"/>
      <c r="G42" s="22"/>
      <c r="H42" s="22"/>
      <c r="I42" s="22"/>
      <c r="J42" s="22"/>
      <c r="K42" s="22"/>
      <c r="L42" s="22"/>
      <c r="M42" s="22"/>
      <c r="N42" s="22"/>
      <c r="O42" s="24">
        <v>0</v>
      </c>
      <c r="P42" s="24">
        <v>51900</v>
      </c>
      <c r="Q42" s="24"/>
      <c r="R42" s="24">
        <f t="shared" si="3"/>
        <v>0</v>
      </c>
      <c r="S42" s="24">
        <f t="shared" si="4"/>
        <v>0</v>
      </c>
      <c r="T42" s="24"/>
      <c r="U42" s="34">
        <f t="shared" si="5"/>
        <v>0</v>
      </c>
      <c r="V42" s="34">
        <f t="shared" si="6"/>
        <v>0</v>
      </c>
      <c r="W42" s="24">
        <v>0</v>
      </c>
      <c r="X42" s="24">
        <v>146607.43</v>
      </c>
      <c r="Y42" s="24">
        <v>146607.43</v>
      </c>
      <c r="Z42" s="24">
        <v>146607.43</v>
      </c>
      <c r="AA42" s="24">
        <v>-94707.43</v>
      </c>
      <c r="AB42" s="25">
        <v>2.824805973025048</v>
      </c>
      <c r="AC42" s="24">
        <v>0</v>
      </c>
      <c r="AD42" s="25"/>
    </row>
    <row r="43" spans="1:30" ht="26.25" customHeight="1" hidden="1" outlineLevel="1">
      <c r="A43" s="20" t="s">
        <v>90</v>
      </c>
      <c r="B43" s="36" t="s">
        <v>91</v>
      </c>
      <c r="C43" s="22" t="s">
        <v>90</v>
      </c>
      <c r="D43" s="22"/>
      <c r="E43" s="22"/>
      <c r="F43" s="23"/>
      <c r="G43" s="22"/>
      <c r="H43" s="22"/>
      <c r="I43" s="22"/>
      <c r="J43" s="22"/>
      <c r="K43" s="22"/>
      <c r="L43" s="22"/>
      <c r="M43" s="22"/>
      <c r="N43" s="22"/>
      <c r="O43" s="24">
        <v>0</v>
      </c>
      <c r="P43" s="24">
        <v>226600</v>
      </c>
      <c r="Q43" s="24">
        <f>Q44</f>
        <v>0</v>
      </c>
      <c r="R43" s="24">
        <f t="shared" si="3"/>
        <v>0</v>
      </c>
      <c r="S43" s="24">
        <f t="shared" si="4"/>
        <v>0</v>
      </c>
      <c r="T43" s="24">
        <f>T44</f>
        <v>0</v>
      </c>
      <c r="U43" s="34">
        <f t="shared" si="5"/>
        <v>0</v>
      </c>
      <c r="V43" s="34">
        <f t="shared" si="6"/>
        <v>0</v>
      </c>
      <c r="W43" s="24">
        <v>0</v>
      </c>
      <c r="X43" s="24">
        <v>226685.2</v>
      </c>
      <c r="Y43" s="24">
        <v>226685.2</v>
      </c>
      <c r="Z43" s="24">
        <v>226685.2</v>
      </c>
      <c r="AA43" s="24">
        <v>-85.2</v>
      </c>
      <c r="AB43" s="25">
        <v>1.0003759929390996</v>
      </c>
      <c r="AC43" s="24">
        <v>0</v>
      </c>
      <c r="AD43" s="25"/>
    </row>
    <row r="44" spans="1:30" ht="66" customHeight="1" hidden="1" outlineLevel="2">
      <c r="A44" s="20" t="s">
        <v>92</v>
      </c>
      <c r="B44" s="36" t="s">
        <v>93</v>
      </c>
      <c r="C44" s="22" t="s">
        <v>92</v>
      </c>
      <c r="D44" s="22"/>
      <c r="E44" s="22"/>
      <c r="F44" s="23"/>
      <c r="G44" s="22"/>
      <c r="H44" s="22"/>
      <c r="I44" s="22"/>
      <c r="J44" s="22"/>
      <c r="K44" s="22"/>
      <c r="L44" s="22"/>
      <c r="M44" s="22"/>
      <c r="N44" s="22"/>
      <c r="O44" s="24">
        <v>0</v>
      </c>
      <c r="P44" s="24">
        <v>226600</v>
      </c>
      <c r="Q44" s="24">
        <f>Q45</f>
        <v>0</v>
      </c>
      <c r="R44" s="24">
        <f t="shared" si="3"/>
        <v>0</v>
      </c>
      <c r="S44" s="24">
        <f t="shared" si="4"/>
        <v>0</v>
      </c>
      <c r="T44" s="24">
        <f>T45</f>
        <v>0</v>
      </c>
      <c r="U44" s="34">
        <f t="shared" si="5"/>
        <v>0</v>
      </c>
      <c r="V44" s="34">
        <f t="shared" si="6"/>
        <v>0</v>
      </c>
      <c r="W44" s="24">
        <v>0</v>
      </c>
      <c r="X44" s="24">
        <v>226685.2</v>
      </c>
      <c r="Y44" s="24">
        <v>226685.2</v>
      </c>
      <c r="Z44" s="24">
        <v>226685.2</v>
      </c>
      <c r="AA44" s="24">
        <v>-85.2</v>
      </c>
      <c r="AB44" s="25">
        <v>1.0003759929390996</v>
      </c>
      <c r="AC44" s="24">
        <v>0</v>
      </c>
      <c r="AD44" s="25"/>
    </row>
    <row r="45" spans="1:30" ht="78.75" customHeight="1" hidden="1" outlineLevel="3">
      <c r="A45" s="20" t="s">
        <v>94</v>
      </c>
      <c r="B45" s="36" t="s">
        <v>95</v>
      </c>
      <c r="C45" s="22" t="s">
        <v>94</v>
      </c>
      <c r="D45" s="22"/>
      <c r="E45" s="22"/>
      <c r="F45" s="23"/>
      <c r="G45" s="22"/>
      <c r="H45" s="22"/>
      <c r="I45" s="22"/>
      <c r="J45" s="22"/>
      <c r="K45" s="22"/>
      <c r="L45" s="22"/>
      <c r="M45" s="22"/>
      <c r="N45" s="22"/>
      <c r="O45" s="24">
        <v>0</v>
      </c>
      <c r="P45" s="24">
        <v>226600</v>
      </c>
      <c r="Q45" s="24"/>
      <c r="R45" s="24">
        <f t="shared" si="3"/>
        <v>0</v>
      </c>
      <c r="S45" s="24">
        <f t="shared" si="4"/>
        <v>0</v>
      </c>
      <c r="T45" s="24"/>
      <c r="U45" s="34">
        <f t="shared" si="5"/>
        <v>0</v>
      </c>
      <c r="V45" s="34">
        <f t="shared" si="6"/>
        <v>0</v>
      </c>
      <c r="W45" s="24">
        <v>0</v>
      </c>
      <c r="X45" s="24">
        <v>226685.2</v>
      </c>
      <c r="Y45" s="24">
        <v>226685.2</v>
      </c>
      <c r="Z45" s="24">
        <v>226685.2</v>
      </c>
      <c r="AA45" s="24">
        <v>-85.2</v>
      </c>
      <c r="AB45" s="25">
        <v>1.0003759929390996</v>
      </c>
      <c r="AC45" s="24">
        <v>0</v>
      </c>
      <c r="AD45" s="25"/>
    </row>
    <row r="46" spans="1:30" ht="14.25" customHeight="1" hidden="1" outlineLevel="1">
      <c r="A46" s="20" t="s">
        <v>57</v>
      </c>
      <c r="B46" s="36" t="s">
        <v>58</v>
      </c>
      <c r="C46" s="22" t="s">
        <v>57</v>
      </c>
      <c r="D46" s="22"/>
      <c r="E46" s="22"/>
      <c r="F46" s="23"/>
      <c r="G46" s="22"/>
      <c r="H46" s="22"/>
      <c r="I46" s="22"/>
      <c r="J46" s="22"/>
      <c r="K46" s="22"/>
      <c r="L46" s="22"/>
      <c r="M46" s="22"/>
      <c r="N46" s="22"/>
      <c r="O46" s="24">
        <v>0</v>
      </c>
      <c r="P46" s="24">
        <v>0</v>
      </c>
      <c r="Q46" s="24">
        <v>0</v>
      </c>
      <c r="R46" s="24">
        <f t="shared" si="3"/>
        <v>0</v>
      </c>
      <c r="S46" s="24">
        <f t="shared" si="4"/>
        <v>0</v>
      </c>
      <c r="T46" s="24">
        <v>0</v>
      </c>
      <c r="U46" s="34">
        <f t="shared" si="5"/>
        <v>0</v>
      </c>
      <c r="V46" s="34">
        <f t="shared" si="6"/>
        <v>0</v>
      </c>
      <c r="W46" s="24">
        <v>0</v>
      </c>
      <c r="X46" s="24">
        <v>27566.85</v>
      </c>
      <c r="Y46" s="24">
        <v>27566.85</v>
      </c>
      <c r="Z46" s="24">
        <v>27566.85</v>
      </c>
      <c r="AA46" s="24">
        <v>-27566.85</v>
      </c>
      <c r="AB46" s="25"/>
      <c r="AC46" s="24">
        <v>0</v>
      </c>
      <c r="AD46" s="25"/>
    </row>
    <row r="47" spans="1:30" ht="14.25" customHeight="1" hidden="1" outlineLevel="2">
      <c r="A47" s="20" t="s">
        <v>59</v>
      </c>
      <c r="B47" s="36" t="s">
        <v>60</v>
      </c>
      <c r="C47" s="22" t="s">
        <v>59</v>
      </c>
      <c r="D47" s="22"/>
      <c r="E47" s="22"/>
      <c r="F47" s="23"/>
      <c r="G47" s="22"/>
      <c r="H47" s="22"/>
      <c r="I47" s="22"/>
      <c r="J47" s="22"/>
      <c r="K47" s="22"/>
      <c r="L47" s="22"/>
      <c r="M47" s="22"/>
      <c r="N47" s="22"/>
      <c r="O47" s="24">
        <v>0</v>
      </c>
      <c r="P47" s="24">
        <v>0</v>
      </c>
      <c r="Q47" s="24">
        <v>0</v>
      </c>
      <c r="R47" s="24">
        <f t="shared" si="3"/>
        <v>0</v>
      </c>
      <c r="S47" s="24">
        <f t="shared" si="4"/>
        <v>0</v>
      </c>
      <c r="T47" s="24">
        <v>0</v>
      </c>
      <c r="U47" s="34">
        <f t="shared" si="5"/>
        <v>0</v>
      </c>
      <c r="V47" s="34">
        <f t="shared" si="6"/>
        <v>0</v>
      </c>
      <c r="W47" s="24">
        <v>0</v>
      </c>
      <c r="X47" s="24">
        <v>27566.85</v>
      </c>
      <c r="Y47" s="24">
        <v>27566.85</v>
      </c>
      <c r="Z47" s="24">
        <v>27566.85</v>
      </c>
      <c r="AA47" s="24">
        <v>-27566.85</v>
      </c>
      <c r="AB47" s="25"/>
      <c r="AC47" s="24">
        <v>0</v>
      </c>
      <c r="AD47" s="25"/>
    </row>
    <row r="48" spans="1:30" ht="26.25" customHeight="1" hidden="1" outlineLevel="3">
      <c r="A48" s="20" t="s">
        <v>61</v>
      </c>
      <c r="B48" s="36" t="s">
        <v>62</v>
      </c>
      <c r="C48" s="22" t="s">
        <v>61</v>
      </c>
      <c r="D48" s="22"/>
      <c r="E48" s="22"/>
      <c r="F48" s="23"/>
      <c r="G48" s="22"/>
      <c r="H48" s="22"/>
      <c r="I48" s="22"/>
      <c r="J48" s="22"/>
      <c r="K48" s="22"/>
      <c r="L48" s="22"/>
      <c r="M48" s="22"/>
      <c r="N48" s="22"/>
      <c r="O48" s="24">
        <v>0</v>
      </c>
      <c r="P48" s="24">
        <v>0</v>
      </c>
      <c r="Q48" s="24">
        <v>0</v>
      </c>
      <c r="R48" s="24">
        <f t="shared" si="3"/>
        <v>0</v>
      </c>
      <c r="S48" s="24">
        <f t="shared" si="4"/>
        <v>0</v>
      </c>
      <c r="T48" s="24">
        <v>0</v>
      </c>
      <c r="U48" s="34">
        <f t="shared" si="5"/>
        <v>0</v>
      </c>
      <c r="V48" s="34">
        <f t="shared" si="6"/>
        <v>0</v>
      </c>
      <c r="W48" s="24">
        <v>0</v>
      </c>
      <c r="X48" s="24">
        <v>27566.85</v>
      </c>
      <c r="Y48" s="24">
        <v>27566.85</v>
      </c>
      <c r="Z48" s="24">
        <v>27566.85</v>
      </c>
      <c r="AA48" s="24">
        <v>-27566.85</v>
      </c>
      <c r="AB48" s="25"/>
      <c r="AC48" s="24">
        <v>0</v>
      </c>
      <c r="AD48" s="25"/>
    </row>
    <row r="49" spans="1:30" ht="14.25" customHeight="1" collapsed="1">
      <c r="A49" s="20" t="s">
        <v>63</v>
      </c>
      <c r="B49" s="36" t="s">
        <v>64</v>
      </c>
      <c r="C49" s="22" t="s">
        <v>63</v>
      </c>
      <c r="D49" s="22"/>
      <c r="E49" s="22"/>
      <c r="F49" s="23"/>
      <c r="G49" s="22"/>
      <c r="H49" s="22"/>
      <c r="I49" s="22"/>
      <c r="J49" s="22"/>
      <c r="K49" s="22"/>
      <c r="L49" s="22"/>
      <c r="M49" s="22"/>
      <c r="N49" s="22"/>
      <c r="O49" s="24">
        <v>4988900</v>
      </c>
      <c r="P49" s="24">
        <v>1980148</v>
      </c>
      <c r="Q49" s="24">
        <f aca="true" t="shared" si="15" ref="Q49:V49">Q50</f>
        <v>5188630</v>
      </c>
      <c r="R49" s="24">
        <f t="shared" si="15"/>
        <v>0</v>
      </c>
      <c r="S49" s="24">
        <f t="shared" si="15"/>
        <v>5188630</v>
      </c>
      <c r="T49" s="24">
        <f t="shared" si="15"/>
        <v>4868540</v>
      </c>
      <c r="U49" s="24">
        <f t="shared" si="15"/>
        <v>3600000</v>
      </c>
      <c r="V49" s="24">
        <f t="shared" si="15"/>
        <v>8468540</v>
      </c>
      <c r="W49" s="24">
        <v>44462.94</v>
      </c>
      <c r="X49" s="24">
        <v>4362242.94</v>
      </c>
      <c r="Y49" s="24">
        <v>4317780</v>
      </c>
      <c r="Z49" s="24">
        <v>4317780</v>
      </c>
      <c r="AA49" s="24">
        <v>2651268</v>
      </c>
      <c r="AB49" s="25">
        <v>0.6195652548239013</v>
      </c>
      <c r="AC49" s="24">
        <v>0</v>
      </c>
      <c r="AD49" s="25"/>
    </row>
    <row r="50" spans="1:30" ht="39" customHeight="1" outlineLevel="1">
      <c r="A50" s="20" t="s">
        <v>65</v>
      </c>
      <c r="B50" s="36" t="s">
        <v>66</v>
      </c>
      <c r="C50" s="22" t="s">
        <v>65</v>
      </c>
      <c r="D50" s="22"/>
      <c r="E50" s="22"/>
      <c r="F50" s="23"/>
      <c r="G50" s="22"/>
      <c r="H50" s="22"/>
      <c r="I50" s="22"/>
      <c r="J50" s="22"/>
      <c r="K50" s="22"/>
      <c r="L50" s="22"/>
      <c r="M50" s="22"/>
      <c r="N50" s="22"/>
      <c r="O50" s="24">
        <v>4988900</v>
      </c>
      <c r="P50" s="24">
        <v>1980148</v>
      </c>
      <c r="Q50" s="24">
        <f aca="true" t="shared" si="16" ref="Q50:V50">Q51+Q54+Q59</f>
        <v>5188630</v>
      </c>
      <c r="R50" s="24">
        <f t="shared" si="16"/>
        <v>0</v>
      </c>
      <c r="S50" s="24">
        <f t="shared" si="16"/>
        <v>5188630</v>
      </c>
      <c r="T50" s="24">
        <f t="shared" si="16"/>
        <v>4868540</v>
      </c>
      <c r="U50" s="24">
        <f t="shared" si="16"/>
        <v>3600000</v>
      </c>
      <c r="V50" s="24">
        <f t="shared" si="16"/>
        <v>8468540</v>
      </c>
      <c r="W50" s="24">
        <v>0</v>
      </c>
      <c r="X50" s="24">
        <v>4317780</v>
      </c>
      <c r="Y50" s="24">
        <v>4317780</v>
      </c>
      <c r="Z50" s="24">
        <v>4317780</v>
      </c>
      <c r="AA50" s="24">
        <v>2651268</v>
      </c>
      <c r="AB50" s="25">
        <v>0.6195652548239013</v>
      </c>
      <c r="AC50" s="24">
        <v>0</v>
      </c>
      <c r="AD50" s="25"/>
    </row>
    <row r="51" spans="1:30" ht="26.25" customHeight="1" outlineLevel="2">
      <c r="A51" s="20" t="s">
        <v>67</v>
      </c>
      <c r="B51" s="37" t="s">
        <v>115</v>
      </c>
      <c r="C51" s="20" t="s">
        <v>116</v>
      </c>
      <c r="D51" s="22"/>
      <c r="E51" s="22"/>
      <c r="F51" s="23"/>
      <c r="G51" s="22"/>
      <c r="H51" s="22"/>
      <c r="I51" s="22"/>
      <c r="J51" s="22"/>
      <c r="K51" s="22"/>
      <c r="L51" s="22"/>
      <c r="M51" s="22"/>
      <c r="N51" s="22"/>
      <c r="O51" s="24">
        <v>4316300</v>
      </c>
      <c r="P51" s="24">
        <v>124600</v>
      </c>
      <c r="Q51" s="24">
        <f aca="true" t="shared" si="17" ref="Q51:V51">Q52+Q53</f>
        <v>3355500</v>
      </c>
      <c r="R51" s="24">
        <f t="shared" si="17"/>
        <v>0</v>
      </c>
      <c r="S51" s="24">
        <f t="shared" si="17"/>
        <v>3355500</v>
      </c>
      <c r="T51" s="24">
        <f t="shared" si="17"/>
        <v>3030400</v>
      </c>
      <c r="U51" s="24">
        <f t="shared" si="17"/>
        <v>0</v>
      </c>
      <c r="V51" s="24">
        <f t="shared" si="17"/>
        <v>3030400</v>
      </c>
      <c r="W51" s="24">
        <v>0</v>
      </c>
      <c r="X51" s="24">
        <v>3706320</v>
      </c>
      <c r="Y51" s="24">
        <v>3706320</v>
      </c>
      <c r="Z51" s="24">
        <v>3706320</v>
      </c>
      <c r="AA51" s="24">
        <v>734580</v>
      </c>
      <c r="AB51" s="25">
        <v>0.8345875835979193</v>
      </c>
      <c r="AC51" s="24">
        <v>0</v>
      </c>
      <c r="AD51" s="25"/>
    </row>
    <row r="52" spans="1:30" ht="26.25" customHeight="1" outlineLevel="3">
      <c r="A52" s="20" t="s">
        <v>68</v>
      </c>
      <c r="B52" s="37" t="s">
        <v>117</v>
      </c>
      <c r="C52" s="20" t="s">
        <v>118</v>
      </c>
      <c r="D52" s="22"/>
      <c r="E52" s="22"/>
      <c r="F52" s="23"/>
      <c r="G52" s="22"/>
      <c r="H52" s="22"/>
      <c r="I52" s="22"/>
      <c r="J52" s="22"/>
      <c r="K52" s="22"/>
      <c r="L52" s="22"/>
      <c r="M52" s="22"/>
      <c r="N52" s="22"/>
      <c r="O52" s="24">
        <v>4316300</v>
      </c>
      <c r="P52" s="24">
        <v>0</v>
      </c>
      <c r="Q52" s="24">
        <v>3355500</v>
      </c>
      <c r="R52" s="24">
        <f t="shared" si="3"/>
        <v>0</v>
      </c>
      <c r="S52" s="24">
        <f t="shared" si="4"/>
        <v>3355500</v>
      </c>
      <c r="T52" s="24">
        <v>3030400</v>
      </c>
      <c r="U52" s="34">
        <f t="shared" si="5"/>
        <v>0</v>
      </c>
      <c r="V52" s="34">
        <f t="shared" si="6"/>
        <v>3030400</v>
      </c>
      <c r="W52" s="24">
        <v>0</v>
      </c>
      <c r="X52" s="24">
        <v>3596700</v>
      </c>
      <c r="Y52" s="24">
        <v>3596700</v>
      </c>
      <c r="Z52" s="24">
        <v>3596700</v>
      </c>
      <c r="AA52" s="24">
        <v>719600</v>
      </c>
      <c r="AB52" s="25">
        <v>0.8332831360192757</v>
      </c>
      <c r="AC52" s="24">
        <v>0</v>
      </c>
      <c r="AD52" s="25"/>
    </row>
    <row r="53" spans="1:30" ht="39" customHeight="1" outlineLevel="3">
      <c r="A53" s="20" t="s">
        <v>69</v>
      </c>
      <c r="B53" s="37" t="s">
        <v>119</v>
      </c>
      <c r="C53" s="20" t="s">
        <v>120</v>
      </c>
      <c r="D53" s="22"/>
      <c r="E53" s="22"/>
      <c r="F53" s="23"/>
      <c r="G53" s="22"/>
      <c r="H53" s="22"/>
      <c r="I53" s="22"/>
      <c r="J53" s="22"/>
      <c r="K53" s="22"/>
      <c r="L53" s="22"/>
      <c r="M53" s="22"/>
      <c r="N53" s="22"/>
      <c r="O53" s="24">
        <v>0</v>
      </c>
      <c r="P53" s="24">
        <v>124600</v>
      </c>
      <c r="Q53" s="24"/>
      <c r="R53" s="24">
        <f t="shared" si="3"/>
        <v>0</v>
      </c>
      <c r="S53" s="24">
        <f t="shared" si="4"/>
        <v>0</v>
      </c>
      <c r="T53" s="24"/>
      <c r="U53" s="34">
        <f t="shared" si="5"/>
        <v>0</v>
      </c>
      <c r="V53" s="34">
        <f t="shared" si="6"/>
        <v>0</v>
      </c>
      <c r="W53" s="24">
        <v>0</v>
      </c>
      <c r="X53" s="24">
        <v>109620</v>
      </c>
      <c r="Y53" s="24">
        <v>109620</v>
      </c>
      <c r="Z53" s="24">
        <v>109620</v>
      </c>
      <c r="AA53" s="24">
        <v>14980</v>
      </c>
      <c r="AB53" s="25">
        <v>0.8797752808988764</v>
      </c>
      <c r="AC53" s="24">
        <v>0</v>
      </c>
      <c r="AD53" s="25"/>
    </row>
    <row r="54" spans="1:30" ht="26.25" customHeight="1" outlineLevel="2">
      <c r="A54" s="20" t="s">
        <v>70</v>
      </c>
      <c r="B54" s="36" t="s">
        <v>71</v>
      </c>
      <c r="C54" s="22" t="s">
        <v>121</v>
      </c>
      <c r="D54" s="22"/>
      <c r="E54" s="22"/>
      <c r="F54" s="23"/>
      <c r="G54" s="22"/>
      <c r="H54" s="22"/>
      <c r="I54" s="22"/>
      <c r="J54" s="22"/>
      <c r="K54" s="22"/>
      <c r="L54" s="22"/>
      <c r="M54" s="22"/>
      <c r="N54" s="22"/>
      <c r="O54" s="24">
        <v>382600</v>
      </c>
      <c r="P54" s="24">
        <v>1877568</v>
      </c>
      <c r="Q54" s="24">
        <f>Q58+Q57+Q56</f>
        <v>1688000</v>
      </c>
      <c r="R54" s="24">
        <f>R58+R57+R56</f>
        <v>0</v>
      </c>
      <c r="S54" s="24">
        <f>S58+S57+S56</f>
        <v>1688000</v>
      </c>
      <c r="T54" s="24">
        <f>T58+T57+T56+T55</f>
        <v>1688000</v>
      </c>
      <c r="U54" s="24">
        <f aca="true" t="shared" si="18" ref="U54:AD54">U58+U57+U56+U55</f>
        <v>3600000</v>
      </c>
      <c r="V54" s="24">
        <f t="shared" si="18"/>
        <v>5288000</v>
      </c>
      <c r="W54" s="24">
        <f t="shared" si="18"/>
        <v>0</v>
      </c>
      <c r="X54" s="24">
        <f t="shared" si="18"/>
        <v>382600</v>
      </c>
      <c r="Y54" s="24">
        <f t="shared" si="18"/>
        <v>382600</v>
      </c>
      <c r="Z54" s="24">
        <f t="shared" si="18"/>
        <v>382600</v>
      </c>
      <c r="AA54" s="24">
        <f t="shared" si="18"/>
        <v>0</v>
      </c>
      <c r="AB54" s="24">
        <f t="shared" si="18"/>
        <v>1</v>
      </c>
      <c r="AC54" s="24">
        <f t="shared" si="18"/>
        <v>0</v>
      </c>
      <c r="AD54" s="24">
        <f t="shared" si="18"/>
        <v>0</v>
      </c>
    </row>
    <row r="55" spans="1:30" s="47" customFormat="1" ht="65.25" customHeight="1" outlineLevel="2">
      <c r="A55" s="41"/>
      <c r="B55" s="42" t="s">
        <v>134</v>
      </c>
      <c r="C55" s="41" t="s">
        <v>133</v>
      </c>
      <c r="D55" s="41"/>
      <c r="E55" s="41"/>
      <c r="F55" s="43"/>
      <c r="G55" s="41"/>
      <c r="H55" s="41"/>
      <c r="I55" s="41"/>
      <c r="J55" s="41"/>
      <c r="K55" s="41"/>
      <c r="L55" s="41"/>
      <c r="M55" s="41"/>
      <c r="N55" s="41"/>
      <c r="O55" s="44"/>
      <c r="P55" s="44"/>
      <c r="Q55" s="44"/>
      <c r="R55" s="44">
        <f>S55-Q55</f>
        <v>0</v>
      </c>
      <c r="S55" s="44">
        <f>Q55</f>
        <v>0</v>
      </c>
      <c r="T55" s="44"/>
      <c r="U55" s="45">
        <f>V55-T55</f>
        <v>3600000</v>
      </c>
      <c r="V55" s="45">
        <f>T55+3600000</f>
        <v>3600000</v>
      </c>
      <c r="W55" s="44"/>
      <c r="X55" s="44"/>
      <c r="Y55" s="44"/>
      <c r="Z55" s="44"/>
      <c r="AA55" s="44"/>
      <c r="AB55" s="46"/>
      <c r="AC55" s="44"/>
      <c r="AD55" s="46"/>
    </row>
    <row r="56" spans="1:30" ht="94.5" customHeight="1" outlineLevel="2">
      <c r="A56" s="20"/>
      <c r="B56" s="36" t="s">
        <v>126</v>
      </c>
      <c r="C56" s="22" t="s">
        <v>127</v>
      </c>
      <c r="D56" s="22"/>
      <c r="E56" s="22"/>
      <c r="F56" s="23"/>
      <c r="G56" s="22"/>
      <c r="H56" s="22"/>
      <c r="I56" s="22"/>
      <c r="J56" s="22"/>
      <c r="K56" s="22"/>
      <c r="L56" s="22"/>
      <c r="M56" s="22"/>
      <c r="N56" s="22"/>
      <c r="O56" s="24"/>
      <c r="P56" s="24"/>
      <c r="Q56" s="24">
        <v>1095500</v>
      </c>
      <c r="R56" s="24">
        <f t="shared" si="3"/>
        <v>0</v>
      </c>
      <c r="S56" s="24">
        <f t="shared" si="4"/>
        <v>1095500</v>
      </c>
      <c r="T56" s="24">
        <v>1095500</v>
      </c>
      <c r="U56" s="34">
        <f t="shared" si="5"/>
        <v>0</v>
      </c>
      <c r="V56" s="34">
        <f t="shared" si="6"/>
        <v>1095500</v>
      </c>
      <c r="W56" s="24"/>
      <c r="X56" s="24"/>
      <c r="Y56" s="24"/>
      <c r="Z56" s="24"/>
      <c r="AA56" s="24"/>
      <c r="AB56" s="25"/>
      <c r="AC56" s="24"/>
      <c r="AD56" s="25"/>
    </row>
    <row r="57" spans="1:31" ht="27" customHeight="1" outlineLevel="2">
      <c r="A57" s="20"/>
      <c r="B57" s="36" t="s">
        <v>128</v>
      </c>
      <c r="C57" s="22" t="s">
        <v>129</v>
      </c>
      <c r="D57" s="22"/>
      <c r="E57" s="22"/>
      <c r="F57" s="23"/>
      <c r="G57" s="22"/>
      <c r="H57" s="22"/>
      <c r="I57" s="22"/>
      <c r="J57" s="22"/>
      <c r="K57" s="22"/>
      <c r="L57" s="22"/>
      <c r="M57" s="22"/>
      <c r="N57" s="22"/>
      <c r="O57" s="24"/>
      <c r="P57" s="24"/>
      <c r="Q57" s="24">
        <f>218600-218600</f>
        <v>0</v>
      </c>
      <c r="R57" s="24">
        <f t="shared" si="3"/>
        <v>0</v>
      </c>
      <c r="S57" s="24">
        <f>Q57</f>
        <v>0</v>
      </c>
      <c r="T57" s="24">
        <f>217900-217900</f>
        <v>0</v>
      </c>
      <c r="U57" s="34">
        <f t="shared" si="5"/>
        <v>0</v>
      </c>
      <c r="V57" s="34">
        <f>T57</f>
        <v>0</v>
      </c>
      <c r="W57" s="24"/>
      <c r="X57" s="24"/>
      <c r="Y57" s="24"/>
      <c r="Z57" s="24"/>
      <c r="AA57" s="25"/>
      <c r="AB57" s="24"/>
      <c r="AC57" s="25"/>
      <c r="AE57" s="40"/>
    </row>
    <row r="58" spans="1:30" ht="26.25" customHeight="1" outlineLevel="3">
      <c r="A58" s="20" t="s">
        <v>72</v>
      </c>
      <c r="B58" s="36" t="s">
        <v>73</v>
      </c>
      <c r="C58" s="22" t="s">
        <v>122</v>
      </c>
      <c r="D58" s="22"/>
      <c r="E58" s="22"/>
      <c r="F58" s="23"/>
      <c r="G58" s="22"/>
      <c r="H58" s="22"/>
      <c r="I58" s="22"/>
      <c r="J58" s="22"/>
      <c r="K58" s="22"/>
      <c r="L58" s="22"/>
      <c r="M58" s="22"/>
      <c r="N58" s="22"/>
      <c r="O58" s="24">
        <v>382600</v>
      </c>
      <c r="P58" s="24">
        <v>0</v>
      </c>
      <c r="Q58" s="24">
        <v>592500</v>
      </c>
      <c r="R58" s="24">
        <f t="shared" si="3"/>
        <v>0</v>
      </c>
      <c r="S58" s="24">
        <f t="shared" si="4"/>
        <v>592500</v>
      </c>
      <c r="T58" s="24">
        <v>592500</v>
      </c>
      <c r="U58" s="34">
        <f t="shared" si="5"/>
        <v>0</v>
      </c>
      <c r="V58" s="34">
        <f t="shared" si="6"/>
        <v>592500</v>
      </c>
      <c r="W58" s="24">
        <v>0</v>
      </c>
      <c r="X58" s="24">
        <v>382600</v>
      </c>
      <c r="Y58" s="24">
        <v>382600</v>
      </c>
      <c r="Z58" s="24">
        <v>382600</v>
      </c>
      <c r="AA58" s="24">
        <v>0</v>
      </c>
      <c r="AB58" s="25">
        <v>1</v>
      </c>
      <c r="AC58" s="24">
        <v>0</v>
      </c>
      <c r="AD58" s="25"/>
    </row>
    <row r="59" spans="1:30" ht="26.25" customHeight="1" outlineLevel="2">
      <c r="A59" s="20" t="s">
        <v>74</v>
      </c>
      <c r="B59" s="36" t="s">
        <v>123</v>
      </c>
      <c r="C59" s="22" t="s">
        <v>124</v>
      </c>
      <c r="D59" s="22"/>
      <c r="E59" s="22"/>
      <c r="F59" s="23"/>
      <c r="G59" s="22"/>
      <c r="H59" s="22"/>
      <c r="I59" s="22"/>
      <c r="J59" s="22"/>
      <c r="K59" s="22"/>
      <c r="L59" s="22"/>
      <c r="M59" s="22"/>
      <c r="N59" s="22"/>
      <c r="O59" s="24">
        <v>290000</v>
      </c>
      <c r="P59" s="24">
        <v>-27020</v>
      </c>
      <c r="Q59" s="24">
        <f aca="true" t="shared" si="19" ref="Q59:V59">Q60+Q61</f>
        <v>145130</v>
      </c>
      <c r="R59" s="24">
        <f t="shared" si="19"/>
        <v>0</v>
      </c>
      <c r="S59" s="24">
        <f t="shared" si="19"/>
        <v>145130</v>
      </c>
      <c r="T59" s="24">
        <f t="shared" si="19"/>
        <v>150140</v>
      </c>
      <c r="U59" s="24">
        <f t="shared" si="19"/>
        <v>0</v>
      </c>
      <c r="V59" s="24">
        <f t="shared" si="19"/>
        <v>150140</v>
      </c>
      <c r="W59" s="24">
        <v>0</v>
      </c>
      <c r="X59" s="24">
        <v>223860</v>
      </c>
      <c r="Y59" s="24">
        <v>223860</v>
      </c>
      <c r="Z59" s="24">
        <v>223860</v>
      </c>
      <c r="AA59" s="24">
        <v>39120</v>
      </c>
      <c r="AB59" s="25">
        <v>0.8512434405658225</v>
      </c>
      <c r="AC59" s="24">
        <v>0</v>
      </c>
      <c r="AD59" s="25"/>
    </row>
    <row r="60" spans="1:30" ht="45.75" customHeight="1" outlineLevel="3">
      <c r="A60" s="20" t="s">
        <v>75</v>
      </c>
      <c r="B60" s="36" t="s">
        <v>107</v>
      </c>
      <c r="C60" s="22" t="s">
        <v>125</v>
      </c>
      <c r="D60" s="22"/>
      <c r="E60" s="22"/>
      <c r="F60" s="23"/>
      <c r="G60" s="22"/>
      <c r="H60" s="22"/>
      <c r="I60" s="22"/>
      <c r="J60" s="22"/>
      <c r="K60" s="22"/>
      <c r="L60" s="22"/>
      <c r="M60" s="22"/>
      <c r="N60" s="22"/>
      <c r="O60" s="24">
        <v>290000</v>
      </c>
      <c r="P60" s="24">
        <v>-30620</v>
      </c>
      <c r="Q60" s="24">
        <v>2200</v>
      </c>
      <c r="R60" s="24">
        <f t="shared" si="3"/>
        <v>0</v>
      </c>
      <c r="S60" s="24">
        <f t="shared" si="4"/>
        <v>2200</v>
      </c>
      <c r="T60" s="24">
        <v>2200</v>
      </c>
      <c r="U60" s="34">
        <f t="shared" si="5"/>
        <v>0</v>
      </c>
      <c r="V60" s="34">
        <f t="shared" si="6"/>
        <v>2200</v>
      </c>
      <c r="W60" s="24">
        <v>0</v>
      </c>
      <c r="X60" s="24">
        <v>223860</v>
      </c>
      <c r="Y60" s="24">
        <v>223860</v>
      </c>
      <c r="Z60" s="24">
        <v>223860</v>
      </c>
      <c r="AA60" s="24">
        <v>35520</v>
      </c>
      <c r="AB60" s="25">
        <v>0.863058061531344</v>
      </c>
      <c r="AC60" s="24">
        <v>0</v>
      </c>
      <c r="AD60" s="25"/>
    </row>
    <row r="61" spans="1:30" ht="64.5" customHeight="1" outlineLevel="3">
      <c r="A61" s="20" t="s">
        <v>106</v>
      </c>
      <c r="B61" s="36" t="s">
        <v>76</v>
      </c>
      <c r="C61" s="22" t="s">
        <v>111</v>
      </c>
      <c r="D61" s="22"/>
      <c r="E61" s="22"/>
      <c r="F61" s="23"/>
      <c r="G61" s="22"/>
      <c r="H61" s="22"/>
      <c r="I61" s="22"/>
      <c r="J61" s="22"/>
      <c r="K61" s="22"/>
      <c r="L61" s="22"/>
      <c r="M61" s="22"/>
      <c r="N61" s="22"/>
      <c r="O61" s="24">
        <v>0</v>
      </c>
      <c r="P61" s="24">
        <v>3600</v>
      </c>
      <c r="Q61" s="24">
        <v>142930</v>
      </c>
      <c r="R61" s="24">
        <f t="shared" si="3"/>
        <v>0</v>
      </c>
      <c r="S61" s="24">
        <f t="shared" si="4"/>
        <v>142930</v>
      </c>
      <c r="T61" s="24">
        <v>147940</v>
      </c>
      <c r="U61" s="34">
        <f t="shared" si="5"/>
        <v>0</v>
      </c>
      <c r="V61" s="34">
        <f t="shared" si="6"/>
        <v>147940</v>
      </c>
      <c r="W61" s="24">
        <v>0</v>
      </c>
      <c r="X61" s="24">
        <v>0</v>
      </c>
      <c r="Y61" s="24">
        <v>0</v>
      </c>
      <c r="Z61" s="24">
        <v>0</v>
      </c>
      <c r="AA61" s="24">
        <v>3600</v>
      </c>
      <c r="AB61" s="25">
        <v>0</v>
      </c>
      <c r="AC61" s="24">
        <v>0</v>
      </c>
      <c r="AD61" s="25"/>
    </row>
    <row r="62" spans="1:30" ht="26.25" customHeight="1" hidden="1" outlineLevel="2">
      <c r="A62" s="20" t="s">
        <v>96</v>
      </c>
      <c r="B62" s="21" t="s">
        <v>97</v>
      </c>
      <c r="C62" s="22" t="s">
        <v>96</v>
      </c>
      <c r="D62" s="22"/>
      <c r="E62" s="22"/>
      <c r="F62" s="23"/>
      <c r="G62" s="22"/>
      <c r="H62" s="22"/>
      <c r="I62" s="22"/>
      <c r="J62" s="22"/>
      <c r="K62" s="22"/>
      <c r="L62" s="22"/>
      <c r="M62" s="22"/>
      <c r="N62" s="22"/>
      <c r="O62" s="24">
        <v>0</v>
      </c>
      <c r="P62" s="24">
        <v>5000</v>
      </c>
      <c r="Q62" s="24">
        <f>Q63</f>
        <v>0</v>
      </c>
      <c r="R62" s="24">
        <f t="shared" si="3"/>
        <v>0</v>
      </c>
      <c r="S62" s="24">
        <f t="shared" si="4"/>
        <v>0</v>
      </c>
      <c r="T62" s="24">
        <f>T63</f>
        <v>0</v>
      </c>
      <c r="U62" s="34">
        <f t="shared" si="5"/>
        <v>0</v>
      </c>
      <c r="V62" s="34">
        <f t="shared" si="6"/>
        <v>0</v>
      </c>
      <c r="W62" s="24">
        <v>0</v>
      </c>
      <c r="X62" s="24">
        <v>5000</v>
      </c>
      <c r="Y62" s="24">
        <v>5000</v>
      </c>
      <c r="Z62" s="24">
        <v>5000</v>
      </c>
      <c r="AA62" s="24">
        <v>0</v>
      </c>
      <c r="AB62" s="25">
        <v>1</v>
      </c>
      <c r="AC62" s="24">
        <v>0</v>
      </c>
      <c r="AD62" s="25"/>
    </row>
    <row r="63" spans="1:30" ht="39" customHeight="1" hidden="1" outlineLevel="3">
      <c r="A63" s="20" t="s">
        <v>98</v>
      </c>
      <c r="B63" s="21" t="s">
        <v>99</v>
      </c>
      <c r="C63" s="22" t="s">
        <v>98</v>
      </c>
      <c r="D63" s="22"/>
      <c r="E63" s="22"/>
      <c r="F63" s="23"/>
      <c r="G63" s="22"/>
      <c r="H63" s="22"/>
      <c r="I63" s="22"/>
      <c r="J63" s="22"/>
      <c r="K63" s="22"/>
      <c r="L63" s="22"/>
      <c r="M63" s="22"/>
      <c r="N63" s="22"/>
      <c r="O63" s="24">
        <v>0</v>
      </c>
      <c r="P63" s="24">
        <v>5000</v>
      </c>
      <c r="Q63" s="24"/>
      <c r="R63" s="24">
        <f t="shared" si="3"/>
        <v>0</v>
      </c>
      <c r="S63" s="24">
        <f t="shared" si="4"/>
        <v>0</v>
      </c>
      <c r="T63" s="24"/>
      <c r="U63" s="34">
        <f t="shared" si="5"/>
        <v>0</v>
      </c>
      <c r="V63" s="34">
        <f t="shared" si="6"/>
        <v>0</v>
      </c>
      <c r="W63" s="24">
        <v>0</v>
      </c>
      <c r="X63" s="24">
        <v>5000</v>
      </c>
      <c r="Y63" s="24">
        <v>5000</v>
      </c>
      <c r="Z63" s="24">
        <v>5000</v>
      </c>
      <c r="AA63" s="24">
        <v>0</v>
      </c>
      <c r="AB63" s="25">
        <v>1</v>
      </c>
      <c r="AC63" s="24">
        <v>0</v>
      </c>
      <c r="AD63" s="25"/>
    </row>
    <row r="64" spans="1:30" ht="105" customHeight="1" hidden="1" outlineLevel="1" collapsed="1">
      <c r="A64" s="20" t="s">
        <v>77</v>
      </c>
      <c r="B64" s="21" t="s">
        <v>78</v>
      </c>
      <c r="C64" s="22" t="s">
        <v>77</v>
      </c>
      <c r="D64" s="22"/>
      <c r="E64" s="22"/>
      <c r="F64" s="23"/>
      <c r="G64" s="22"/>
      <c r="H64" s="22"/>
      <c r="I64" s="22"/>
      <c r="J64" s="22"/>
      <c r="K64" s="22"/>
      <c r="L64" s="22"/>
      <c r="M64" s="22"/>
      <c r="N64" s="22"/>
      <c r="O64" s="24">
        <v>0</v>
      </c>
      <c r="P64" s="24">
        <v>0</v>
      </c>
      <c r="Q64" s="24">
        <f>Q65</f>
        <v>0</v>
      </c>
      <c r="R64" s="24">
        <f t="shared" si="3"/>
        <v>0</v>
      </c>
      <c r="S64" s="24">
        <f t="shared" si="4"/>
        <v>0</v>
      </c>
      <c r="T64" s="24">
        <f>T65</f>
        <v>0</v>
      </c>
      <c r="U64" s="34">
        <f t="shared" si="5"/>
        <v>0</v>
      </c>
      <c r="V64" s="34">
        <f t="shared" si="6"/>
        <v>0</v>
      </c>
      <c r="W64" s="24">
        <v>44462.94</v>
      </c>
      <c r="X64" s="24">
        <v>44462.94</v>
      </c>
      <c r="Y64" s="24">
        <v>0</v>
      </c>
      <c r="Z64" s="24">
        <v>0</v>
      </c>
      <c r="AA64" s="24">
        <v>0</v>
      </c>
      <c r="AB64" s="25"/>
      <c r="AC64" s="24">
        <v>0</v>
      </c>
      <c r="AD64" s="25"/>
    </row>
    <row r="65" spans="1:30" ht="105" customHeight="1" hidden="1" outlineLevel="3">
      <c r="A65" s="20" t="s">
        <v>79</v>
      </c>
      <c r="B65" s="21" t="s">
        <v>80</v>
      </c>
      <c r="C65" s="22" t="s">
        <v>79</v>
      </c>
      <c r="D65" s="22"/>
      <c r="E65" s="22"/>
      <c r="F65" s="23"/>
      <c r="G65" s="22"/>
      <c r="H65" s="22"/>
      <c r="I65" s="22"/>
      <c r="J65" s="22"/>
      <c r="K65" s="22"/>
      <c r="L65" s="22"/>
      <c r="M65" s="22"/>
      <c r="N65" s="22"/>
      <c r="O65" s="24">
        <v>0</v>
      </c>
      <c r="P65" s="24">
        <v>0</v>
      </c>
      <c r="Q65" s="24">
        <v>0</v>
      </c>
      <c r="R65" s="24">
        <f t="shared" si="3"/>
        <v>0</v>
      </c>
      <c r="S65" s="24">
        <f t="shared" si="4"/>
        <v>0</v>
      </c>
      <c r="T65" s="24">
        <v>0</v>
      </c>
      <c r="U65" s="34">
        <f t="shared" si="5"/>
        <v>0</v>
      </c>
      <c r="V65" s="34">
        <f t="shared" si="6"/>
        <v>0</v>
      </c>
      <c r="W65" s="24">
        <v>44462.94</v>
      </c>
      <c r="X65" s="24">
        <v>44462.94</v>
      </c>
      <c r="Y65" s="24">
        <v>0</v>
      </c>
      <c r="Z65" s="24">
        <v>0</v>
      </c>
      <c r="AA65" s="24">
        <v>0</v>
      </c>
      <c r="AB65" s="25"/>
      <c r="AC65" s="24">
        <v>0</v>
      </c>
      <c r="AD65" s="25"/>
    </row>
    <row r="66" spans="1:30" ht="14.25" customHeight="1" collapsed="1">
      <c r="A66" s="60" t="s">
        <v>81</v>
      </c>
      <c r="B66" s="61"/>
      <c r="C66" s="61"/>
      <c r="D66" s="61"/>
      <c r="E66" s="61"/>
      <c r="F66" s="61"/>
      <c r="G66" s="61"/>
      <c r="H66" s="62"/>
      <c r="I66" s="26"/>
      <c r="J66" s="26"/>
      <c r="K66" s="26"/>
      <c r="L66" s="26"/>
      <c r="M66" s="26"/>
      <c r="N66" s="26"/>
      <c r="O66" s="27">
        <v>9543200</v>
      </c>
      <c r="P66" s="27">
        <v>4057248</v>
      </c>
      <c r="Q66" s="27">
        <f aca="true" t="shared" si="20" ref="Q66:V66">Q11+Q49</f>
        <v>11909030</v>
      </c>
      <c r="R66" s="27">
        <f t="shared" si="20"/>
        <v>0</v>
      </c>
      <c r="S66" s="27">
        <f t="shared" si="20"/>
        <v>11909030</v>
      </c>
      <c r="T66" s="27">
        <f t="shared" si="20"/>
        <v>11588940</v>
      </c>
      <c r="U66" s="27">
        <f t="shared" si="20"/>
        <v>3600000</v>
      </c>
      <c r="V66" s="27">
        <f t="shared" si="20"/>
        <v>15188940</v>
      </c>
      <c r="W66" s="27">
        <v>44462.94</v>
      </c>
      <c r="X66" s="27">
        <v>9490954.73</v>
      </c>
      <c r="Y66" s="27">
        <v>9446491.79</v>
      </c>
      <c r="Z66" s="27">
        <v>9446491.79</v>
      </c>
      <c r="AA66" s="27">
        <v>4153956.21</v>
      </c>
      <c r="AB66" s="28">
        <v>0.6945721045365565</v>
      </c>
      <c r="AC66" s="27">
        <v>0</v>
      </c>
      <c r="AD66" s="28"/>
    </row>
    <row r="67" spans="1:30" ht="12.75" customHeight="1">
      <c r="A67" s="29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 t="s">
        <v>1</v>
      </c>
      <c r="AA67" s="30"/>
      <c r="AB67" s="30"/>
      <c r="AC67" s="30"/>
      <c r="AD67" s="30"/>
    </row>
    <row r="68" spans="1:30" ht="14.25" customHeight="1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31"/>
      <c r="Y68" s="31"/>
      <c r="Z68" s="31"/>
      <c r="AA68" s="31"/>
      <c r="AB68" s="31"/>
      <c r="AC68" s="31"/>
      <c r="AD68" s="31"/>
    </row>
  </sheetData>
  <sheetProtection/>
  <mergeCells count="19">
    <mergeCell ref="B9:B10"/>
    <mergeCell ref="C1:V1"/>
    <mergeCell ref="C2:V2"/>
    <mergeCell ref="C3:V3"/>
    <mergeCell ref="C4:AA4"/>
    <mergeCell ref="AA10:AB10"/>
    <mergeCell ref="A5:AE5"/>
    <mergeCell ref="A7:AB7"/>
    <mergeCell ref="A66:H66"/>
    <mergeCell ref="A68:W68"/>
    <mergeCell ref="A8:AD8"/>
    <mergeCell ref="F10:H10"/>
    <mergeCell ref="I10:K10"/>
    <mergeCell ref="W10:Y10"/>
    <mergeCell ref="C9:C10"/>
    <mergeCell ref="B6:V6"/>
    <mergeCell ref="AC10:AD10"/>
    <mergeCell ref="Q9:S9"/>
    <mergeCell ref="T9:V9"/>
  </mergeCells>
  <printOptions/>
  <pageMargins left="0.39375001192092896" right="0.39375001192092896" top="0.5902777910232544" bottom="0.5902777910232544" header="0.39375001192092896" footer="0.39375001192092896"/>
  <pageSetup blackAndWhite="1" errors="blank"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K54\User</dc:creator>
  <cp:keywords/>
  <dc:description/>
  <cp:lastModifiedBy>225</cp:lastModifiedBy>
  <cp:lastPrinted>2018-03-06T15:37:07Z</cp:lastPrinted>
  <dcterms:created xsi:type="dcterms:W3CDTF">2016-11-02T07:14:45Z</dcterms:created>
  <dcterms:modified xsi:type="dcterms:W3CDTF">2018-07-24T08:26:58Z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c:\Temp\ks\BudgetSmart2016\ReportManager\sqr_info_isp_budg_inc_3.xls</vt:lpwstr>
  </property>
</Properties>
</file>