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01.09.2018" sheetId="1" r:id="rId1"/>
  </sheets>
  <definedNames/>
  <calcPr fullCalcOnLoad="1"/>
</workbook>
</file>

<file path=xl/sharedStrings.xml><?xml version="1.0" encoding="utf-8"?>
<sst xmlns="http://schemas.openxmlformats.org/spreadsheetml/2006/main" count="145" uniqueCount="145">
  <si>
    <t>Наименование</t>
  </si>
  <si>
    <t>1. ДОХОДЫ</t>
  </si>
  <si>
    <t>Налог на доходы с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</si>
  <si>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</si>
  <si>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</si>
  <si>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</si>
  <si>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с физических лиц</t>
  </si>
  <si>
    <t>БЕЗВОЗМЕЗДНЫЕ ПОСТУПЛЕНИЯ</t>
  </si>
  <si>
    <t>ДОХОДЫ ОТ ПРЕДПРИНИМАТ. И ИНОЙ ПРИНОСЯЩЕЙ ДОХОД ДЕЯТЕЛЬНОСТИ</t>
  </si>
  <si>
    <t xml:space="preserve">         ИТОГО ДОХОДОВ</t>
  </si>
  <si>
    <t>2. РАСХОДЫ</t>
  </si>
  <si>
    <t>Общегосударственные вопросы</t>
  </si>
  <si>
    <t xml:space="preserve"> -ФОТ с начислениями</t>
  </si>
  <si>
    <t xml:space="preserve"> -матзатраты</t>
  </si>
  <si>
    <t xml:space="preserve">            ИТОГО РАСХОДОВ</t>
  </si>
  <si>
    <t xml:space="preserve"> -НАЛОГОВЫЕ ДОХОДЫ</t>
  </si>
  <si>
    <t xml:space="preserve"> -НЕНАЛОГОВЫЕ ДОХОДЫ</t>
  </si>
  <si>
    <t>Культура и средства массовой информации</t>
  </si>
  <si>
    <t xml:space="preserve"> -Земельный налог, всего</t>
  </si>
  <si>
    <t xml:space="preserve"> -коммунальные услуги</t>
  </si>
  <si>
    <t>Национальная оборона (воинский учет)</t>
  </si>
  <si>
    <t>Бюджетная классификация</t>
  </si>
  <si>
    <t>000 101 00000 00 0000 000</t>
  </si>
  <si>
    <t>000 105 00000 00 0000 000</t>
  </si>
  <si>
    <t>000 106 00000 00 0000 000</t>
  </si>
  <si>
    <t>182 106 01030 10 1000 110</t>
  </si>
  <si>
    <t>000 106 06000 00 0000 000</t>
  </si>
  <si>
    <t>000 200 00000 00 0000 000</t>
  </si>
  <si>
    <t>000 300 00000 00 0000 000</t>
  </si>
  <si>
    <t>Национальная безопасность и правоохранит. деятельность</t>
  </si>
  <si>
    <t>0801</t>
  </si>
  <si>
    <t>Социальное обеспечение населения</t>
  </si>
  <si>
    <t xml:space="preserve"> -Субсидии на  оплату ЖКУ</t>
  </si>
  <si>
    <t>1003 5190000 572 000</t>
  </si>
  <si>
    <t>Результат исполнения бюджета (дефицит "-", профицит"+")</t>
  </si>
  <si>
    <t xml:space="preserve">  Дотации бюджетам на выравнивание уровня бюджетной обеспеченности</t>
  </si>
  <si>
    <t>% исп.к уточ.   плану</t>
  </si>
  <si>
    <t>0203</t>
  </si>
  <si>
    <t>0412</t>
  </si>
  <si>
    <t>0503</t>
  </si>
  <si>
    <t>Благоустройство</t>
  </si>
  <si>
    <t>Др.вопросы в обл. нац. экономики</t>
  </si>
  <si>
    <t>Др.вопросы в обл. культуры</t>
  </si>
  <si>
    <t>Физическая культура и спорт</t>
  </si>
  <si>
    <t>182 101 02000 01 0000 110</t>
  </si>
  <si>
    <t>182 105 03000 01 0000 110</t>
  </si>
  <si>
    <t>Средства передаваемые на решение вопросов межмуниципального характера</t>
  </si>
  <si>
    <t>НАЛОГИ НА ПРИБЫЛЬ, ДОХОДЫ</t>
  </si>
  <si>
    <t>Субсидии бюджетам поселений на обеспечение жильем молодых семей</t>
  </si>
  <si>
    <t>993 202 02008 10 0000 151</t>
  </si>
  <si>
    <t>Субсидии бюджетам  поселений на осуществление мероприятий по обеспечению жильем граждан РФ, проживающих  в сельской местности</t>
  </si>
  <si>
    <t>993 202 02085 10 0000 151</t>
  </si>
  <si>
    <t>Прочие субсидии бюджетам поселений (на содержание автомобильных дорог общего пользования)</t>
  </si>
  <si>
    <t>0502</t>
  </si>
  <si>
    <t>Коммунальное хозяйство</t>
  </si>
  <si>
    <t>Субвенции пос.на осущ.полномочий по первичному воинскому учету</t>
  </si>
  <si>
    <t>Прочие межбюджетные трансферты, передаваемые бюджетам поселений</t>
  </si>
  <si>
    <t>993 202 04999 10 0000 151</t>
  </si>
  <si>
    <t xml:space="preserve">  - Обесп.жильем молодых семей "Соцразвитие села"</t>
  </si>
  <si>
    <t>Госпошлина</t>
  </si>
  <si>
    <t>993 108 04020 10 1000 110</t>
  </si>
  <si>
    <t>Иные межбюджетные трансферты</t>
  </si>
  <si>
    <t>0300</t>
  </si>
  <si>
    <t>0804</t>
  </si>
  <si>
    <t>1100</t>
  </si>
  <si>
    <t>0100</t>
  </si>
  <si>
    <t>Жилищно-коммунальное хозяйство</t>
  </si>
  <si>
    <t>0500</t>
  </si>
  <si>
    <t xml:space="preserve">   -Обеспеч жильем граждан "Соцразв.села"</t>
  </si>
  <si>
    <t xml:space="preserve">  - Субс.молодым семьям (Респ.прог."Жилище")</t>
  </si>
  <si>
    <t>Субсидии бюджетам поселений на реализацию федеральных целевых программ</t>
  </si>
  <si>
    <t xml:space="preserve">  - Субс.молодым семьям (подпрог."Жилище")</t>
  </si>
  <si>
    <t>ПРОЧИЕ БЕЗВОЗМЕЗДНЫЕ ПОСТУПЛЕНИЯ</t>
  </si>
  <si>
    <t>Прочие безвозмездные поступления в бюджеты поселений</t>
  </si>
  <si>
    <t>000 207 00000 00 0000 180</t>
  </si>
  <si>
    <t>Национальная экономика</t>
  </si>
  <si>
    <t>Дорожное хозяйство</t>
  </si>
  <si>
    <t>0400</t>
  </si>
  <si>
    <t>0409</t>
  </si>
  <si>
    <t>Е.И.Чернов</t>
  </si>
  <si>
    <t>Начальник финансового отдела</t>
  </si>
  <si>
    <t xml:space="preserve"> НАЛОГИ НА ТОВАРЫ (РАБОТЫ, УСЛУГИ), РЕАЛИЗУЕМЫЕ НА ТЕРРИТОРИИ РОССИЙСКОЙ ФЕДЕРАЦИИ</t>
  </si>
  <si>
    <t>000 103 00000 00 0000 000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</si>
  <si>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</si>
  <si>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</si>
  <si>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</si>
  <si>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</si>
  <si>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Земельный налог с организаций, обладающих земельным участком, расположенным в границах сельских поселений</t>
  </si>
  <si>
    <t>182 106 06033 10 1000 110</t>
  </si>
  <si>
    <t>Земельный налог с физических лиц, обладающих земельным участком, расположенным в границах сельских поселений</t>
  </si>
  <si>
    <t>182 106 06043 10 1000 110</t>
  </si>
  <si>
    <t>Дотации бюджетам сельских поселений на поддержку мер по обеспечению сбалансированности бюджетов</t>
  </si>
  <si>
    <t>(руб)</t>
  </si>
  <si>
    <t>0501</t>
  </si>
  <si>
    <t>Жилищное хозяйство</t>
  </si>
  <si>
    <t>Прочие доходы от компенсации затрат бюджетов сельских поселений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</si>
  <si>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</si>
  <si>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Сельское хозяйство</t>
  </si>
  <si>
    <t>0405</t>
  </si>
  <si>
    <t>Другие вопросы в области жилищно-коммунального хозяйства</t>
  </si>
  <si>
    <t>0505</t>
  </si>
  <si>
    <t>Уточ.     план на        2017 г</t>
  </si>
  <si>
    <t>993 202 15001 10 0000 151</t>
  </si>
  <si>
    <t>993 202 15002 10 0000 151</t>
  </si>
  <si>
    <t>993 202 20051 10 0000 151</t>
  </si>
  <si>
    <t>993 202 29999 10 0000 151</t>
  </si>
  <si>
    <t>993 202 35118 10 0000 151</t>
  </si>
  <si>
    <t>993 202 30024 10 0000 151</t>
  </si>
  <si>
    <t>993 207 05030 10 0000 180</t>
  </si>
  <si>
    <t>100 103 02230 01 0000 110</t>
  </si>
  <si>
    <t>100 103 02240 01 0000 110</t>
  </si>
  <si>
    <t>100 103 02250 01 0000 110</t>
  </si>
  <si>
    <t>100 103 02260 01 0000 110</t>
  </si>
  <si>
    <t xml:space="preserve">% исп. 2018 г. к 2017г. 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</si>
  <si>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</si>
  <si>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</si>
  <si>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993 1 11 05025 10 0000 120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</si>
  <si>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</si>
  <si>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993 1 11 05035 10 0000 120</t>
  </si>
  <si>
    <t>Доходы от сдачи в аренду имущества, составляющего казну сельских поселений (за исключением земельных участков)</t>
  </si>
  <si>
    <t>993 1 11 05075 10 0000 120</t>
  </si>
  <si>
    <t>ДОХОДЫ ОТ ОКАЗАНИЯ ПЛАТНЫХ УСЛУГ (РАБОТ) И КОМПЕНСАЦИИ ЗАТРАТ ГОСУДАРСТВА</t>
  </si>
  <si>
    <t>000 1 13 00000 00 0000 000</t>
  </si>
  <si>
    <t>Доходы, поступающие в порядке возмещения расходов, понесенных в связи с эксплуатацией имущества сельских поселений</t>
  </si>
  <si>
    <t>993 1 13 02065 10 0000 130</t>
  </si>
  <si>
    <t>993 1 13 02995 10 0000 130</t>
  </si>
  <si>
    <t>ДОХОДЫ ОТ ПРОДАЖИ МАТЕРИАЛЬНЫХ И НЕМАТЕРИАЛЬНЫХ АКТИВОВ</t>
  </si>
  <si>
    <t>000 1 14 00000 00 0000 000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</si>
  <si>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</si>
  <si>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993 1 14 02053 10 0000 410</t>
  </si>
  <si>
    <t>ШТРАФЫ,САНКЦИИ,ВОЗМЕЩЕНИЕ УЩЕРБА</t>
  </si>
  <si>
    <t>000 116 00000 00 0000 000</t>
  </si>
  <si>
    <t>ПРОЧИЕ НЕНАЛОГОВЫЕ ДОХОДЫ</t>
  </si>
  <si>
    <t>Невыясненные поступления, зачисляемые в бюджеты сельских поселений</t>
  </si>
  <si>
    <t>993 1 17 01050 10 0000 180</t>
  </si>
  <si>
    <t>Прочие неналоговые доходы бюджетов сельских поселений</t>
  </si>
  <si>
    <t>993 1 17 05050 10 0000 180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</si>
  <si>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</si>
  <si>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993 114 02053 10 0000 440</t>
  </si>
  <si>
    <t>Субсидии бюджетам сельских поселений на реализацию мероприятий по устойчивому развитию сельских территорий</t>
  </si>
  <si>
    <t>993 202 25567 10 0000 151</t>
  </si>
  <si>
    <t xml:space="preserve">Субвенции бюджетам поселений на выполнение передаваемых полномочий </t>
  </si>
  <si>
    <t>АНАЛИЗ ИСПОЛНЕНИЯ БЮДЖЕТА  ШЕРАУТСКОГО  ПОСЕЛЕНИЯ НА 01.09.2018 г.</t>
  </si>
  <si>
    <t>Исполнено на 01.09.2018г.</t>
  </si>
  <si>
    <t>Исполнено на 01.09.2017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</si>
</sst>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49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10"/>
      <name val="Arial"/>
      <family val="2"/>
    </font>
    <font>
      <sz val="7"/>
      <name val="Arial Cyr"/>
      <family val="0"/>
    </font>
    <font>
      <sz val="7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9"/>
      <color indexed="8"/>
      <name val="Times New Roman"/>
      <family val="1"/>
    </font>
    <font>
      <b/>
      <u val="single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9"/>
      <color indexed="8"/>
      <name val="Cambria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9"/>
      <color rgb="FF000000"/>
      <name val="Cambria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/>
      <right style="medium">
        <color rgb="FF000000"/>
      </right>
      <top/>
      <bottom style="hair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9" fontId="32" fillId="0" borderId="1">
      <alignment horizontal="left" vertical="center" wrapText="1" indent="1"/>
      <protection/>
    </xf>
    <xf numFmtId="1" fontId="32" fillId="0" borderId="2">
      <alignment horizontal="center" vertical="center" shrinkToFit="1"/>
      <protection/>
    </xf>
    <xf numFmtId="4" fontId="32" fillId="0" borderId="2">
      <alignment horizontal="right" vertical="center" shrinkToFit="1"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3" fillId="26" borderId="3" applyNumberFormat="0" applyAlignment="0" applyProtection="0"/>
    <xf numFmtId="0" fontId="34" fillId="27" borderId="4" applyNumberFormat="0" applyAlignment="0" applyProtection="0"/>
    <xf numFmtId="0" fontId="35" fillId="27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8" borderId="9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" fillId="30" borderId="0">
      <alignment/>
      <protection/>
    </xf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5" fillId="0" borderId="11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3" borderId="0" applyNumberFormat="0" applyBorder="0" applyAlignment="0" applyProtection="0"/>
  </cellStyleXfs>
  <cellXfs count="65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center" vertical="center" wrapText="1"/>
    </xf>
    <xf numFmtId="4" fontId="48" fillId="0" borderId="2" xfId="35" applyNumberFormat="1" applyFont="1" applyAlignment="1" applyProtection="1">
      <alignment horizontal="right" vertical="center" shrinkToFit="1"/>
      <protection/>
    </xf>
    <xf numFmtId="4" fontId="7" fillId="34" borderId="12" xfId="0" applyNumberFormat="1" applyFont="1" applyFill="1" applyBorder="1" applyAlignment="1">
      <alignment horizontal="right" vertical="center"/>
    </xf>
    <xf numFmtId="164" fontId="8" fillId="0" borderId="12" xfId="0" applyNumberFormat="1" applyFont="1" applyBorder="1" applyAlignment="1">
      <alignment horizontal="right" vertical="center"/>
    </xf>
    <xf numFmtId="0" fontId="9" fillId="0" borderId="0" xfId="0" applyFont="1" applyAlignment="1">
      <alignment/>
    </xf>
    <xf numFmtId="4" fontId="7" fillId="0" borderId="12" xfId="0" applyNumberFormat="1" applyFont="1" applyFill="1" applyBorder="1" applyAlignment="1">
      <alignment horizontal="right" vertical="center"/>
    </xf>
    <xf numFmtId="4" fontId="8" fillId="0" borderId="12" xfId="0" applyNumberFormat="1" applyFont="1" applyFill="1" applyBorder="1" applyAlignment="1">
      <alignment horizontal="right" vertical="center"/>
    </xf>
    <xf numFmtId="4" fontId="8" fillId="34" borderId="12" xfId="0" applyNumberFormat="1" applyFont="1" applyFill="1" applyBorder="1" applyAlignment="1">
      <alignment horizontal="right" vertical="center"/>
    </xf>
    <xf numFmtId="0" fontId="0" fillId="35" borderId="0" xfId="0" applyFill="1" applyAlignment="1">
      <alignment/>
    </xf>
    <xf numFmtId="0" fontId="7" fillId="0" borderId="12" xfId="0" applyFont="1" applyBorder="1" applyAlignment="1">
      <alignment horizontal="center" vertical="center"/>
    </xf>
    <xf numFmtId="4" fontId="7" fillId="0" borderId="12" xfId="0" applyNumberFormat="1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left" vertical="center"/>
    </xf>
    <xf numFmtId="0" fontId="8" fillId="0" borderId="12" xfId="0" applyFont="1" applyBorder="1" applyAlignment="1">
      <alignment vertical="center"/>
    </xf>
    <xf numFmtId="165" fontId="8" fillId="0" borderId="12" xfId="0" applyNumberFormat="1" applyFont="1" applyFill="1" applyBorder="1" applyAlignment="1">
      <alignment horizontal="right" vertical="center"/>
    </xf>
    <xf numFmtId="0" fontId="7" fillId="0" borderId="12" xfId="0" applyFont="1" applyBorder="1" applyAlignment="1">
      <alignment horizontal="left" vertical="center"/>
    </xf>
    <xf numFmtId="0" fontId="10" fillId="30" borderId="12" xfId="0" applyFont="1" applyFill="1" applyBorder="1" applyAlignment="1">
      <alignment horizontal="left" wrapText="1"/>
    </xf>
    <xf numFmtId="49" fontId="10" fillId="30" borderId="13" xfId="0" applyNumberFormat="1" applyFont="1" applyFill="1" applyBorder="1" applyAlignment="1">
      <alignment horizontal="center" vertical="center" shrinkToFit="1"/>
    </xf>
    <xf numFmtId="49" fontId="10" fillId="30" borderId="14" xfId="55" applyNumberFormat="1" applyFont="1" applyFill="1" applyBorder="1" applyAlignment="1">
      <alignment wrapText="1"/>
      <protection/>
    </xf>
    <xf numFmtId="49" fontId="10" fillId="30" borderId="15" xfId="55" applyNumberFormat="1" applyFont="1" applyFill="1" applyBorder="1" applyAlignment="1">
      <alignment wrapText="1"/>
      <protection/>
    </xf>
    <xf numFmtId="0" fontId="8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center" vertical="center" wrapText="1"/>
    </xf>
    <xf numFmtId="1" fontId="8" fillId="0" borderId="12" xfId="0" applyNumberFormat="1" applyFont="1" applyBorder="1" applyAlignment="1">
      <alignment horizontal="center" vertical="center" wrapText="1"/>
    </xf>
    <xf numFmtId="0" fontId="8" fillId="35" borderId="12" xfId="0" applyFont="1" applyFill="1" applyBorder="1" applyAlignment="1">
      <alignment horizontal="left" vertical="center" wrapText="1"/>
    </xf>
    <xf numFmtId="0" fontId="8" fillId="35" borderId="12" xfId="0" applyFont="1" applyFill="1" applyBorder="1" applyAlignment="1">
      <alignment vertical="center" wrapText="1"/>
    </xf>
    <xf numFmtId="4" fontId="8" fillId="35" borderId="12" xfId="0" applyNumberFormat="1" applyFont="1" applyFill="1" applyBorder="1" applyAlignment="1">
      <alignment horizontal="right" vertical="center"/>
    </xf>
    <xf numFmtId="164" fontId="8" fillId="35" borderId="12" xfId="0" applyNumberFormat="1" applyFont="1" applyFill="1" applyBorder="1" applyAlignment="1">
      <alignment horizontal="right" vertical="center"/>
    </xf>
    <xf numFmtId="0" fontId="8" fillId="0" borderId="12" xfId="0" applyFont="1" applyBorder="1" applyAlignment="1">
      <alignment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4" fontId="11" fillId="35" borderId="12" xfId="0" applyNumberFormat="1" applyFont="1" applyFill="1" applyBorder="1" applyAlignment="1">
      <alignment horizontal="right" vertical="center"/>
    </xf>
    <xf numFmtId="4" fontId="11" fillId="0" borderId="12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4" fontId="0" fillId="0" borderId="0" xfId="0" applyNumberFormat="1" applyFont="1" applyFill="1" applyAlignment="1">
      <alignment/>
    </xf>
    <xf numFmtId="0" fontId="0" fillId="0" borderId="16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8" fillId="0" borderId="12" xfId="0" applyFont="1" applyBorder="1" applyAlignment="1">
      <alignment horizontal="center" vertical="center"/>
    </xf>
    <xf numFmtId="0" fontId="11" fillId="35" borderId="12" xfId="0" applyFont="1" applyFill="1" applyBorder="1" applyAlignment="1">
      <alignment horizontal="left" vertical="center" wrapText="1"/>
    </xf>
    <xf numFmtId="0" fontId="11" fillId="35" borderId="12" xfId="0" applyFont="1" applyFill="1" applyBorder="1" applyAlignment="1">
      <alignment vertical="center" wrapText="1"/>
    </xf>
    <xf numFmtId="4" fontId="0" fillId="0" borderId="0" xfId="0" applyNumberFormat="1" applyFont="1" applyFill="1" applyAlignment="1">
      <alignment horizontal="center"/>
    </xf>
    <xf numFmtId="0" fontId="1" fillId="0" borderId="0" xfId="0" applyFont="1" applyAlignment="1">
      <alignment/>
    </xf>
    <xf numFmtId="0" fontId="8" fillId="0" borderId="12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center" vertical="center" wrapText="1"/>
    </xf>
    <xf numFmtId="1" fontId="7" fillId="0" borderId="12" xfId="0" applyNumberFormat="1" applyFont="1" applyBorder="1" applyAlignment="1">
      <alignment horizontal="center" vertical="center" wrapText="1"/>
    </xf>
    <xf numFmtId="0" fontId="8" fillId="30" borderId="17" xfId="0" applyFont="1" applyFill="1" applyBorder="1" applyAlignment="1">
      <alignment vertical="center" wrapText="1"/>
    </xf>
    <xf numFmtId="0" fontId="8" fillId="30" borderId="12" xfId="0" applyFont="1" applyFill="1" applyBorder="1" applyAlignment="1">
      <alignment vertical="center" wrapText="1"/>
    </xf>
    <xf numFmtId="0" fontId="7" fillId="30" borderId="12" xfId="0" applyFont="1" applyFill="1" applyBorder="1" applyAlignment="1">
      <alignment horizontal="left" vertical="center" wrapText="1"/>
    </xf>
    <xf numFmtId="49" fontId="7" fillId="30" borderId="12" xfId="0" applyNumberFormat="1" applyFont="1" applyFill="1" applyBorder="1" applyAlignment="1">
      <alignment horizontal="center" vertical="center" wrapText="1" shrinkToFit="1"/>
    </xf>
    <xf numFmtId="4" fontId="8" fillId="0" borderId="12" xfId="0" applyNumberFormat="1" applyFont="1" applyFill="1" applyBorder="1" applyAlignment="1">
      <alignment horizontal="right" vertical="center" wrapText="1"/>
    </xf>
    <xf numFmtId="4" fontId="7" fillId="0" borderId="12" xfId="0" applyNumberFormat="1" applyFont="1" applyFill="1" applyBorder="1" applyAlignment="1">
      <alignment horizontal="right" vertical="center" wrapText="1"/>
    </xf>
    <xf numFmtId="4" fontId="3" fillId="0" borderId="0" xfId="0" applyNumberFormat="1" applyFont="1" applyFill="1" applyAlignment="1">
      <alignment horizontal="center"/>
    </xf>
    <xf numFmtId="4" fontId="48" fillId="0" borderId="2" xfId="35" applyNumberFormat="1" applyFont="1" applyFill="1" applyAlignment="1" applyProtection="1">
      <alignment horizontal="right" vertical="center" wrapText="1" shrinkToFit="1"/>
      <protection/>
    </xf>
    <xf numFmtId="165" fontId="0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6" xfId="33"/>
    <cellStyle name="xl52" xfId="34"/>
    <cellStyle name="xl59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_01.02.2015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4"/>
  <sheetViews>
    <sheetView tabSelected="1" zoomScalePageLayoutView="0" workbookViewId="0" topLeftCell="A32">
      <selection activeCell="E78" sqref="E78"/>
    </sheetView>
  </sheetViews>
  <sheetFormatPr defaultColWidth="9.00390625" defaultRowHeight="12.75"/>
  <cols>
    <col min="1" max="1" width="49.375" style="40" customWidth="1"/>
    <col min="2" max="2" width="28.00390625" style="40" customWidth="1"/>
    <col min="3" max="3" width="16.75390625" style="41" customWidth="1"/>
    <col min="4" max="4" width="17.625" style="41" customWidth="1"/>
    <col min="5" max="5" width="17.125" style="41" customWidth="1"/>
    <col min="6" max="6" width="12.25390625" style="40" customWidth="1"/>
    <col min="7" max="7" width="12.875" style="40" customWidth="1"/>
  </cols>
  <sheetData>
    <row r="1" spans="1:7" ht="16.5" customHeight="1">
      <c r="A1" s="63" t="s">
        <v>142</v>
      </c>
      <c r="B1" s="63"/>
      <c r="C1" s="63"/>
      <c r="D1" s="63"/>
      <c r="E1" s="63"/>
      <c r="F1" s="63"/>
      <c r="G1" s="63"/>
    </row>
    <row r="2" spans="6:7" ht="12" customHeight="1">
      <c r="F2" s="42"/>
      <c r="G2" s="43" t="s">
        <v>92</v>
      </c>
    </row>
    <row r="3" spans="1:7" ht="50.25" customHeight="1">
      <c r="A3" s="18" t="s">
        <v>0</v>
      </c>
      <c r="B3" s="18" t="s">
        <v>21</v>
      </c>
      <c r="C3" s="19" t="s">
        <v>101</v>
      </c>
      <c r="D3" s="19" t="s">
        <v>143</v>
      </c>
      <c r="E3" s="19" t="s">
        <v>144</v>
      </c>
      <c r="F3" s="9" t="s">
        <v>36</v>
      </c>
      <c r="G3" s="9" t="s">
        <v>113</v>
      </c>
    </row>
    <row r="4" spans="1:7" ht="16.5" customHeight="1">
      <c r="A4" s="20" t="s">
        <v>1</v>
      </c>
      <c r="B4" s="21"/>
      <c r="C4" s="15">
        <f>C5+C21</f>
        <v>1479678</v>
      </c>
      <c r="D4" s="15">
        <f>D5+D21</f>
        <v>655102.1000000001</v>
      </c>
      <c r="E4" s="15">
        <f>E5+E21</f>
        <v>682807.88</v>
      </c>
      <c r="F4" s="12">
        <f aca="true" t="shared" si="0" ref="F4:F78">D4/C4*100</f>
        <v>44.27328783694831</v>
      </c>
      <c r="G4" s="12">
        <f aca="true" t="shared" si="1" ref="G4:G73">D4/E4*100</f>
        <v>95.94237547463572</v>
      </c>
    </row>
    <row r="5" spans="1:7" ht="12.75">
      <c r="A5" s="20" t="s">
        <v>15</v>
      </c>
      <c r="B5" s="21"/>
      <c r="C5" s="22">
        <f>C6+C8+C13+C15</f>
        <v>1193190</v>
      </c>
      <c r="D5" s="22">
        <f>D6+D8+D13+D15+D20</f>
        <v>521943.22000000003</v>
      </c>
      <c r="E5" s="15">
        <f>E6+E8+E13+E15+E20</f>
        <v>483019.92000000004</v>
      </c>
      <c r="F5" s="12">
        <f t="shared" si="0"/>
        <v>43.7435127682934</v>
      </c>
      <c r="G5" s="12">
        <f t="shared" si="1"/>
        <v>108.05832190109261</v>
      </c>
    </row>
    <row r="6" spans="1:7" ht="12.75">
      <c r="A6" s="20" t="s">
        <v>47</v>
      </c>
      <c r="B6" s="44" t="s">
        <v>22</v>
      </c>
      <c r="C6" s="15">
        <f>C7</f>
        <v>111800</v>
      </c>
      <c r="D6" s="15">
        <f>D7</f>
        <v>66772.77</v>
      </c>
      <c r="E6" s="15">
        <f>E7</f>
        <v>63238.62</v>
      </c>
      <c r="F6" s="12">
        <f t="shared" si="0"/>
        <v>59.72519677996423</v>
      </c>
      <c r="G6" s="12">
        <f t="shared" si="1"/>
        <v>105.58859443801904</v>
      </c>
    </row>
    <row r="7" spans="1:7" ht="12.75">
      <c r="A7" s="23" t="s">
        <v>2</v>
      </c>
      <c r="B7" s="18" t="s">
        <v>44</v>
      </c>
      <c r="C7" s="14">
        <v>111800</v>
      </c>
      <c r="D7" s="14">
        <v>66772.77</v>
      </c>
      <c r="E7" s="14">
        <v>63238.62</v>
      </c>
      <c r="F7" s="12">
        <f t="shared" si="0"/>
        <v>59.72519677996423</v>
      </c>
      <c r="G7" s="12">
        <f t="shared" si="1"/>
        <v>105.58859443801904</v>
      </c>
    </row>
    <row r="8" spans="1:7" ht="36">
      <c r="A8" s="28" t="s">
        <v>81</v>
      </c>
      <c r="B8" s="44" t="s">
        <v>82</v>
      </c>
      <c r="C8" s="22">
        <f>C9+C10+C11</f>
        <v>367190</v>
      </c>
      <c r="D8" s="15">
        <f>D9+D10+D11+D12</f>
        <v>248250.39</v>
      </c>
      <c r="E8" s="15">
        <f>E9+E10+E11+E12</f>
        <v>232850.1</v>
      </c>
      <c r="F8" s="12">
        <f t="shared" si="0"/>
        <v>67.6081565402108</v>
      </c>
      <c r="G8" s="12">
        <f t="shared" si="1"/>
        <v>106.61382151006163</v>
      </c>
    </row>
    <row r="9" spans="1:7" ht="54" customHeight="1">
      <c r="A9" s="24" t="s">
        <v>83</v>
      </c>
      <c r="B9" s="25" t="s">
        <v>109</v>
      </c>
      <c r="C9" s="10">
        <v>145040</v>
      </c>
      <c r="D9" s="10">
        <v>108339.32</v>
      </c>
      <c r="E9" s="14">
        <v>93335.17</v>
      </c>
      <c r="F9" s="12">
        <f t="shared" si="0"/>
        <v>74.69616657473802</v>
      </c>
      <c r="G9" s="12">
        <f t="shared" si="1"/>
        <v>116.07555865597075</v>
      </c>
    </row>
    <row r="10" spans="1:7" ht="60.75" customHeight="1">
      <c r="A10" s="24" t="s">
        <v>84</v>
      </c>
      <c r="B10" s="25" t="s">
        <v>110</v>
      </c>
      <c r="C10" s="10">
        <v>1469</v>
      </c>
      <c r="D10" s="10">
        <v>928.3</v>
      </c>
      <c r="E10" s="14">
        <v>1003.78</v>
      </c>
      <c r="F10" s="12">
        <f t="shared" si="0"/>
        <v>63.1926480599047</v>
      </c>
      <c r="G10" s="12">
        <f t="shared" si="1"/>
        <v>92.48042399729025</v>
      </c>
    </row>
    <row r="11" spans="1:7" ht="52.5" customHeight="1">
      <c r="A11" s="24" t="s">
        <v>85</v>
      </c>
      <c r="B11" s="25" t="s">
        <v>111</v>
      </c>
      <c r="C11" s="10">
        <v>220681</v>
      </c>
      <c r="D11" s="10">
        <v>164240.15</v>
      </c>
      <c r="E11" s="14">
        <v>156890.55</v>
      </c>
      <c r="F11" s="12">
        <f t="shared" si="0"/>
        <v>74.42423679428677</v>
      </c>
      <c r="G11" s="12">
        <f t="shared" si="1"/>
        <v>104.68453963607114</v>
      </c>
    </row>
    <row r="12" spans="1:7" ht="53.25" customHeight="1">
      <c r="A12" s="24" t="s">
        <v>86</v>
      </c>
      <c r="B12" s="25" t="s">
        <v>112</v>
      </c>
      <c r="C12" s="10">
        <v>0</v>
      </c>
      <c r="D12" s="10">
        <v>-25257.38</v>
      </c>
      <c r="E12" s="14">
        <v>-18379.4</v>
      </c>
      <c r="F12" s="12"/>
      <c r="G12" s="12">
        <f t="shared" si="1"/>
        <v>137.42222270585546</v>
      </c>
    </row>
    <row r="13" spans="1:7" ht="12.75">
      <c r="A13" s="20" t="s">
        <v>3</v>
      </c>
      <c r="B13" s="44" t="s">
        <v>23</v>
      </c>
      <c r="C13" s="15">
        <f>C14</f>
        <v>65000</v>
      </c>
      <c r="D13" s="15">
        <f>D14</f>
        <v>60000</v>
      </c>
      <c r="E13" s="15">
        <f>E14</f>
        <v>44179.5</v>
      </c>
      <c r="F13" s="12">
        <f t="shared" si="0"/>
        <v>92.3076923076923</v>
      </c>
      <c r="G13" s="12">
        <f t="shared" si="1"/>
        <v>135.80959494788308</v>
      </c>
    </row>
    <row r="14" spans="1:7" ht="14.25" customHeight="1">
      <c r="A14" s="8" t="s">
        <v>4</v>
      </c>
      <c r="B14" s="9" t="s">
        <v>45</v>
      </c>
      <c r="C14" s="10">
        <v>65000</v>
      </c>
      <c r="D14" s="10">
        <v>60000</v>
      </c>
      <c r="E14" s="14">
        <v>44179.5</v>
      </c>
      <c r="F14" s="12">
        <f t="shared" si="0"/>
        <v>92.3076923076923</v>
      </c>
      <c r="G14" s="12">
        <f t="shared" si="1"/>
        <v>135.80959494788308</v>
      </c>
    </row>
    <row r="15" spans="1:7" ht="15.75" customHeight="1">
      <c r="A15" s="28" t="s">
        <v>5</v>
      </c>
      <c r="B15" s="29" t="s">
        <v>24</v>
      </c>
      <c r="C15" s="15">
        <f>C16+C17</f>
        <v>649200</v>
      </c>
      <c r="D15" s="15">
        <f>D16+D17</f>
        <v>145020.06</v>
      </c>
      <c r="E15" s="15">
        <f>E16+E17</f>
        <v>142251.69999999998</v>
      </c>
      <c r="F15" s="12">
        <f t="shared" si="0"/>
        <v>22.338271719038815</v>
      </c>
      <c r="G15" s="12">
        <f t="shared" si="1"/>
        <v>101.94609976541582</v>
      </c>
    </row>
    <row r="16" spans="1:7" ht="12.75" customHeight="1">
      <c r="A16" s="8" t="s">
        <v>6</v>
      </c>
      <c r="B16" s="9" t="s">
        <v>25</v>
      </c>
      <c r="C16" s="10">
        <v>47200</v>
      </c>
      <c r="D16" s="10">
        <v>9144.85</v>
      </c>
      <c r="E16" s="14">
        <v>6831.86</v>
      </c>
      <c r="F16" s="12">
        <f t="shared" si="0"/>
        <v>19.37468220338983</v>
      </c>
      <c r="G16" s="12">
        <f t="shared" si="1"/>
        <v>133.85593381597397</v>
      </c>
    </row>
    <row r="17" spans="1:7" ht="11.25" customHeight="1">
      <c r="A17" s="28" t="s">
        <v>18</v>
      </c>
      <c r="B17" s="29" t="s">
        <v>26</v>
      </c>
      <c r="C17" s="15">
        <f>C18+C19</f>
        <v>602000</v>
      </c>
      <c r="D17" s="15">
        <f>D18+D19</f>
        <v>135875.21</v>
      </c>
      <c r="E17" s="15">
        <f>E18+E19</f>
        <v>135419.84</v>
      </c>
      <c r="F17" s="12">
        <f t="shared" si="0"/>
        <v>22.570632890365445</v>
      </c>
      <c r="G17" s="12">
        <f t="shared" si="1"/>
        <v>100.33626535077873</v>
      </c>
    </row>
    <row r="18" spans="1:7" ht="24" customHeight="1">
      <c r="A18" s="26" t="s">
        <v>87</v>
      </c>
      <c r="B18" s="9" t="s">
        <v>88</v>
      </c>
      <c r="C18" s="10">
        <v>198000</v>
      </c>
      <c r="D18" s="10">
        <v>61134.99</v>
      </c>
      <c r="E18" s="14">
        <v>100202.91</v>
      </c>
      <c r="F18" s="12">
        <f t="shared" si="0"/>
        <v>30.876257575757577</v>
      </c>
      <c r="G18" s="12">
        <f t="shared" si="1"/>
        <v>61.011192189927414</v>
      </c>
    </row>
    <row r="19" spans="1:8" ht="24" customHeight="1">
      <c r="A19" s="27" t="s">
        <v>89</v>
      </c>
      <c r="B19" s="9" t="s">
        <v>90</v>
      </c>
      <c r="C19" s="10">
        <v>404000</v>
      </c>
      <c r="D19" s="10">
        <v>74740.22</v>
      </c>
      <c r="E19" s="14">
        <v>35216.93</v>
      </c>
      <c r="F19" s="12">
        <f t="shared" si="0"/>
        <v>18.500054455445543</v>
      </c>
      <c r="G19" s="12">
        <f t="shared" si="1"/>
        <v>212.22809597543</v>
      </c>
      <c r="H19" s="2"/>
    </row>
    <row r="20" spans="1:7" ht="12.75" customHeight="1">
      <c r="A20" s="28" t="s">
        <v>59</v>
      </c>
      <c r="B20" s="29" t="s">
        <v>60</v>
      </c>
      <c r="C20" s="15">
        <v>0</v>
      </c>
      <c r="D20" s="15">
        <v>1900</v>
      </c>
      <c r="E20" s="15">
        <v>500</v>
      </c>
      <c r="F20" s="12"/>
      <c r="G20" s="12"/>
    </row>
    <row r="21" spans="1:7" ht="12.75">
      <c r="A21" s="49" t="s">
        <v>16</v>
      </c>
      <c r="B21" s="50"/>
      <c r="C21" s="58">
        <f>C22+C26+C32+C33+C29</f>
        <v>286488</v>
      </c>
      <c r="D21" s="58">
        <f>D22+D26+D32+D33+D29</f>
        <v>133158.88</v>
      </c>
      <c r="E21" s="15">
        <f>E22+E26+E29+E32</f>
        <v>199787.96</v>
      </c>
      <c r="F21" s="12">
        <f t="shared" si="0"/>
        <v>46.47974086174639</v>
      </c>
      <c r="G21" s="12">
        <f t="shared" si="1"/>
        <v>66.65010243860542</v>
      </c>
    </row>
    <row r="22" spans="1:7" ht="35.25" customHeight="1">
      <c r="A22" s="49" t="s">
        <v>114</v>
      </c>
      <c r="B22" s="50" t="s">
        <v>115</v>
      </c>
      <c r="C22" s="58">
        <f>C23+C24+C25</f>
        <v>137488</v>
      </c>
      <c r="D22" s="58">
        <f>D23+D24+D25</f>
        <v>131267.34</v>
      </c>
      <c r="E22" s="58">
        <f>E23+E24+E25</f>
        <v>164311.59</v>
      </c>
      <c r="F22" s="12">
        <f t="shared" si="0"/>
        <v>95.475488769929</v>
      </c>
      <c r="G22" s="12">
        <f t="shared" si="1"/>
        <v>79.88927622208513</v>
      </c>
    </row>
    <row r="23" spans="1:7" ht="60">
      <c r="A23" s="51" t="s">
        <v>96</v>
      </c>
      <c r="B23" s="52" t="s">
        <v>116</v>
      </c>
      <c r="C23" s="59">
        <v>105160</v>
      </c>
      <c r="D23" s="11">
        <v>105164.62</v>
      </c>
      <c r="E23" s="14">
        <v>138208.87</v>
      </c>
      <c r="F23" s="12">
        <f t="shared" si="0"/>
        <v>100.00439330543934</v>
      </c>
      <c r="G23" s="12">
        <f t="shared" si="1"/>
        <v>76.09107866955283</v>
      </c>
    </row>
    <row r="24" spans="1:7" ht="60">
      <c r="A24" s="51" t="s">
        <v>117</v>
      </c>
      <c r="B24" s="52" t="s">
        <v>118</v>
      </c>
      <c r="C24" s="59">
        <v>0</v>
      </c>
      <c r="D24" s="11">
        <v>0</v>
      </c>
      <c r="E24" s="14">
        <v>26102.72</v>
      </c>
      <c r="F24" s="12">
        <v>0</v>
      </c>
      <c r="G24" s="12">
        <f t="shared" si="1"/>
        <v>0</v>
      </c>
    </row>
    <row r="25" spans="1:7" ht="29.25" customHeight="1">
      <c r="A25" s="51" t="s">
        <v>119</v>
      </c>
      <c r="B25" s="52" t="s">
        <v>120</v>
      </c>
      <c r="C25" s="59">
        <v>32328</v>
      </c>
      <c r="D25" s="11">
        <v>26102.72</v>
      </c>
      <c r="E25" s="14">
        <v>0</v>
      </c>
      <c r="F25" s="12">
        <f t="shared" si="0"/>
        <v>80.74338035139817</v>
      </c>
      <c r="G25" s="12"/>
    </row>
    <row r="26" spans="1:7" ht="29.25" customHeight="1">
      <c r="A26" s="49" t="s">
        <v>121</v>
      </c>
      <c r="B26" s="50" t="s">
        <v>122</v>
      </c>
      <c r="C26" s="58">
        <f>C27+C28</f>
        <v>44000</v>
      </c>
      <c r="D26" s="58">
        <f>D27+D28</f>
        <v>0</v>
      </c>
      <c r="E26" s="58">
        <f>E27+E28</f>
        <v>0</v>
      </c>
      <c r="F26" s="12">
        <f t="shared" si="0"/>
        <v>0</v>
      </c>
      <c r="G26" s="12"/>
    </row>
    <row r="27" spans="1:7" s="6" customFormat="1" ht="33" customHeight="1">
      <c r="A27" s="51" t="s">
        <v>123</v>
      </c>
      <c r="B27" s="52" t="s">
        <v>124</v>
      </c>
      <c r="C27" s="11">
        <v>44000</v>
      </c>
      <c r="D27" s="11">
        <v>0</v>
      </c>
      <c r="E27" s="14">
        <v>0</v>
      </c>
      <c r="F27" s="12">
        <f t="shared" si="0"/>
        <v>0</v>
      </c>
      <c r="G27" s="12"/>
    </row>
    <row r="28" spans="1:7" s="6" customFormat="1" ht="24" hidden="1">
      <c r="A28" s="8" t="s">
        <v>95</v>
      </c>
      <c r="B28" s="53" t="s">
        <v>125</v>
      </c>
      <c r="C28" s="16"/>
      <c r="D28" s="11"/>
      <c r="E28" s="15"/>
      <c r="F28" s="12" t="e">
        <f t="shared" si="0"/>
        <v>#DIV/0!</v>
      </c>
      <c r="G28" s="12" t="e">
        <f t="shared" si="1"/>
        <v>#DIV/0!</v>
      </c>
    </row>
    <row r="29" spans="1:7" s="6" customFormat="1" ht="24">
      <c r="A29" s="28" t="s">
        <v>126</v>
      </c>
      <c r="B29" s="30" t="s">
        <v>127</v>
      </c>
      <c r="C29" s="58">
        <f>C30</f>
        <v>105000</v>
      </c>
      <c r="D29" s="58">
        <f>D30</f>
        <v>0</v>
      </c>
      <c r="E29" s="58">
        <f>E30+E31</f>
        <v>26264</v>
      </c>
      <c r="F29" s="12">
        <f t="shared" si="0"/>
        <v>0</v>
      </c>
      <c r="G29" s="12">
        <f t="shared" si="1"/>
        <v>0</v>
      </c>
    </row>
    <row r="30" spans="1:7" s="6" customFormat="1" ht="72">
      <c r="A30" s="8" t="s">
        <v>128</v>
      </c>
      <c r="B30" s="53" t="s">
        <v>129</v>
      </c>
      <c r="C30" s="11">
        <v>105000</v>
      </c>
      <c r="D30" s="11">
        <v>0</v>
      </c>
      <c r="E30" s="14">
        <v>0</v>
      </c>
      <c r="F30" s="12">
        <f t="shared" si="0"/>
        <v>0</v>
      </c>
      <c r="G30" s="12"/>
    </row>
    <row r="31" spans="1:7" s="6" customFormat="1" ht="72">
      <c r="A31" s="8" t="s">
        <v>137</v>
      </c>
      <c r="B31" s="53" t="s">
        <v>138</v>
      </c>
      <c r="C31" s="11">
        <v>0</v>
      </c>
      <c r="D31" s="11">
        <v>0</v>
      </c>
      <c r="E31" s="14">
        <v>26264</v>
      </c>
      <c r="F31" s="12"/>
      <c r="G31" s="12">
        <f t="shared" si="1"/>
        <v>0</v>
      </c>
    </row>
    <row r="32" spans="1:7" s="6" customFormat="1" ht="12">
      <c r="A32" s="28" t="s">
        <v>130</v>
      </c>
      <c r="B32" s="29" t="s">
        <v>131</v>
      </c>
      <c r="C32" s="16">
        <v>0</v>
      </c>
      <c r="D32" s="16">
        <v>1891.54</v>
      </c>
      <c r="E32" s="15">
        <v>9212.37</v>
      </c>
      <c r="F32" s="12"/>
      <c r="G32" s="12">
        <f t="shared" si="1"/>
        <v>20.53260995813238</v>
      </c>
    </row>
    <row r="33" spans="1:7" s="7" customFormat="1" ht="12" hidden="1">
      <c r="A33" s="54" t="s">
        <v>132</v>
      </c>
      <c r="B33" s="55"/>
      <c r="C33" s="58">
        <f>C34+C35</f>
        <v>0</v>
      </c>
      <c r="D33" s="58">
        <f>D34+D35</f>
        <v>0</v>
      </c>
      <c r="E33" s="58">
        <f>E34+E35</f>
        <v>0</v>
      </c>
      <c r="F33" s="12" t="e">
        <f t="shared" si="0"/>
        <v>#DIV/0!</v>
      </c>
      <c r="G33" s="12" t="e">
        <f t="shared" si="1"/>
        <v>#DIV/0!</v>
      </c>
    </row>
    <row r="34" spans="1:7" s="6" customFormat="1" ht="24" hidden="1">
      <c r="A34" s="56" t="s">
        <v>133</v>
      </c>
      <c r="B34" s="57" t="s">
        <v>134</v>
      </c>
      <c r="C34" s="11"/>
      <c r="D34" s="16"/>
      <c r="E34" s="15"/>
      <c r="F34" s="12" t="e">
        <f t="shared" si="0"/>
        <v>#DIV/0!</v>
      </c>
      <c r="G34" s="12" t="e">
        <f t="shared" si="1"/>
        <v>#DIV/0!</v>
      </c>
    </row>
    <row r="35" spans="1:7" ht="12.75" hidden="1">
      <c r="A35" s="8" t="s">
        <v>135</v>
      </c>
      <c r="B35" s="9" t="s">
        <v>136</v>
      </c>
      <c r="C35" s="16"/>
      <c r="D35" s="11"/>
      <c r="E35" s="14"/>
      <c r="F35" s="12" t="e">
        <f t="shared" si="0"/>
        <v>#DIV/0!</v>
      </c>
      <c r="G35" s="12" t="e">
        <f t="shared" si="1"/>
        <v>#DIV/0!</v>
      </c>
    </row>
    <row r="36" spans="1:7" ht="15" customHeight="1">
      <c r="A36" s="28" t="s">
        <v>7</v>
      </c>
      <c r="B36" s="29" t="s">
        <v>27</v>
      </c>
      <c r="C36" s="15">
        <f>C37+C38+C45+C39+C43+C44+C46+C47+C41+C40+C42</f>
        <v>3126098</v>
      </c>
      <c r="D36" s="15">
        <f>D37+D38+D45+D39+D43+D44+D46+D47+D41+D40</f>
        <v>1689172.36</v>
      </c>
      <c r="E36" s="15">
        <f>E37+E38+E45+E39+E43+E44+E46+E47+E41+E40</f>
        <v>1056465</v>
      </c>
      <c r="F36" s="12">
        <f t="shared" si="0"/>
        <v>54.03452994755763</v>
      </c>
      <c r="G36" s="12">
        <f t="shared" si="1"/>
        <v>159.88909807707782</v>
      </c>
    </row>
    <row r="37" spans="1:7" s="13" customFormat="1" ht="24">
      <c r="A37" s="8" t="s">
        <v>35</v>
      </c>
      <c r="B37" s="9" t="s">
        <v>102</v>
      </c>
      <c r="C37" s="10">
        <v>1238649</v>
      </c>
      <c r="D37" s="10">
        <v>828818</v>
      </c>
      <c r="E37" s="14">
        <v>746760</v>
      </c>
      <c r="F37" s="12">
        <f t="shared" si="0"/>
        <v>66.9130641529602</v>
      </c>
      <c r="G37" s="12">
        <f t="shared" si="1"/>
        <v>110.98853714714232</v>
      </c>
    </row>
    <row r="38" spans="1:7" s="13" customFormat="1" ht="23.25" customHeight="1">
      <c r="A38" s="8" t="s">
        <v>91</v>
      </c>
      <c r="B38" s="9" t="s">
        <v>103</v>
      </c>
      <c r="C38" s="10">
        <v>874598</v>
      </c>
      <c r="D38" s="10">
        <v>415000</v>
      </c>
      <c r="E38" s="14">
        <v>140000</v>
      </c>
      <c r="F38" s="12">
        <f t="shared" si="0"/>
        <v>47.45037148495651</v>
      </c>
      <c r="G38" s="12">
        <f t="shared" si="1"/>
        <v>296.42857142857144</v>
      </c>
    </row>
    <row r="39" spans="1:7" s="13" customFormat="1" ht="24" hidden="1">
      <c r="A39" s="8" t="s">
        <v>48</v>
      </c>
      <c r="B39" s="9" t="s">
        <v>49</v>
      </c>
      <c r="C39" s="14"/>
      <c r="D39" s="14"/>
      <c r="E39" s="14"/>
      <c r="F39" s="12" t="e">
        <f t="shared" si="0"/>
        <v>#DIV/0!</v>
      </c>
      <c r="G39" s="12" t="e">
        <f t="shared" si="1"/>
        <v>#DIV/0!</v>
      </c>
    </row>
    <row r="40" spans="1:7" s="13" customFormat="1" ht="0.75" customHeight="1" hidden="1">
      <c r="A40" s="8" t="s">
        <v>70</v>
      </c>
      <c r="B40" s="9" t="s">
        <v>104</v>
      </c>
      <c r="C40" s="14"/>
      <c r="D40" s="14"/>
      <c r="E40" s="14"/>
      <c r="F40" s="12" t="e">
        <f t="shared" si="0"/>
        <v>#DIV/0!</v>
      </c>
      <c r="G40" s="12" t="e">
        <f t="shared" si="1"/>
        <v>#DIV/0!</v>
      </c>
    </row>
    <row r="41" spans="1:7" s="13" customFormat="1" ht="23.25" customHeight="1" hidden="1">
      <c r="A41" s="8" t="s">
        <v>50</v>
      </c>
      <c r="B41" s="9" t="s">
        <v>51</v>
      </c>
      <c r="C41" s="14"/>
      <c r="D41" s="14"/>
      <c r="E41" s="14"/>
      <c r="F41" s="12" t="e">
        <f t="shared" si="0"/>
        <v>#DIV/0!</v>
      </c>
      <c r="G41" s="12" t="e">
        <f t="shared" si="1"/>
        <v>#DIV/0!</v>
      </c>
    </row>
    <row r="42" spans="1:7" s="13" customFormat="1" ht="23.25" customHeight="1">
      <c r="A42" s="51" t="s">
        <v>139</v>
      </c>
      <c r="B42" s="52" t="s">
        <v>140</v>
      </c>
      <c r="C42" s="61">
        <v>500000</v>
      </c>
      <c r="D42" s="14">
        <v>0</v>
      </c>
      <c r="E42" s="14">
        <v>0</v>
      </c>
      <c r="F42" s="12">
        <f t="shared" si="0"/>
        <v>0</v>
      </c>
      <c r="G42" s="12"/>
    </row>
    <row r="43" spans="1:7" s="13" customFormat="1" ht="32.25" customHeight="1">
      <c r="A43" s="8" t="s">
        <v>52</v>
      </c>
      <c r="B43" s="9" t="s">
        <v>105</v>
      </c>
      <c r="C43" s="14">
        <v>320087</v>
      </c>
      <c r="D43" s="14">
        <v>316003</v>
      </c>
      <c r="E43" s="14">
        <v>0</v>
      </c>
      <c r="F43" s="12">
        <f t="shared" si="0"/>
        <v>98.72409688615907</v>
      </c>
      <c r="G43" s="12"/>
    </row>
    <row r="44" spans="1:7" s="13" customFormat="1" ht="32.25" customHeight="1">
      <c r="A44" s="8" t="s">
        <v>141</v>
      </c>
      <c r="B44" s="9" t="s">
        <v>107</v>
      </c>
      <c r="C44" s="14">
        <v>4193</v>
      </c>
      <c r="D44" s="14">
        <v>118</v>
      </c>
      <c r="E44" s="14">
        <v>150</v>
      </c>
      <c r="F44" s="12">
        <f t="shared" si="0"/>
        <v>2.8142141664679228</v>
      </c>
      <c r="G44" s="12">
        <f t="shared" si="1"/>
        <v>78.66666666666666</v>
      </c>
    </row>
    <row r="45" spans="1:7" s="13" customFormat="1" ht="26.25" customHeight="1">
      <c r="A45" s="8" t="s">
        <v>55</v>
      </c>
      <c r="B45" s="9" t="s">
        <v>106</v>
      </c>
      <c r="C45" s="10">
        <v>66534</v>
      </c>
      <c r="D45" s="10">
        <v>66533.36</v>
      </c>
      <c r="E45" s="14">
        <v>44775</v>
      </c>
      <c r="F45" s="12">
        <f t="shared" si="0"/>
        <v>99.99903808579073</v>
      </c>
      <c r="G45" s="12">
        <f t="shared" si="1"/>
        <v>148.59488553880513</v>
      </c>
    </row>
    <row r="46" spans="1:7" s="13" customFormat="1" ht="27" customHeight="1" hidden="1">
      <c r="A46" s="8" t="s">
        <v>56</v>
      </c>
      <c r="B46" s="9" t="s">
        <v>57</v>
      </c>
      <c r="C46" s="14">
        <v>0</v>
      </c>
      <c r="D46" s="14">
        <v>0</v>
      </c>
      <c r="E46" s="14">
        <v>0</v>
      </c>
      <c r="F46" s="12" t="e">
        <f t="shared" si="0"/>
        <v>#DIV/0!</v>
      </c>
      <c r="G46" s="12" t="e">
        <f t="shared" si="1"/>
        <v>#DIV/0!</v>
      </c>
    </row>
    <row r="47" spans="1:7" s="13" customFormat="1" ht="19.5" customHeight="1">
      <c r="A47" s="28" t="s">
        <v>72</v>
      </c>
      <c r="B47" s="29" t="s">
        <v>74</v>
      </c>
      <c r="C47" s="15">
        <f>C48</f>
        <v>122037</v>
      </c>
      <c r="D47" s="15">
        <f>D48</f>
        <v>62700</v>
      </c>
      <c r="E47" s="15">
        <f>E48</f>
        <v>124780</v>
      </c>
      <c r="F47" s="12">
        <f t="shared" si="0"/>
        <v>51.37786081270435</v>
      </c>
      <c r="G47" s="12">
        <f t="shared" si="1"/>
        <v>50.24843724955922</v>
      </c>
    </row>
    <row r="48" spans="1:7" ht="21.75" customHeight="1">
      <c r="A48" s="8" t="s">
        <v>73</v>
      </c>
      <c r="B48" s="9" t="s">
        <v>108</v>
      </c>
      <c r="C48" s="14">
        <v>122037</v>
      </c>
      <c r="D48" s="14">
        <v>62700</v>
      </c>
      <c r="E48" s="14">
        <v>124780</v>
      </c>
      <c r="F48" s="12">
        <f t="shared" si="0"/>
        <v>51.37786081270435</v>
      </c>
      <c r="G48" s="12">
        <f t="shared" si="1"/>
        <v>50.24843724955922</v>
      </c>
    </row>
    <row r="49" spans="1:7" ht="15.75" customHeight="1" hidden="1">
      <c r="A49" s="28" t="s">
        <v>8</v>
      </c>
      <c r="B49" s="35" t="s">
        <v>28</v>
      </c>
      <c r="C49" s="15"/>
      <c r="D49" s="15"/>
      <c r="E49" s="15"/>
      <c r="F49" s="12" t="e">
        <f t="shared" si="0"/>
        <v>#DIV/0!</v>
      </c>
      <c r="G49" s="12" t="e">
        <f t="shared" si="1"/>
        <v>#DIV/0!</v>
      </c>
    </row>
    <row r="50" spans="1:7" s="17" customFormat="1" ht="17.25" customHeight="1">
      <c r="A50" s="31" t="s">
        <v>9</v>
      </c>
      <c r="B50" s="32"/>
      <c r="C50" s="33">
        <f>C4+C36+C49</f>
        <v>4605776</v>
      </c>
      <c r="D50" s="33">
        <f>D4+D36+D49</f>
        <v>2344274.46</v>
      </c>
      <c r="E50" s="33">
        <f>E4+E36+E49</f>
        <v>1739272.88</v>
      </c>
      <c r="F50" s="34">
        <f t="shared" si="0"/>
        <v>50.89857735156899</v>
      </c>
      <c r="G50" s="34">
        <f t="shared" si="1"/>
        <v>134.7847417709405</v>
      </c>
    </row>
    <row r="51" spans="1:7" ht="13.5" customHeight="1">
      <c r="A51" s="28" t="s">
        <v>10</v>
      </c>
      <c r="B51" s="35"/>
      <c r="C51" s="15"/>
      <c r="D51" s="15"/>
      <c r="E51" s="15"/>
      <c r="F51" s="12"/>
      <c r="G51" s="12"/>
    </row>
    <row r="52" spans="1:7" ht="12.75">
      <c r="A52" s="28" t="s">
        <v>11</v>
      </c>
      <c r="B52" s="36" t="s">
        <v>65</v>
      </c>
      <c r="C52" s="15">
        <v>1106029</v>
      </c>
      <c r="D52" s="15">
        <v>712348.57</v>
      </c>
      <c r="E52" s="15">
        <v>635790.21</v>
      </c>
      <c r="F52" s="12">
        <f t="shared" si="0"/>
        <v>64.40595770996963</v>
      </c>
      <c r="G52" s="12">
        <f t="shared" si="1"/>
        <v>112.04144996193006</v>
      </c>
    </row>
    <row r="53" spans="1:7" ht="12.75">
      <c r="A53" s="8" t="s">
        <v>12</v>
      </c>
      <c r="B53" s="9">
        <v>211.213</v>
      </c>
      <c r="C53" s="14">
        <v>911347</v>
      </c>
      <c r="D53" s="14">
        <v>585773.15</v>
      </c>
      <c r="E53" s="14">
        <v>560828.22</v>
      </c>
      <c r="F53" s="12">
        <f t="shared" si="0"/>
        <v>64.27553390750175</v>
      </c>
      <c r="G53" s="12">
        <f t="shared" si="1"/>
        <v>104.44787353960186</v>
      </c>
    </row>
    <row r="54" spans="1:7" ht="12.75">
      <c r="A54" s="8" t="s">
        <v>19</v>
      </c>
      <c r="B54" s="9">
        <v>223</v>
      </c>
      <c r="C54" s="14">
        <v>50000</v>
      </c>
      <c r="D54" s="14">
        <v>20822.77</v>
      </c>
      <c r="E54" s="14">
        <v>17694.2</v>
      </c>
      <c r="F54" s="12">
        <f t="shared" si="0"/>
        <v>41.645540000000004</v>
      </c>
      <c r="G54" s="12">
        <f t="shared" si="1"/>
        <v>117.68133060550913</v>
      </c>
    </row>
    <row r="55" spans="1:9" ht="12.75">
      <c r="A55" s="8" t="s">
        <v>13</v>
      </c>
      <c r="B55" s="9"/>
      <c r="C55" s="14">
        <f>C52-C53-C54</f>
        <v>144682</v>
      </c>
      <c r="D55" s="14">
        <f>D52-D53-D54</f>
        <v>105752.64999999992</v>
      </c>
      <c r="E55" s="14">
        <f>E52-E53-E54</f>
        <v>57267.78999999999</v>
      </c>
      <c r="F55" s="12">
        <f t="shared" si="0"/>
        <v>73.09316293664722</v>
      </c>
      <c r="G55" s="12">
        <f t="shared" si="1"/>
        <v>184.6634032848132</v>
      </c>
      <c r="I55" s="1"/>
    </row>
    <row r="56" spans="1:7" ht="12.75">
      <c r="A56" s="28" t="s">
        <v>20</v>
      </c>
      <c r="B56" s="36" t="s">
        <v>37</v>
      </c>
      <c r="C56" s="15">
        <v>66534</v>
      </c>
      <c r="D56" s="15">
        <v>46734.99</v>
      </c>
      <c r="E56" s="15">
        <v>35219.07</v>
      </c>
      <c r="F56" s="12">
        <f t="shared" si="0"/>
        <v>70.24226711155198</v>
      </c>
      <c r="G56" s="12">
        <f t="shared" si="1"/>
        <v>132.69796732281688</v>
      </c>
    </row>
    <row r="57" spans="1:7" ht="24" customHeight="1">
      <c r="A57" s="28" t="s">
        <v>29</v>
      </c>
      <c r="B57" s="36" t="s">
        <v>62</v>
      </c>
      <c r="C57" s="15">
        <v>20000</v>
      </c>
      <c r="D57" s="15">
        <v>0</v>
      </c>
      <c r="E57" s="15">
        <v>0</v>
      </c>
      <c r="F57" s="12">
        <f t="shared" si="0"/>
        <v>0</v>
      </c>
      <c r="G57" s="12"/>
    </row>
    <row r="58" spans="1:7" ht="18.75" customHeight="1">
      <c r="A58" s="28" t="s">
        <v>75</v>
      </c>
      <c r="B58" s="36" t="s">
        <v>77</v>
      </c>
      <c r="C58" s="15">
        <f>C59+C60+C61</f>
        <v>707752</v>
      </c>
      <c r="D58" s="15">
        <f>D59+D60+D61</f>
        <v>541240</v>
      </c>
      <c r="E58" s="15">
        <f>E59+E60+E61</f>
        <v>102000</v>
      </c>
      <c r="F58" s="12">
        <f t="shared" si="0"/>
        <v>76.47311487639739</v>
      </c>
      <c r="G58" s="12">
        <f t="shared" si="1"/>
        <v>530.6274509803922</v>
      </c>
    </row>
    <row r="59" spans="1:7" ht="12.75">
      <c r="A59" s="8" t="s">
        <v>97</v>
      </c>
      <c r="B59" s="37" t="s">
        <v>98</v>
      </c>
      <c r="C59" s="14">
        <v>4075</v>
      </c>
      <c r="D59" s="14">
        <v>0</v>
      </c>
      <c r="E59" s="14">
        <v>0</v>
      </c>
      <c r="F59" s="12">
        <f t="shared" si="0"/>
        <v>0</v>
      </c>
      <c r="G59" s="12"/>
    </row>
    <row r="60" spans="1:7" ht="12" customHeight="1">
      <c r="A60" s="8" t="s">
        <v>76</v>
      </c>
      <c r="B60" s="37" t="s">
        <v>78</v>
      </c>
      <c r="C60" s="14">
        <v>639377</v>
      </c>
      <c r="D60" s="14">
        <v>476940</v>
      </c>
      <c r="E60" s="14">
        <v>97000</v>
      </c>
      <c r="F60" s="12">
        <f t="shared" si="0"/>
        <v>74.59448807198257</v>
      </c>
      <c r="G60" s="12">
        <f t="shared" si="1"/>
        <v>491.69072164948454</v>
      </c>
    </row>
    <row r="61" spans="1:7" ht="12.75">
      <c r="A61" s="8" t="s">
        <v>41</v>
      </c>
      <c r="B61" s="37" t="s">
        <v>38</v>
      </c>
      <c r="C61" s="14">
        <v>64300</v>
      </c>
      <c r="D61" s="14">
        <v>64300</v>
      </c>
      <c r="E61" s="14">
        <v>5000</v>
      </c>
      <c r="F61" s="12">
        <f t="shared" si="0"/>
        <v>100</v>
      </c>
      <c r="G61" s="12">
        <f t="shared" si="1"/>
        <v>1286</v>
      </c>
    </row>
    <row r="62" spans="1:7" ht="12.75">
      <c r="A62" s="28" t="s">
        <v>66</v>
      </c>
      <c r="B62" s="36" t="s">
        <v>67</v>
      </c>
      <c r="C62" s="15">
        <f>C63+C64+C65+C66</f>
        <v>575642</v>
      </c>
      <c r="D62" s="15">
        <f>D63+D64+D65+D66</f>
        <v>344206.67</v>
      </c>
      <c r="E62" s="15">
        <f>E63+E64+E65+E66</f>
        <v>251688.2</v>
      </c>
      <c r="F62" s="12">
        <f t="shared" si="0"/>
        <v>59.79526684988239</v>
      </c>
      <c r="G62" s="12">
        <f t="shared" si="1"/>
        <v>136.75916073935923</v>
      </c>
    </row>
    <row r="63" spans="1:7" s="5" customFormat="1" ht="12.75">
      <c r="A63" s="8" t="s">
        <v>94</v>
      </c>
      <c r="B63" s="37" t="s">
        <v>93</v>
      </c>
      <c r="C63" s="14">
        <v>201</v>
      </c>
      <c r="D63" s="14">
        <v>134</v>
      </c>
      <c r="E63" s="14">
        <v>0</v>
      </c>
      <c r="F63" s="12">
        <f t="shared" si="0"/>
        <v>66.66666666666666</v>
      </c>
      <c r="G63" s="12"/>
    </row>
    <row r="64" spans="1:7" ht="12.75" hidden="1">
      <c r="A64" s="8" t="s">
        <v>54</v>
      </c>
      <c r="B64" s="37" t="s">
        <v>53</v>
      </c>
      <c r="C64" s="14">
        <v>0</v>
      </c>
      <c r="D64" s="14">
        <v>0</v>
      </c>
      <c r="E64" s="14">
        <v>0</v>
      </c>
      <c r="F64" s="12" t="e">
        <f t="shared" si="0"/>
        <v>#DIV/0!</v>
      </c>
      <c r="G64" s="12" t="e">
        <f t="shared" si="1"/>
        <v>#DIV/0!</v>
      </c>
    </row>
    <row r="65" spans="1:7" ht="12.75">
      <c r="A65" s="8" t="s">
        <v>40</v>
      </c>
      <c r="B65" s="37" t="s">
        <v>39</v>
      </c>
      <c r="C65" s="14">
        <v>355637</v>
      </c>
      <c r="D65" s="14">
        <v>257883.27</v>
      </c>
      <c r="E65" s="14">
        <v>149092.72</v>
      </c>
      <c r="F65" s="12">
        <f t="shared" si="0"/>
        <v>72.51305966477054</v>
      </c>
      <c r="G65" s="12">
        <f t="shared" si="1"/>
        <v>172.96838504254265</v>
      </c>
    </row>
    <row r="66" spans="1:7" ht="12.75">
      <c r="A66" s="8" t="s">
        <v>99</v>
      </c>
      <c r="B66" s="37" t="s">
        <v>100</v>
      </c>
      <c r="C66" s="14">
        <v>219804</v>
      </c>
      <c r="D66" s="14">
        <v>86189.4</v>
      </c>
      <c r="E66" s="14">
        <v>102595.48</v>
      </c>
      <c r="F66" s="12">
        <f t="shared" si="0"/>
        <v>39.21193426871212</v>
      </c>
      <c r="G66" s="12">
        <f t="shared" si="1"/>
        <v>84.00896413760138</v>
      </c>
    </row>
    <row r="67" spans="1:7" ht="21.75" customHeight="1">
      <c r="A67" s="28" t="s">
        <v>17</v>
      </c>
      <c r="B67" s="36" t="s">
        <v>30</v>
      </c>
      <c r="C67" s="15">
        <v>2186174</v>
      </c>
      <c r="D67" s="15">
        <v>616591.69</v>
      </c>
      <c r="E67" s="15">
        <v>530956.85</v>
      </c>
      <c r="F67" s="12">
        <f t="shared" si="0"/>
        <v>28.20414523272164</v>
      </c>
      <c r="G67" s="12">
        <f t="shared" si="1"/>
        <v>116.12839913450594</v>
      </c>
    </row>
    <row r="68" spans="1:7" ht="11.25" customHeight="1">
      <c r="A68" s="28" t="s">
        <v>42</v>
      </c>
      <c r="B68" s="36" t="s">
        <v>63</v>
      </c>
      <c r="C68" s="15">
        <v>3000</v>
      </c>
      <c r="D68" s="15">
        <v>3000</v>
      </c>
      <c r="E68" s="15">
        <v>3000</v>
      </c>
      <c r="F68" s="12">
        <f t="shared" si="0"/>
        <v>100</v>
      </c>
      <c r="G68" s="12">
        <f t="shared" si="1"/>
        <v>100</v>
      </c>
    </row>
    <row r="69" spans="1:7" ht="12.75" hidden="1">
      <c r="A69" s="28" t="s">
        <v>31</v>
      </c>
      <c r="B69" s="29">
        <v>1003</v>
      </c>
      <c r="C69" s="15"/>
      <c r="D69" s="15"/>
      <c r="E69" s="15"/>
      <c r="F69" s="12" t="e">
        <f t="shared" si="0"/>
        <v>#DIV/0!</v>
      </c>
      <c r="G69" s="12" t="e">
        <f t="shared" si="1"/>
        <v>#DIV/0!</v>
      </c>
    </row>
    <row r="70" spans="1:7" ht="0.75" customHeight="1" hidden="1">
      <c r="A70" s="8" t="s">
        <v>58</v>
      </c>
      <c r="B70" s="37"/>
      <c r="C70" s="14"/>
      <c r="D70" s="14"/>
      <c r="E70" s="14"/>
      <c r="F70" s="12" t="e">
        <f t="shared" si="0"/>
        <v>#DIV/0!</v>
      </c>
      <c r="G70" s="12" t="e">
        <f t="shared" si="1"/>
        <v>#DIV/0!</v>
      </c>
    </row>
    <row r="71" spans="1:7" ht="12.75" hidden="1">
      <c r="A71" s="8" t="s">
        <v>69</v>
      </c>
      <c r="B71" s="37"/>
      <c r="C71" s="14"/>
      <c r="D71" s="15"/>
      <c r="E71" s="15"/>
      <c r="F71" s="12" t="e">
        <f t="shared" si="0"/>
        <v>#DIV/0!</v>
      </c>
      <c r="G71" s="12" t="e">
        <f t="shared" si="1"/>
        <v>#DIV/0!</v>
      </c>
    </row>
    <row r="72" spans="1:7" ht="12.75" hidden="1">
      <c r="A72" s="8" t="s">
        <v>71</v>
      </c>
      <c r="B72" s="37"/>
      <c r="C72" s="14"/>
      <c r="D72" s="15"/>
      <c r="E72" s="15"/>
      <c r="F72" s="12" t="e">
        <f t="shared" si="0"/>
        <v>#DIV/0!</v>
      </c>
      <c r="G72" s="12" t="e">
        <f t="shared" si="1"/>
        <v>#DIV/0!</v>
      </c>
    </row>
    <row r="73" spans="1:7" ht="12.75" hidden="1">
      <c r="A73" s="8" t="s">
        <v>68</v>
      </c>
      <c r="B73" s="37"/>
      <c r="C73" s="14"/>
      <c r="D73" s="15"/>
      <c r="E73" s="15"/>
      <c r="F73" s="12" t="e">
        <f t="shared" si="0"/>
        <v>#DIV/0!</v>
      </c>
      <c r="G73" s="12" t="e">
        <f t="shared" si="1"/>
        <v>#DIV/0!</v>
      </c>
    </row>
    <row r="74" spans="1:7" ht="12.75" hidden="1">
      <c r="A74" s="8" t="s">
        <v>32</v>
      </c>
      <c r="B74" s="37" t="s">
        <v>33</v>
      </c>
      <c r="C74" s="14"/>
      <c r="D74" s="14"/>
      <c r="E74" s="14"/>
      <c r="F74" s="12" t="e">
        <f t="shared" si="0"/>
        <v>#DIV/0!</v>
      </c>
      <c r="G74" s="12" t="e">
        <f>D74/E74*100</f>
        <v>#DIV/0!</v>
      </c>
    </row>
    <row r="75" spans="1:7" ht="24" hidden="1">
      <c r="A75" s="8" t="s">
        <v>46</v>
      </c>
      <c r="B75" s="37"/>
      <c r="C75" s="14"/>
      <c r="D75" s="14"/>
      <c r="E75" s="14"/>
      <c r="F75" s="12" t="e">
        <f t="shared" si="0"/>
        <v>#DIV/0!</v>
      </c>
      <c r="G75" s="12" t="e">
        <f>D75/E75*100</f>
        <v>#DIV/0!</v>
      </c>
    </row>
    <row r="76" spans="1:7" ht="12.75" hidden="1">
      <c r="A76" s="8" t="s">
        <v>61</v>
      </c>
      <c r="B76" s="37"/>
      <c r="C76" s="14"/>
      <c r="D76" s="14"/>
      <c r="E76" s="14"/>
      <c r="F76" s="12" t="e">
        <f t="shared" si="0"/>
        <v>#DIV/0!</v>
      </c>
      <c r="G76" s="12" t="e">
        <f>D76/E76*100</f>
        <v>#DIV/0!</v>
      </c>
    </row>
    <row r="77" spans="1:7" ht="12.75" hidden="1">
      <c r="A77" s="28" t="s">
        <v>43</v>
      </c>
      <c r="B77" s="36" t="s">
        <v>64</v>
      </c>
      <c r="C77" s="15">
        <v>0</v>
      </c>
      <c r="D77" s="15">
        <v>0</v>
      </c>
      <c r="E77" s="15">
        <v>0</v>
      </c>
      <c r="F77" s="12" t="e">
        <f t="shared" si="0"/>
        <v>#DIV/0!</v>
      </c>
      <c r="G77" s="12" t="e">
        <f>D77/E77*100</f>
        <v>#DIV/0!</v>
      </c>
    </row>
    <row r="78" spans="1:7" s="17" customFormat="1" ht="19.5" customHeight="1">
      <c r="A78" s="45" t="s">
        <v>14</v>
      </c>
      <c r="B78" s="46"/>
      <c r="C78" s="38">
        <f>C52+C56+C57+C58+C62+C67+C68+C69+C77</f>
        <v>4665131</v>
      </c>
      <c r="D78" s="38">
        <f>D52+D56+D57+D58+D62+D67+D68+D69+D77</f>
        <v>2264121.92</v>
      </c>
      <c r="E78" s="38">
        <f>E52+E56+E57+E58+E62+E67+E68+E69+E77</f>
        <v>1558654.33</v>
      </c>
      <c r="F78" s="34">
        <f t="shared" si="0"/>
        <v>48.53286906627059</v>
      </c>
      <c r="G78" s="34">
        <f>D78/E78*100</f>
        <v>145.26132423473265</v>
      </c>
    </row>
    <row r="79" spans="1:7" ht="26.25" customHeight="1">
      <c r="A79" s="28" t="s">
        <v>34</v>
      </c>
      <c r="B79" s="29"/>
      <c r="C79" s="39">
        <f>C50-C78</f>
        <v>-59355</v>
      </c>
      <c r="D79" s="39">
        <f>D50-D78</f>
        <v>80152.54000000004</v>
      </c>
      <c r="E79" s="39">
        <f>E50-E78</f>
        <v>180618.5499999998</v>
      </c>
      <c r="F79" s="12"/>
      <c r="G79" s="12"/>
    </row>
    <row r="80" spans="3:5" ht="15.75" customHeight="1">
      <c r="C80" s="62"/>
      <c r="D80" s="62"/>
      <c r="E80" s="47"/>
    </row>
    <row r="81" spans="1:7" s="3" customFormat="1" ht="15.75" customHeight="1">
      <c r="A81" s="3" t="s">
        <v>80</v>
      </c>
      <c r="C81" s="4"/>
      <c r="D81" s="4"/>
      <c r="E81" s="60"/>
      <c r="F81" s="64" t="s">
        <v>79</v>
      </c>
      <c r="G81" s="64"/>
    </row>
    <row r="82" spans="3:5" ht="12.75">
      <c r="C82" s="62"/>
      <c r="D82" s="62"/>
      <c r="E82" s="47"/>
    </row>
    <row r="83" spans="3:5" ht="12.75">
      <c r="C83" s="47"/>
      <c r="D83" s="47"/>
      <c r="E83" s="47"/>
    </row>
    <row r="84" ht="12.75">
      <c r="A84" s="48"/>
    </row>
  </sheetData>
  <sheetProtection/>
  <mergeCells count="4">
    <mergeCell ref="C82:D82"/>
    <mergeCell ref="A1:G1"/>
    <mergeCell ref="C80:D80"/>
    <mergeCell ref="F81:G81"/>
  </mergeCells>
  <printOptions horizontalCentered="1"/>
  <pageMargins left="0.5905511811023623" right="0.1968503937007874" top="0.5905511811023623" bottom="0.1968503937007874" header="0.7480314960629921" footer="0.35433070866141736"/>
  <pageSetup fitToHeight="1" fitToWidth="1" horizontalDpi="600" verticalDpi="600" orientation="portrait" paperSize="9" scale="53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RePack by SPecialiST</cp:lastModifiedBy>
  <cp:lastPrinted>2018-05-07T05:49:31Z</cp:lastPrinted>
  <dcterms:created xsi:type="dcterms:W3CDTF">2006-03-13T07:15:44Z</dcterms:created>
  <dcterms:modified xsi:type="dcterms:W3CDTF">2018-09-06T04:07:26Z</dcterms:modified>
  <cp:category/>
  <cp:version/>
  <cp:contentType/>
  <cp:contentStatus/>
</cp:coreProperties>
</file>