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12.2018" sheetId="1" r:id="rId1"/>
  </sheets>
  <definedNames>
    <definedName name="_xlnm.Print_Area" localSheetId="0">'01.12.2018'!$A$1:$G$75</definedName>
  </definedNames>
  <calcPr fullCalcOnLoad="1"/>
</workbook>
</file>

<file path=xl/sharedStrings.xml><?xml version="1.0" encoding="utf-8"?>
<sst xmlns="http://schemas.openxmlformats.org/spreadsheetml/2006/main" count="141" uniqueCount="141">
  <si>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</si>
  <si>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</si>
  <si>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</si>
  <si>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</si>
  <si>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</si>
  <si>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</si>
  <si>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</si>
  <si>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</si>
  <si>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</si>
  <si>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</si>
  <si>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</si>
  <si>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</si>
  <si>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</si>
  <si>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</si>
  <si>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</si>
  <si>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</si>
  <si>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</si>
  <si>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</si>
  <si>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</si>
  <si>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</si>
  <si>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</si>
  <si>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</si>
  <si>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</si>
  <si>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</si>
  <si>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</si>
  <si>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</si>
  <si>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</si>
  <si>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</si>
  <si>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</si>
  <si>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</si>
  <si>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</si>
  <si>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</si>
  <si>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</si>
  <si>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</si>
  <si>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</si>
  <si>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</si>
  <si>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</si>
  <si>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</si>
  <si>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</si>
  <si>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ГОСУДАРСТВЕННАЯ ПОШЛИНА</t>
  </si>
  <si>
    <t>993 108 04020 01 0000 110</t>
  </si>
  <si>
    <t>Субсидии бюджетам поселений на обеспечение жильем молодых семей</t>
  </si>
  <si>
    <t>993 202 02008 10 0000 151</t>
  </si>
  <si>
    <t>Прочие субсидии бюджетам поселений (на содержание автомобильных дорог общего пользования)</t>
  </si>
  <si>
    <t>993 202 02024 10 0000 151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</si>
  <si>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</si>
  <si>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</si>
  <si>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</si>
  <si>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</si>
  <si>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993 202 04999 10 0000 151</t>
  </si>
  <si>
    <t>Субвенции пос.на осущ.полномочий по первичному воинскому учету</t>
  </si>
  <si>
    <t>0500</t>
  </si>
  <si>
    <t>Жилищно-коммунальное хозяйство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</si>
  <si>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</si>
  <si>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</si>
  <si>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Социальное развитие села жилье гражданам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</si>
  <si>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</si>
  <si>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</si>
  <si>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</si>
  <si>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</si>
  <si>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</si>
  <si>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</si>
  <si>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</si>
  <si>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</si>
  <si>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</si>
  <si>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</si>
  <si>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</si>
  <si>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0409</t>
  </si>
  <si>
    <t>Дорожное хозяйство</t>
  </si>
  <si>
    <t>0502</t>
  </si>
  <si>
    <t>Начальник финансового отдела</t>
  </si>
  <si>
    <t>Национальная экономика</t>
  </si>
  <si>
    <t>0400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</si>
  <si>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</si>
  <si>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</si>
  <si>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</si>
  <si>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</si>
  <si>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</si>
  <si>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</si>
  <si>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</si>
  <si>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</si>
  <si>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</si>
  <si>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</si>
  <si>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Субвенции бюджетам поселений на выполнение передаваемых полномочий субъектов Российской Федерации</t>
  </si>
  <si>
    <t>Жилищное хозяйство</t>
  </si>
  <si>
    <t>0501</t>
  </si>
  <si>
    <t>(руб)</t>
  </si>
  <si>
    <t>Сельское хозяйство</t>
  </si>
  <si>
    <t>0405</t>
  </si>
  <si>
    <t xml:space="preserve"> ИТОГО РАСХОДОВ</t>
  </si>
  <si>
    <t>% исп.к уточ. плану</t>
  </si>
  <si>
    <t xml:space="preserve"> Дотации бюджетам на выравнивание уровня бюджетной обеспеченности</t>
  </si>
  <si>
    <t xml:space="preserve"> Субвенции бюджетам поселений на выполнение передаваемых полномочий</t>
  </si>
  <si>
    <t xml:space="preserve"> ИТОГО ДОХОДОВ</t>
  </si>
  <si>
    <t xml:space="preserve"> - Соц. Выплаты молодым семьям (прог."Жилище")</t>
  </si>
  <si>
    <t>993 202 15001 10 0000 151</t>
  </si>
  <si>
    <t>993 202 15002 10 0000 151</t>
  </si>
  <si>
    <t>993 202 29999 10 0000 151</t>
  </si>
  <si>
    <t>993 202 30024 10 0000 151</t>
  </si>
  <si>
    <t>993 202 35118 10 0000 151</t>
  </si>
  <si>
    <t>993 207 05030 10 0000 180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</si>
  <si>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</si>
  <si>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</si>
  <si>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</si>
  <si>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</si>
  <si>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</si>
  <si>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</si>
  <si>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</si>
  <si>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</si>
  <si>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</si>
  <si>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</si>
  <si>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</si>
  <si>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</si>
  <si>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</si>
  <si>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</si>
  <si>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</si>
  <si>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</si>
  <si>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</si>
  <si>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</si>
  <si>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</si>
  <si>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</si>
  <si>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</si>
  <si>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</si>
  <si>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</si>
  <si>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</si>
  <si>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</si>
  <si>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</si>
  <si>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</si>
  <si>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</si>
  <si>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</si>
  <si>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Е.И.Чернов</t>
  </si>
  <si>
    <t>Уточ. план на 2018 г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</si>
  <si>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</si>
  <si>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993 202 25467 10 0000 151</t>
  </si>
  <si>
    <t>Социальная политика</t>
  </si>
  <si>
    <t>Субсидии бюджетам сельских поселений на реализацию мероприятий по устойчивому развитию сельских территорий</t>
  </si>
  <si>
    <t>993 202 25567 10 0000 151</t>
  </si>
  <si>
    <t xml:space="preserve">% исп. 2018г. к 2017 г. </t>
  </si>
  <si>
    <t>АНАЛИЗ ИСПОЛНЕНИЯ БЮДЖЕТА Н.Ч.СЮРБЕЕВСКОГО ПОСЕЛЕНИЯ НА 01.12.2018 г.</t>
  </si>
  <si>
    <t>Исполнено на 01.12.2018</t>
  </si>
  <si>
    <t>Исполнено на 01.12.2017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</si>
</sst>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</numFmts>
  <fonts count="50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u val="single"/>
      <sz val="9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33" fillId="0" borderId="1">
      <alignment horizontal="right" vertical="center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3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/>
    </xf>
    <xf numFmtId="4" fontId="3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1" fillId="30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1" fillId="30" borderId="11" xfId="0" applyFont="1" applyFill="1" applyBorder="1" applyAlignment="1">
      <alignment wrapText="1"/>
    </xf>
    <xf numFmtId="0" fontId="8" fillId="0" borderId="11" xfId="0" applyFont="1" applyBorder="1" applyAlignment="1">
      <alignment vertical="center" wrapText="1"/>
    </xf>
    <xf numFmtId="49" fontId="11" fillId="30" borderId="12" xfId="53" applyNumberFormat="1" applyFont="1" applyFill="1" applyBorder="1" applyAlignment="1">
      <alignment wrapText="1"/>
      <protection/>
    </xf>
    <xf numFmtId="49" fontId="11" fillId="30" borderId="13" xfId="53" applyNumberFormat="1" applyFont="1" applyFill="1" applyBorder="1" applyAlignment="1">
      <alignment wrapText="1"/>
      <protection/>
    </xf>
    <xf numFmtId="0" fontId="9" fillId="0" borderId="11" xfId="0" applyFont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right" vertical="center"/>
    </xf>
    <xf numFmtId="4" fontId="9" fillId="35" borderId="11" xfId="0" applyNumberFormat="1" applyFont="1" applyFill="1" applyBorder="1" applyAlignment="1">
      <alignment horizontal="right" vertical="center"/>
    </xf>
    <xf numFmtId="165" fontId="9" fillId="0" borderId="11" xfId="0" applyNumberFormat="1" applyFont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10" fillId="0" borderId="0" xfId="0" applyNumberFormat="1" applyFont="1" applyAlignment="1" applyProtection="1">
      <alignment horizontal="right" vertical="center"/>
      <protection locked="0"/>
    </xf>
    <xf numFmtId="4" fontId="8" fillId="35" borderId="11" xfId="0" applyNumberFormat="1" applyFont="1" applyFill="1" applyBorder="1" applyAlignment="1">
      <alignment horizontal="right" vertical="center"/>
    </xf>
    <xf numFmtId="4" fontId="49" fillId="0" borderId="1" xfId="33" applyNumberFormat="1" applyFont="1" applyAlignment="1" applyProtection="1">
      <alignment horizontal="right" vertical="center" shrinkToFit="1"/>
      <protection/>
    </xf>
    <xf numFmtId="4" fontId="9" fillId="34" borderId="11" xfId="0" applyNumberFormat="1" applyFont="1" applyFill="1" applyBorder="1" applyAlignment="1">
      <alignment horizontal="right" vertical="center"/>
    </xf>
    <xf numFmtId="165" fontId="9" fillId="34" borderId="11" xfId="0" applyNumberFormat="1" applyFont="1" applyFill="1" applyBorder="1" applyAlignment="1">
      <alignment horizontal="right" vertical="center"/>
    </xf>
    <xf numFmtId="1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3" fillId="0" borderId="14" xfId="0" applyFont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30" borderId="15" xfId="0" applyFont="1" applyFill="1" applyBorder="1" applyAlignment="1">
      <alignment vertical="center" wrapText="1"/>
    </xf>
    <xf numFmtId="0" fontId="9" fillId="30" borderId="11" xfId="0" applyFont="1" applyFill="1" applyBorder="1" applyAlignment="1">
      <alignment vertical="center" wrapText="1"/>
    </xf>
    <xf numFmtId="0" fontId="8" fillId="30" borderId="11" xfId="0" applyFont="1" applyFill="1" applyBorder="1" applyAlignment="1">
      <alignment horizontal="left" vertical="center" wrapText="1"/>
    </xf>
    <xf numFmtId="49" fontId="8" fillId="30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4" fontId="4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 wrapText="1"/>
    </xf>
    <xf numFmtId="4" fontId="49" fillId="0" borderId="1" xfId="33" applyNumberFormat="1" applyFont="1" applyFill="1" applyAlignment="1" applyProtection="1">
      <alignment horizontal="right" vertical="center" wrapText="1" shrinkToFit="1"/>
      <protection/>
    </xf>
    <xf numFmtId="49" fontId="11" fillId="30" borderId="16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PageLayoutView="0" workbookViewId="0" topLeftCell="A1">
      <selection activeCell="G33" sqref="G33"/>
    </sheetView>
  </sheetViews>
  <sheetFormatPr defaultColWidth="9.00390625" defaultRowHeight="12.75"/>
  <cols>
    <col min="1" max="1" width="54.875" style="2" customWidth="1"/>
    <col min="2" max="2" width="28.75390625" style="2" customWidth="1"/>
    <col min="3" max="3" width="13.875" style="6" customWidth="1"/>
    <col min="4" max="4" width="15.125" style="6" customWidth="1"/>
    <col min="5" max="5" width="15.125" style="63" customWidth="1"/>
    <col min="6" max="6" width="10.875" style="2" customWidth="1"/>
    <col min="7" max="7" width="10.125" style="2" customWidth="1"/>
  </cols>
  <sheetData>
    <row r="1" spans="1:7" s="1" customFormat="1" ht="16.5" customHeight="1">
      <c r="A1" s="69" t="s">
        <v>138</v>
      </c>
      <c r="B1" s="69"/>
      <c r="C1" s="69"/>
      <c r="D1" s="69"/>
      <c r="E1" s="69"/>
      <c r="F1" s="69"/>
      <c r="G1" s="69"/>
    </row>
    <row r="2" spans="6:7" ht="11.25" customHeight="1">
      <c r="F2" s="49"/>
      <c r="G2" s="2" t="s">
        <v>86</v>
      </c>
    </row>
    <row r="3" spans="1:7" ht="52.5" customHeight="1">
      <c r="A3" s="14" t="s">
        <v>0</v>
      </c>
      <c r="B3" s="14" t="s">
        <v>19</v>
      </c>
      <c r="C3" s="15" t="s">
        <v>131</v>
      </c>
      <c r="D3" s="15" t="s">
        <v>139</v>
      </c>
      <c r="E3" s="15" t="s">
        <v>140</v>
      </c>
      <c r="F3" s="16" t="s">
        <v>90</v>
      </c>
      <c r="G3" s="16" t="s">
        <v>137</v>
      </c>
    </row>
    <row r="4" spans="1:7" ht="12" customHeight="1">
      <c r="A4" s="17" t="s">
        <v>1</v>
      </c>
      <c r="B4" s="17"/>
      <c r="C4" s="36">
        <f>C5+C22</f>
        <v>877980</v>
      </c>
      <c r="D4" s="36">
        <f>D5+D22</f>
        <v>761249.2400000001</v>
      </c>
      <c r="E4" s="36">
        <f>E5+E22</f>
        <v>717418.38</v>
      </c>
      <c r="F4" s="38">
        <f aca="true" t="shared" si="0" ref="F4:F11">D4/C4*100</f>
        <v>86.70462197316569</v>
      </c>
      <c r="G4" s="38">
        <f aca="true" t="shared" si="1" ref="G4:G51">D4*100/E4</f>
        <v>106.10952565781771</v>
      </c>
    </row>
    <row r="5" spans="1:7" ht="12.75">
      <c r="A5" s="18" t="s">
        <v>14</v>
      </c>
      <c r="B5" s="17"/>
      <c r="C5" s="36">
        <f>C6+C8+C13+C15+C21</f>
        <v>835160</v>
      </c>
      <c r="D5" s="36">
        <f>D6+D8+D13+D15+D21</f>
        <v>707475.81</v>
      </c>
      <c r="E5" s="36">
        <f>E6+E8+E13+E15+E21</f>
        <v>679447.7</v>
      </c>
      <c r="F5" s="38">
        <f t="shared" si="0"/>
        <v>84.7114097897409</v>
      </c>
      <c r="G5" s="38">
        <f t="shared" si="1"/>
        <v>104.12513133829138</v>
      </c>
    </row>
    <row r="6" spans="1:7" ht="12.75">
      <c r="A6" s="18" t="s">
        <v>2</v>
      </c>
      <c r="B6" s="17" t="s">
        <v>20</v>
      </c>
      <c r="C6" s="36">
        <f>C7</f>
        <v>50000</v>
      </c>
      <c r="D6" s="36">
        <f>D7</f>
        <v>21565.32</v>
      </c>
      <c r="E6" s="36">
        <f>E7</f>
        <v>25488.8</v>
      </c>
      <c r="F6" s="38">
        <f t="shared" si="0"/>
        <v>43.13064</v>
      </c>
      <c r="G6" s="38">
        <f t="shared" si="1"/>
        <v>84.60704309343711</v>
      </c>
    </row>
    <row r="7" spans="1:7" ht="12.75">
      <c r="A7" s="19" t="s">
        <v>3</v>
      </c>
      <c r="B7" s="14" t="s">
        <v>36</v>
      </c>
      <c r="C7" s="39">
        <v>50000</v>
      </c>
      <c r="D7" s="40">
        <v>21565.32</v>
      </c>
      <c r="E7" s="39">
        <v>25488.8</v>
      </c>
      <c r="F7" s="38">
        <f t="shared" si="0"/>
        <v>43.13064</v>
      </c>
      <c r="G7" s="38">
        <f t="shared" si="1"/>
        <v>84.60704309343711</v>
      </c>
    </row>
    <row r="8" spans="1:7" s="10" customFormat="1" ht="25.5" customHeight="1">
      <c r="A8" s="54" t="s">
        <v>73</v>
      </c>
      <c r="B8" s="17" t="s">
        <v>74</v>
      </c>
      <c r="C8" s="36">
        <f>C9+C10+C11+C12</f>
        <v>175060</v>
      </c>
      <c r="D8" s="36">
        <f>D9+D10+D11+D12</f>
        <v>169492.31</v>
      </c>
      <c r="E8" s="36">
        <f>E9+E10+E11+E12</f>
        <v>156987.9</v>
      </c>
      <c r="F8" s="38">
        <f t="shared" si="0"/>
        <v>96.8195532960128</v>
      </c>
      <c r="G8" s="38">
        <f t="shared" si="1"/>
        <v>107.96520623563983</v>
      </c>
    </row>
    <row r="9" spans="1:7" ht="50.25" customHeight="1">
      <c r="A9" s="20" t="s">
        <v>75</v>
      </c>
      <c r="B9" s="68" t="s">
        <v>101</v>
      </c>
      <c r="C9" s="42">
        <v>69149</v>
      </c>
      <c r="D9" s="42">
        <v>75347.25</v>
      </c>
      <c r="E9" s="39">
        <v>64354.56</v>
      </c>
      <c r="F9" s="38">
        <f t="shared" si="0"/>
        <v>108.9636148028171</v>
      </c>
      <c r="G9" s="38">
        <f t="shared" si="1"/>
        <v>117.08144690912346</v>
      </c>
    </row>
    <row r="10" spans="1:7" ht="60">
      <c r="A10" s="28" t="s">
        <v>76</v>
      </c>
      <c r="B10" s="68" t="s">
        <v>102</v>
      </c>
      <c r="C10" s="42">
        <v>700</v>
      </c>
      <c r="D10" s="42">
        <v>715.17</v>
      </c>
      <c r="E10" s="39">
        <v>657.26</v>
      </c>
      <c r="F10" s="38">
        <f t="shared" si="0"/>
        <v>102.16714285714286</v>
      </c>
      <c r="G10" s="38">
        <f t="shared" si="1"/>
        <v>108.81082067979186</v>
      </c>
    </row>
    <row r="11" spans="1:7" ht="48">
      <c r="A11" s="28" t="s">
        <v>77</v>
      </c>
      <c r="B11" s="68" t="s">
        <v>103</v>
      </c>
      <c r="C11" s="42">
        <v>105211</v>
      </c>
      <c r="D11" s="42">
        <v>110239.92</v>
      </c>
      <c r="E11" s="39">
        <v>104399.83</v>
      </c>
      <c r="F11" s="38">
        <f t="shared" si="0"/>
        <v>104.7798424119151</v>
      </c>
      <c r="G11" s="38">
        <f t="shared" si="1"/>
        <v>105.59396504764423</v>
      </c>
    </row>
    <row r="12" spans="1:7" ht="48">
      <c r="A12" s="28" t="s">
        <v>78</v>
      </c>
      <c r="B12" s="68" t="s">
        <v>104</v>
      </c>
      <c r="C12" s="42">
        <v>0</v>
      </c>
      <c r="D12" s="42">
        <v>-16810.03</v>
      </c>
      <c r="E12" s="39">
        <v>-12423.75</v>
      </c>
      <c r="F12" s="38"/>
      <c r="G12" s="38">
        <f t="shared" si="1"/>
        <v>135.30560418553173</v>
      </c>
    </row>
    <row r="13" spans="1:7" ht="12.75">
      <c r="A13" s="59" t="s">
        <v>4</v>
      </c>
      <c r="B13" s="17" t="s">
        <v>21</v>
      </c>
      <c r="C13" s="36">
        <f>C14</f>
        <v>6500</v>
      </c>
      <c r="D13" s="36">
        <f>D14</f>
        <v>5710.62</v>
      </c>
      <c r="E13" s="36">
        <f>E14</f>
        <v>11697.83</v>
      </c>
      <c r="F13" s="38">
        <f aca="true" t="shared" si="2" ref="F13:F22">D13/C13*100</f>
        <v>87.8556923076923</v>
      </c>
      <c r="G13" s="38">
        <f t="shared" si="1"/>
        <v>48.81777218509758</v>
      </c>
    </row>
    <row r="14" spans="1:7" ht="13.5" customHeight="1">
      <c r="A14" s="29" t="s">
        <v>5</v>
      </c>
      <c r="B14" s="16" t="s">
        <v>37</v>
      </c>
      <c r="C14" s="42">
        <v>6500</v>
      </c>
      <c r="D14" s="42">
        <v>5710.62</v>
      </c>
      <c r="E14" s="39">
        <v>11697.83</v>
      </c>
      <c r="F14" s="38">
        <f t="shared" si="2"/>
        <v>87.8556923076923</v>
      </c>
      <c r="G14" s="38">
        <f t="shared" si="1"/>
        <v>48.81777218509758</v>
      </c>
    </row>
    <row r="15" spans="1:7" ht="16.5" customHeight="1">
      <c r="A15" s="32" t="s">
        <v>6</v>
      </c>
      <c r="B15" s="21" t="s">
        <v>22</v>
      </c>
      <c r="C15" s="36">
        <f>C16+C17</f>
        <v>603600</v>
      </c>
      <c r="D15" s="36">
        <f>D16+D17</f>
        <v>510607.56000000006</v>
      </c>
      <c r="E15" s="36">
        <f>E16+E17</f>
        <v>485273.17</v>
      </c>
      <c r="F15" s="38">
        <f t="shared" si="2"/>
        <v>84.59369781312128</v>
      </c>
      <c r="G15" s="38">
        <f t="shared" si="1"/>
        <v>105.22064510593077</v>
      </c>
    </row>
    <row r="16" spans="1:7" ht="15.75" customHeight="1">
      <c r="A16" s="29" t="s">
        <v>7</v>
      </c>
      <c r="B16" s="16" t="s">
        <v>23</v>
      </c>
      <c r="C16" s="42">
        <v>65600</v>
      </c>
      <c r="D16" s="42">
        <v>69468.15</v>
      </c>
      <c r="E16" s="39">
        <v>46879.95</v>
      </c>
      <c r="F16" s="38">
        <f t="shared" si="2"/>
        <v>105.89657012195121</v>
      </c>
      <c r="G16" s="38">
        <f t="shared" si="1"/>
        <v>148.18307186761078</v>
      </c>
    </row>
    <row r="17" spans="1:7" ht="19.5" customHeight="1">
      <c r="A17" s="32" t="s">
        <v>17</v>
      </c>
      <c r="B17" s="21" t="s">
        <v>24</v>
      </c>
      <c r="C17" s="36">
        <f>C18+C19</f>
        <v>538000</v>
      </c>
      <c r="D17" s="36">
        <f>D18+D19</f>
        <v>441139.41000000003</v>
      </c>
      <c r="E17" s="36">
        <f>E18+E19</f>
        <v>438393.22</v>
      </c>
      <c r="F17" s="38">
        <f t="shared" si="2"/>
        <v>81.99617286245355</v>
      </c>
      <c r="G17" s="38">
        <f t="shared" si="1"/>
        <v>100.62642164037118</v>
      </c>
    </row>
    <row r="18" spans="1:7" ht="27" customHeight="1">
      <c r="A18" s="30" t="s">
        <v>79</v>
      </c>
      <c r="B18" s="16" t="s">
        <v>80</v>
      </c>
      <c r="C18" s="42">
        <v>80000</v>
      </c>
      <c r="D18" s="42">
        <v>120755.08</v>
      </c>
      <c r="E18" s="39">
        <v>64304.53</v>
      </c>
      <c r="F18" s="38">
        <f t="shared" si="2"/>
        <v>150.94385000000003</v>
      </c>
      <c r="G18" s="38">
        <f t="shared" si="1"/>
        <v>187.78627260007966</v>
      </c>
    </row>
    <row r="19" spans="1:7" ht="26.25" customHeight="1">
      <c r="A19" s="31" t="s">
        <v>81</v>
      </c>
      <c r="B19" s="16" t="s">
        <v>82</v>
      </c>
      <c r="C19" s="42">
        <v>458000</v>
      </c>
      <c r="D19" s="42">
        <v>320384.33</v>
      </c>
      <c r="E19" s="39">
        <v>374088.69</v>
      </c>
      <c r="F19" s="38">
        <f t="shared" si="2"/>
        <v>69.95291048034935</v>
      </c>
      <c r="G19" s="38">
        <f t="shared" si="1"/>
        <v>85.64394983446306</v>
      </c>
    </row>
    <row r="20" spans="1:7" ht="21" customHeight="1" hidden="1">
      <c r="A20" s="29" t="s">
        <v>45</v>
      </c>
      <c r="B20" s="16" t="s">
        <v>46</v>
      </c>
      <c r="C20" s="39">
        <v>0</v>
      </c>
      <c r="D20" s="39">
        <v>0</v>
      </c>
      <c r="E20" s="39">
        <v>0</v>
      </c>
      <c r="F20" s="38" t="e">
        <f t="shared" si="2"/>
        <v>#DIV/0!</v>
      </c>
      <c r="G20" s="38" t="e">
        <f t="shared" si="1"/>
        <v>#DIV/0!</v>
      </c>
    </row>
    <row r="21" spans="1:7" ht="12.75">
      <c r="A21" s="32" t="s">
        <v>39</v>
      </c>
      <c r="B21" s="16" t="s">
        <v>40</v>
      </c>
      <c r="C21" s="39">
        <v>0</v>
      </c>
      <c r="D21" s="39">
        <v>100</v>
      </c>
      <c r="E21" s="39">
        <v>0</v>
      </c>
      <c r="F21" s="38">
        <v>0</v>
      </c>
      <c r="G21" s="38">
        <v>0</v>
      </c>
    </row>
    <row r="22" spans="1:7" ht="15" customHeight="1">
      <c r="A22" s="50" t="s">
        <v>15</v>
      </c>
      <c r="B22" s="22"/>
      <c r="C22" s="61">
        <f>C23+C27+C32+C33+C30</f>
        <v>42820</v>
      </c>
      <c r="D22" s="61">
        <f>D23+D27+D32+D33+D30</f>
        <v>53773.43</v>
      </c>
      <c r="E22" s="36">
        <f>E23+E32</f>
        <v>37970.68</v>
      </c>
      <c r="F22" s="38">
        <f t="shared" si="2"/>
        <v>125.58017281644092</v>
      </c>
      <c r="G22" s="38">
        <f t="shared" si="1"/>
        <v>141.61829601155418</v>
      </c>
    </row>
    <row r="23" spans="1:7" ht="40.5" customHeight="1">
      <c r="A23" s="50" t="s">
        <v>105</v>
      </c>
      <c r="B23" s="22" t="s">
        <v>106</v>
      </c>
      <c r="C23" s="61">
        <f>C24+C25+C26</f>
        <v>42820</v>
      </c>
      <c r="D23" s="61">
        <f>D24+D25+D26</f>
        <v>45505.51</v>
      </c>
      <c r="E23" s="61">
        <f>E24+E25+E26</f>
        <v>35834.93</v>
      </c>
      <c r="F23" s="38">
        <f aca="true" t="shared" si="3" ref="F23:F47">D23/C23*100</f>
        <v>106.27162540868753</v>
      </c>
      <c r="G23" s="38">
        <f t="shared" si="1"/>
        <v>126.98646264971077</v>
      </c>
    </row>
    <row r="24" spans="1:7" ht="54.75" customHeight="1">
      <c r="A24" s="51" t="s">
        <v>107</v>
      </c>
      <c r="B24" s="23" t="s">
        <v>108</v>
      </c>
      <c r="C24" s="60">
        <v>42820</v>
      </c>
      <c r="D24" s="41">
        <v>45505.51</v>
      </c>
      <c r="E24" s="39">
        <v>35834.93</v>
      </c>
      <c r="F24" s="38">
        <f t="shared" si="3"/>
        <v>106.27162540868753</v>
      </c>
      <c r="G24" s="38">
        <f t="shared" si="1"/>
        <v>126.98646264971077</v>
      </c>
    </row>
    <row r="25" spans="1:7" ht="56.25" customHeight="1" hidden="1">
      <c r="A25" s="51" t="s">
        <v>109</v>
      </c>
      <c r="B25" s="23" t="s">
        <v>110</v>
      </c>
      <c r="C25" s="60"/>
      <c r="D25" s="41"/>
      <c r="E25" s="39"/>
      <c r="F25" s="38" t="e">
        <f t="shared" si="3"/>
        <v>#DIV/0!</v>
      </c>
      <c r="G25" s="38" t="e">
        <f t="shared" si="1"/>
        <v>#DIV/0!</v>
      </c>
    </row>
    <row r="26" spans="1:7" ht="27" customHeight="1" hidden="1">
      <c r="A26" s="51" t="s">
        <v>111</v>
      </c>
      <c r="B26" s="23" t="s">
        <v>112</v>
      </c>
      <c r="C26" s="60"/>
      <c r="D26" s="41"/>
      <c r="E26" s="39"/>
      <c r="F26" s="38" t="e">
        <f t="shared" si="3"/>
        <v>#DIV/0!</v>
      </c>
      <c r="G26" s="38" t="e">
        <f t="shared" si="1"/>
        <v>#DIV/0!</v>
      </c>
    </row>
    <row r="27" spans="1:7" ht="26.25" customHeight="1" hidden="1">
      <c r="A27" s="50" t="s">
        <v>113</v>
      </c>
      <c r="B27" s="22" t="s">
        <v>114</v>
      </c>
      <c r="C27" s="61">
        <f>C28+C29</f>
        <v>0</v>
      </c>
      <c r="D27" s="61">
        <f>D28+D29</f>
        <v>0</v>
      </c>
      <c r="E27" s="61">
        <f>E28+E29</f>
        <v>0</v>
      </c>
      <c r="F27" s="38" t="e">
        <f t="shared" si="3"/>
        <v>#DIV/0!</v>
      </c>
      <c r="G27" s="38" t="e">
        <f t="shared" si="1"/>
        <v>#DIV/0!</v>
      </c>
    </row>
    <row r="28" spans="1:7" s="13" customFormat="1" ht="28.5" customHeight="1" hidden="1">
      <c r="A28" s="51" t="s">
        <v>115</v>
      </c>
      <c r="B28" s="23" t="s">
        <v>116</v>
      </c>
      <c r="C28" s="41"/>
      <c r="D28" s="41"/>
      <c r="E28" s="36"/>
      <c r="F28" s="38" t="e">
        <f t="shared" si="3"/>
        <v>#DIV/0!</v>
      </c>
      <c r="G28" s="38" t="e">
        <f t="shared" si="1"/>
        <v>#DIV/0!</v>
      </c>
    </row>
    <row r="29" spans="1:7" s="46" customFormat="1" ht="20.25" customHeight="1" hidden="1">
      <c r="A29" s="52" t="s">
        <v>117</v>
      </c>
      <c r="B29" s="53" t="s">
        <v>118</v>
      </c>
      <c r="C29" s="37"/>
      <c r="D29" s="41"/>
      <c r="E29" s="36"/>
      <c r="F29" s="38" t="e">
        <f t="shared" si="3"/>
        <v>#DIV/0!</v>
      </c>
      <c r="G29" s="38" t="e">
        <f t="shared" si="1"/>
        <v>#DIV/0!</v>
      </c>
    </row>
    <row r="30" spans="1:7" s="46" customFormat="1" ht="29.25" customHeight="1" hidden="1">
      <c r="A30" s="54" t="s">
        <v>119</v>
      </c>
      <c r="B30" s="45" t="s">
        <v>120</v>
      </c>
      <c r="C30" s="61">
        <f>C31</f>
        <v>0</v>
      </c>
      <c r="D30" s="61">
        <f>D31</f>
        <v>0</v>
      </c>
      <c r="E30" s="61">
        <f>E31</f>
        <v>0</v>
      </c>
      <c r="F30" s="38" t="e">
        <f t="shared" si="3"/>
        <v>#DIV/0!</v>
      </c>
      <c r="G30" s="38" t="e">
        <f t="shared" si="1"/>
        <v>#DIV/0!</v>
      </c>
    </row>
    <row r="31" spans="1:7" s="11" customFormat="1" ht="60" hidden="1">
      <c r="A31" s="52" t="s">
        <v>121</v>
      </c>
      <c r="B31" s="53" t="s">
        <v>122</v>
      </c>
      <c r="C31" s="41"/>
      <c r="D31" s="37"/>
      <c r="E31" s="39"/>
      <c r="F31" s="38" t="e">
        <f t="shared" si="3"/>
        <v>#DIV/0!</v>
      </c>
      <c r="G31" s="38" t="e">
        <f t="shared" si="1"/>
        <v>#DIV/0!</v>
      </c>
    </row>
    <row r="32" spans="1:7" s="12" customFormat="1" ht="12.75">
      <c r="A32" s="54" t="s">
        <v>123</v>
      </c>
      <c r="B32" s="21" t="s">
        <v>124</v>
      </c>
      <c r="C32" s="41">
        <v>0</v>
      </c>
      <c r="D32" s="37">
        <v>0</v>
      </c>
      <c r="E32" s="39">
        <v>2135.75</v>
      </c>
      <c r="F32" s="38"/>
      <c r="G32" s="38">
        <f t="shared" si="1"/>
        <v>0</v>
      </c>
    </row>
    <row r="33" spans="1:7" s="13" customFormat="1" ht="12.75">
      <c r="A33" s="55" t="s">
        <v>125</v>
      </c>
      <c r="B33" s="56"/>
      <c r="C33" s="61">
        <f>C34+C35</f>
        <v>0</v>
      </c>
      <c r="D33" s="61">
        <f>D34+D35</f>
        <v>8267.92</v>
      </c>
      <c r="E33" s="61">
        <f>E34+E35</f>
        <v>0</v>
      </c>
      <c r="F33" s="38"/>
      <c r="G33" s="38"/>
    </row>
    <row r="34" spans="1:7" s="13" customFormat="1" ht="18.75" customHeight="1">
      <c r="A34" s="57" t="s">
        <v>126</v>
      </c>
      <c r="B34" s="58" t="s">
        <v>127</v>
      </c>
      <c r="C34" s="41"/>
      <c r="D34" s="41">
        <v>8267.92</v>
      </c>
      <c r="E34" s="36"/>
      <c r="F34" s="38"/>
      <c r="G34" s="38"/>
    </row>
    <row r="35" spans="1:7" ht="12.75" hidden="1">
      <c r="A35" s="52" t="s">
        <v>128</v>
      </c>
      <c r="B35" s="16" t="s">
        <v>129</v>
      </c>
      <c r="C35" s="37"/>
      <c r="D35" s="41"/>
      <c r="E35" s="39"/>
      <c r="F35" s="38" t="e">
        <f t="shared" si="3"/>
        <v>#DIV/0!</v>
      </c>
      <c r="G35" s="38" t="e">
        <f t="shared" si="1"/>
        <v>#DIV/0!</v>
      </c>
    </row>
    <row r="36" spans="1:7" ht="21" customHeight="1">
      <c r="A36" s="32" t="s">
        <v>8</v>
      </c>
      <c r="B36" s="21" t="s">
        <v>25</v>
      </c>
      <c r="C36" s="36">
        <f>C37+C38+C41+C42+C45+C46+C47+C49+C43+C44+C48</f>
        <v>4935858</v>
      </c>
      <c r="D36" s="36">
        <f>D37+D38+D41+D42+D45+D46+D47+D49+D43+D44+D48</f>
        <v>4250002.08</v>
      </c>
      <c r="E36" s="36">
        <f>E37+E38+E41+E42+E45+E46+E47+E49</f>
        <v>2735718.5</v>
      </c>
      <c r="F36" s="38">
        <f t="shared" si="3"/>
        <v>86.10462618657182</v>
      </c>
      <c r="G36" s="38">
        <f t="shared" si="1"/>
        <v>155.35231713350623</v>
      </c>
    </row>
    <row r="37" spans="1:7" ht="24.75" customHeight="1">
      <c r="A37" s="29" t="s">
        <v>91</v>
      </c>
      <c r="B37" s="16" t="s">
        <v>95</v>
      </c>
      <c r="C37" s="42">
        <v>1441899</v>
      </c>
      <c r="D37" s="42">
        <v>1321032</v>
      </c>
      <c r="E37" s="39">
        <v>1244630</v>
      </c>
      <c r="F37" s="38">
        <f t="shared" si="3"/>
        <v>91.61751273840956</v>
      </c>
      <c r="G37" s="38">
        <f t="shared" si="1"/>
        <v>106.13853112973334</v>
      </c>
    </row>
    <row r="38" spans="1:7" ht="28.5" customHeight="1">
      <c r="A38" s="29" t="s">
        <v>38</v>
      </c>
      <c r="B38" s="16" t="s">
        <v>96</v>
      </c>
      <c r="C38" s="42">
        <v>1919285</v>
      </c>
      <c r="D38" s="42">
        <v>1440000</v>
      </c>
      <c r="E38" s="39">
        <v>1092500</v>
      </c>
      <c r="F38" s="38">
        <f t="shared" si="3"/>
        <v>75.02794009227395</v>
      </c>
      <c r="G38" s="38">
        <f t="shared" si="1"/>
        <v>131.80778032036613</v>
      </c>
    </row>
    <row r="39" spans="1:7" ht="12.75" hidden="1">
      <c r="A39" s="29" t="s">
        <v>41</v>
      </c>
      <c r="B39" s="16" t="s">
        <v>42</v>
      </c>
      <c r="C39" s="39"/>
      <c r="D39" s="39"/>
      <c r="E39" s="39"/>
      <c r="F39" s="38" t="e">
        <f t="shared" si="3"/>
        <v>#DIV/0!</v>
      </c>
      <c r="G39" s="38" t="e">
        <f t="shared" si="1"/>
        <v>#DIV/0!</v>
      </c>
    </row>
    <row r="40" spans="1:7" ht="24" hidden="1">
      <c r="A40" s="29" t="s">
        <v>92</v>
      </c>
      <c r="B40" s="16" t="s">
        <v>44</v>
      </c>
      <c r="C40" s="39"/>
      <c r="D40" s="39"/>
      <c r="E40" s="39"/>
      <c r="F40" s="38" t="e">
        <f t="shared" si="3"/>
        <v>#DIV/0!</v>
      </c>
      <c r="G40" s="38" t="e">
        <f t="shared" si="1"/>
        <v>#DIV/0!</v>
      </c>
    </row>
    <row r="41" spans="1:7" ht="24" hidden="1">
      <c r="A41" s="29" t="s">
        <v>62</v>
      </c>
      <c r="B41" s="16" t="s">
        <v>63</v>
      </c>
      <c r="C41" s="39"/>
      <c r="D41" s="39"/>
      <c r="E41" s="39"/>
      <c r="F41" s="38" t="e">
        <f t="shared" si="3"/>
        <v>#DIV/0!</v>
      </c>
      <c r="G41" s="38" t="e">
        <f t="shared" si="1"/>
        <v>#DIV/0!</v>
      </c>
    </row>
    <row r="42" spans="1:7" ht="24" hidden="1">
      <c r="A42" s="29" t="s">
        <v>53</v>
      </c>
      <c r="B42" s="16" t="s">
        <v>54</v>
      </c>
      <c r="C42" s="39"/>
      <c r="D42" s="39"/>
      <c r="E42" s="39"/>
      <c r="F42" s="38" t="e">
        <f t="shared" si="3"/>
        <v>#DIV/0!</v>
      </c>
      <c r="G42" s="38" t="e">
        <f t="shared" si="1"/>
        <v>#DIV/0!</v>
      </c>
    </row>
    <row r="43" spans="1:7" ht="36">
      <c r="A43" s="29" t="s">
        <v>132</v>
      </c>
      <c r="B43" s="62" t="s">
        <v>133</v>
      </c>
      <c r="C43" s="39">
        <v>436700</v>
      </c>
      <c r="D43" s="39">
        <v>436700</v>
      </c>
      <c r="E43" s="39">
        <v>0</v>
      </c>
      <c r="F43" s="38">
        <f t="shared" si="3"/>
        <v>100</v>
      </c>
      <c r="G43" s="38"/>
    </row>
    <row r="44" spans="1:7" ht="24">
      <c r="A44" s="51" t="s">
        <v>135</v>
      </c>
      <c r="B44" s="23" t="s">
        <v>136</v>
      </c>
      <c r="C44" s="67">
        <v>495000</v>
      </c>
      <c r="D44" s="39">
        <v>492525</v>
      </c>
      <c r="E44" s="39">
        <v>0</v>
      </c>
      <c r="F44" s="38">
        <f t="shared" si="3"/>
        <v>99.5</v>
      </c>
      <c r="G44" s="38"/>
    </row>
    <row r="45" spans="1:7" s="1" customFormat="1" ht="22.5" customHeight="1">
      <c r="A45" s="34" t="s">
        <v>43</v>
      </c>
      <c r="B45" s="23" t="s">
        <v>97</v>
      </c>
      <c r="C45" s="39">
        <v>344934</v>
      </c>
      <c r="D45" s="39">
        <v>344934</v>
      </c>
      <c r="E45" s="39">
        <v>281774.5</v>
      </c>
      <c r="F45" s="38">
        <f t="shared" si="3"/>
        <v>100</v>
      </c>
      <c r="G45" s="38">
        <f t="shared" si="1"/>
        <v>122.41490979488917</v>
      </c>
    </row>
    <row r="46" spans="1:7" s="1" customFormat="1" ht="12.75">
      <c r="A46" s="34" t="s">
        <v>50</v>
      </c>
      <c r="B46" s="23" t="s">
        <v>99</v>
      </c>
      <c r="C46" s="42">
        <v>81950</v>
      </c>
      <c r="D46" s="42">
        <v>81950</v>
      </c>
      <c r="E46" s="39">
        <v>61704</v>
      </c>
      <c r="F46" s="38">
        <f t="shared" si="3"/>
        <v>100</v>
      </c>
      <c r="G46" s="38">
        <f t="shared" si="1"/>
        <v>132.8114870997018</v>
      </c>
    </row>
    <row r="47" spans="1:7" s="1" customFormat="1" ht="23.25" customHeight="1">
      <c r="A47" s="34" t="s">
        <v>83</v>
      </c>
      <c r="B47" s="23" t="s">
        <v>98</v>
      </c>
      <c r="C47" s="39">
        <v>5090</v>
      </c>
      <c r="D47" s="39">
        <v>0</v>
      </c>
      <c r="E47" s="39">
        <v>110</v>
      </c>
      <c r="F47" s="38">
        <f t="shared" si="3"/>
        <v>0</v>
      </c>
      <c r="G47" s="38">
        <f t="shared" si="1"/>
        <v>0</v>
      </c>
    </row>
    <row r="48" spans="1:7" s="1" customFormat="1" ht="24">
      <c r="A48" s="34" t="s">
        <v>48</v>
      </c>
      <c r="B48" s="23" t="s">
        <v>49</v>
      </c>
      <c r="C48" s="39">
        <v>5000</v>
      </c>
      <c r="D48" s="39">
        <v>5000</v>
      </c>
      <c r="E48" s="39">
        <v>0</v>
      </c>
      <c r="F48" s="38">
        <f>D48/C48*100</f>
        <v>100</v>
      </c>
      <c r="G48" s="38"/>
    </row>
    <row r="49" spans="1:7" s="1" customFormat="1" ht="21.75" customHeight="1">
      <c r="A49" s="33" t="s">
        <v>64</v>
      </c>
      <c r="B49" s="22" t="s">
        <v>66</v>
      </c>
      <c r="C49" s="36">
        <f>C50</f>
        <v>206000</v>
      </c>
      <c r="D49" s="36">
        <f>D50</f>
        <v>127861.08</v>
      </c>
      <c r="E49" s="36">
        <f>E50</f>
        <v>55000</v>
      </c>
      <c r="F49" s="38">
        <f>D49/C49*100</f>
        <v>62.068485436893205</v>
      </c>
      <c r="G49" s="38">
        <f t="shared" si="1"/>
        <v>232.4746909090909</v>
      </c>
    </row>
    <row r="50" spans="1:7" s="1" customFormat="1" ht="20.25" customHeight="1">
      <c r="A50" s="34" t="s">
        <v>65</v>
      </c>
      <c r="B50" s="23" t="s">
        <v>100</v>
      </c>
      <c r="C50" s="39">
        <v>206000</v>
      </c>
      <c r="D50" s="39">
        <v>127861.08</v>
      </c>
      <c r="E50" s="39">
        <v>55000</v>
      </c>
      <c r="F50" s="38">
        <f>D50/C50*100</f>
        <v>62.068485436893205</v>
      </c>
      <c r="G50" s="38">
        <f t="shared" si="1"/>
        <v>232.4746909090909</v>
      </c>
    </row>
    <row r="51" spans="1:7" s="1" customFormat="1" ht="24" hidden="1">
      <c r="A51" s="33" t="s">
        <v>9</v>
      </c>
      <c r="B51" s="22" t="s">
        <v>26</v>
      </c>
      <c r="C51" s="36"/>
      <c r="D51" s="36"/>
      <c r="E51" s="36"/>
      <c r="F51" s="38" t="e">
        <f>D51/C51*100</f>
        <v>#DIV/0!</v>
      </c>
      <c r="G51" s="38" t="e">
        <f t="shared" si="1"/>
        <v>#DIV/0!</v>
      </c>
    </row>
    <row r="52" spans="1:7" s="27" customFormat="1" ht="18.75" customHeight="1">
      <c r="A52" s="35" t="s">
        <v>93</v>
      </c>
      <c r="B52" s="26"/>
      <c r="C52" s="43">
        <f>C4+C36+C51</f>
        <v>5813838</v>
      </c>
      <c r="D52" s="43">
        <f>D4+D36+D51</f>
        <v>5011251.32</v>
      </c>
      <c r="E52" s="43">
        <f>E4+E36+E51</f>
        <v>3453136.88</v>
      </c>
      <c r="F52" s="44">
        <f>D52/C52*100</f>
        <v>86.19523488614578</v>
      </c>
      <c r="G52" s="44">
        <f>D52*100/E52</f>
        <v>145.12171090072746</v>
      </c>
    </row>
    <row r="53" spans="1:7" s="1" customFormat="1" ht="11.25" customHeight="1">
      <c r="A53" s="33" t="s">
        <v>10</v>
      </c>
      <c r="B53" s="22"/>
      <c r="C53" s="36"/>
      <c r="D53" s="36"/>
      <c r="E53" s="36"/>
      <c r="F53" s="38"/>
      <c r="G53" s="38"/>
    </row>
    <row r="54" spans="1:7" s="1" customFormat="1" ht="12.75">
      <c r="A54" s="33" t="s">
        <v>11</v>
      </c>
      <c r="B54" s="24" t="s">
        <v>58</v>
      </c>
      <c r="C54" s="36">
        <v>1288175</v>
      </c>
      <c r="D54" s="36">
        <v>1135697.89</v>
      </c>
      <c r="E54" s="36">
        <v>1042605.02</v>
      </c>
      <c r="F54" s="38">
        <f aca="true" t="shared" si="4" ref="F54:F74">D54/C54*100</f>
        <v>88.1633233062278</v>
      </c>
      <c r="G54" s="38">
        <f aca="true" t="shared" si="5" ref="G54:G74">D54*100/E54</f>
        <v>108.92887222046944</v>
      </c>
    </row>
    <row r="55" spans="1:7" s="1" customFormat="1" ht="12.75">
      <c r="A55" s="34" t="s">
        <v>12</v>
      </c>
      <c r="B55" s="23">
        <v>211.213</v>
      </c>
      <c r="C55" s="39">
        <v>1051612</v>
      </c>
      <c r="D55" s="39">
        <v>975623.64</v>
      </c>
      <c r="E55" s="39">
        <v>909728.18</v>
      </c>
      <c r="F55" s="38">
        <f t="shared" si="4"/>
        <v>92.77410679984634</v>
      </c>
      <c r="G55" s="38">
        <f t="shared" si="5"/>
        <v>107.24342297498137</v>
      </c>
    </row>
    <row r="56" spans="1:7" s="1" customFormat="1" ht="12.75">
      <c r="A56" s="34" t="s">
        <v>18</v>
      </c>
      <c r="B56" s="23">
        <v>223</v>
      </c>
      <c r="C56" s="39">
        <v>100000</v>
      </c>
      <c r="D56" s="39">
        <v>75909.78</v>
      </c>
      <c r="E56" s="39">
        <v>57028.72</v>
      </c>
      <c r="F56" s="38">
        <f t="shared" si="4"/>
        <v>75.90978</v>
      </c>
      <c r="G56" s="38">
        <f t="shared" si="5"/>
        <v>133.10798488901733</v>
      </c>
    </row>
    <row r="57" spans="1:7" s="1" customFormat="1" ht="12.75">
      <c r="A57" s="34" t="s">
        <v>13</v>
      </c>
      <c r="B57" s="23"/>
      <c r="C57" s="39">
        <f>C54-C55-C56</f>
        <v>136563</v>
      </c>
      <c r="D57" s="39">
        <f>D54-D55-D56</f>
        <v>84164.46999999988</v>
      </c>
      <c r="E57" s="39">
        <f>E54-E55-E56</f>
        <v>75848.11999999997</v>
      </c>
      <c r="F57" s="38">
        <f t="shared" si="4"/>
        <v>61.63050753132245</v>
      </c>
      <c r="G57" s="38">
        <f t="shared" si="5"/>
        <v>110.96447743200481</v>
      </c>
    </row>
    <row r="58" spans="1:7" s="1" customFormat="1" ht="12.75" customHeight="1">
      <c r="A58" s="33" t="s">
        <v>47</v>
      </c>
      <c r="B58" s="24" t="s">
        <v>31</v>
      </c>
      <c r="C58" s="36">
        <v>81950</v>
      </c>
      <c r="D58" s="36">
        <v>73695.7</v>
      </c>
      <c r="E58" s="36">
        <v>60495.79</v>
      </c>
      <c r="F58" s="38">
        <f t="shared" si="4"/>
        <v>89.92763880414887</v>
      </c>
      <c r="G58" s="38">
        <f t="shared" si="5"/>
        <v>121.81955141010638</v>
      </c>
    </row>
    <row r="59" spans="1:7" s="1" customFormat="1" ht="12.75">
      <c r="A59" s="33" t="s">
        <v>27</v>
      </c>
      <c r="B59" s="24" t="s">
        <v>28</v>
      </c>
      <c r="C59" s="36">
        <v>1074632</v>
      </c>
      <c r="D59" s="36">
        <v>772997.33</v>
      </c>
      <c r="E59" s="36">
        <v>588021.66</v>
      </c>
      <c r="F59" s="38">
        <f t="shared" si="4"/>
        <v>71.9313523140945</v>
      </c>
      <c r="G59" s="38">
        <f t="shared" si="5"/>
        <v>131.45728849512108</v>
      </c>
    </row>
    <row r="60" spans="1:7" s="1" customFormat="1" ht="12.75">
      <c r="A60" s="33" t="s">
        <v>71</v>
      </c>
      <c r="B60" s="24" t="s">
        <v>72</v>
      </c>
      <c r="C60" s="36">
        <f>C61+C62+C63</f>
        <v>469924</v>
      </c>
      <c r="D60" s="36">
        <f>D61+D62+D63</f>
        <v>297670</v>
      </c>
      <c r="E60" s="36">
        <f>E61+E62+E63</f>
        <v>98000</v>
      </c>
      <c r="F60" s="38">
        <f t="shared" si="4"/>
        <v>63.34428545892528</v>
      </c>
      <c r="G60" s="38">
        <f t="shared" si="5"/>
        <v>303.7448979591837</v>
      </c>
    </row>
    <row r="61" spans="1:7" s="1" customFormat="1" ht="12.75">
      <c r="A61" s="34" t="s">
        <v>87</v>
      </c>
      <c r="B61" s="25" t="s">
        <v>88</v>
      </c>
      <c r="C61" s="39">
        <v>5090</v>
      </c>
      <c r="D61" s="39">
        <v>0</v>
      </c>
      <c r="E61" s="39">
        <v>0</v>
      </c>
      <c r="F61" s="38">
        <f t="shared" si="4"/>
        <v>0</v>
      </c>
      <c r="G61" s="38"/>
    </row>
    <row r="62" spans="1:7" s="1" customFormat="1" ht="10.5" customHeight="1">
      <c r="A62" s="34" t="s">
        <v>68</v>
      </c>
      <c r="B62" s="25" t="s">
        <v>67</v>
      </c>
      <c r="C62" s="39">
        <v>304834</v>
      </c>
      <c r="D62" s="39">
        <v>297670</v>
      </c>
      <c r="E62" s="39">
        <v>98000</v>
      </c>
      <c r="F62" s="38">
        <f t="shared" si="4"/>
        <v>97.6498684529941</v>
      </c>
      <c r="G62" s="38">
        <f t="shared" si="5"/>
        <v>303.7448979591837</v>
      </c>
    </row>
    <row r="63" spans="1:7" s="1" customFormat="1" ht="12.75">
      <c r="A63" s="34" t="s">
        <v>33</v>
      </c>
      <c r="B63" s="25" t="s">
        <v>32</v>
      </c>
      <c r="C63" s="39">
        <v>160000</v>
      </c>
      <c r="D63" s="39">
        <v>0</v>
      </c>
      <c r="E63" s="39">
        <v>0</v>
      </c>
      <c r="F63" s="38">
        <f t="shared" si="4"/>
        <v>0</v>
      </c>
      <c r="G63" s="38"/>
    </row>
    <row r="64" spans="1:7" s="1" customFormat="1" ht="11.25" customHeight="1">
      <c r="A64" s="33" t="s">
        <v>52</v>
      </c>
      <c r="B64" s="24" t="s">
        <v>51</v>
      </c>
      <c r="C64" s="36">
        <f>C65+C66+C67</f>
        <v>641000</v>
      </c>
      <c r="D64" s="36">
        <f>D65+D66+D67</f>
        <v>189339.58</v>
      </c>
      <c r="E64" s="36">
        <f>E65+E66+E67</f>
        <v>536462.5</v>
      </c>
      <c r="F64" s="38">
        <f t="shared" si="4"/>
        <v>29.538156006240246</v>
      </c>
      <c r="G64" s="38">
        <f t="shared" si="5"/>
        <v>35.294094181792765</v>
      </c>
    </row>
    <row r="65" spans="1:7" s="1" customFormat="1" ht="13.5" customHeight="1" hidden="1">
      <c r="A65" s="34" t="s">
        <v>84</v>
      </c>
      <c r="B65" s="25" t="s">
        <v>85</v>
      </c>
      <c r="C65" s="39">
        <v>0</v>
      </c>
      <c r="D65" s="39">
        <v>0</v>
      </c>
      <c r="E65" s="39">
        <v>0</v>
      </c>
      <c r="F65" s="38" t="e">
        <f t="shared" si="4"/>
        <v>#DIV/0!</v>
      </c>
      <c r="G65" s="38" t="e">
        <f t="shared" si="5"/>
        <v>#DIV/0!</v>
      </c>
    </row>
    <row r="66" spans="1:7" s="1" customFormat="1" ht="14.25" customHeight="1" hidden="1">
      <c r="A66" s="34" t="s">
        <v>60</v>
      </c>
      <c r="B66" s="25" t="s">
        <v>69</v>
      </c>
      <c r="C66" s="39">
        <v>0</v>
      </c>
      <c r="D66" s="39">
        <v>0</v>
      </c>
      <c r="E66" s="39">
        <v>0</v>
      </c>
      <c r="F66" s="38" t="e">
        <f t="shared" si="4"/>
        <v>#DIV/0!</v>
      </c>
      <c r="G66" s="38" t="e">
        <f t="shared" si="5"/>
        <v>#DIV/0!</v>
      </c>
    </row>
    <row r="67" spans="1:7" s="1" customFormat="1" ht="14.25" customHeight="1">
      <c r="A67" s="34" t="s">
        <v>59</v>
      </c>
      <c r="B67" s="25" t="s">
        <v>61</v>
      </c>
      <c r="C67" s="39">
        <v>641000</v>
      </c>
      <c r="D67" s="39">
        <v>189339.58</v>
      </c>
      <c r="E67" s="39">
        <v>536462.5</v>
      </c>
      <c r="F67" s="38">
        <f t="shared" si="4"/>
        <v>29.538156006240246</v>
      </c>
      <c r="G67" s="38">
        <f t="shared" si="5"/>
        <v>35.294094181792765</v>
      </c>
    </row>
    <row r="68" spans="1:7" s="1" customFormat="1" ht="12.75">
      <c r="A68" s="33" t="s">
        <v>16</v>
      </c>
      <c r="B68" s="24" t="s">
        <v>29</v>
      </c>
      <c r="C68" s="36">
        <v>1449597</v>
      </c>
      <c r="D68" s="36">
        <v>1082460.28</v>
      </c>
      <c r="E68" s="36">
        <v>631181.27</v>
      </c>
      <c r="F68" s="38">
        <f t="shared" si="4"/>
        <v>74.673187099587</v>
      </c>
      <c r="G68" s="38">
        <f t="shared" si="5"/>
        <v>171.49752875271471</v>
      </c>
    </row>
    <row r="69" spans="1:7" s="1" customFormat="1" ht="16.5" customHeight="1">
      <c r="A69" s="33" t="s">
        <v>34</v>
      </c>
      <c r="B69" s="24" t="s">
        <v>56</v>
      </c>
      <c r="C69" s="36">
        <v>6500</v>
      </c>
      <c r="D69" s="36">
        <v>3000</v>
      </c>
      <c r="E69" s="36">
        <v>3000</v>
      </c>
      <c r="F69" s="38">
        <f t="shared" si="4"/>
        <v>46.15384615384615</v>
      </c>
      <c r="G69" s="38">
        <f t="shared" si="5"/>
        <v>100</v>
      </c>
    </row>
    <row r="70" spans="1:7" s="1" customFormat="1" ht="14.25" customHeight="1">
      <c r="A70" s="33" t="s">
        <v>35</v>
      </c>
      <c r="B70" s="24" t="s">
        <v>57</v>
      </c>
      <c r="C70" s="36">
        <v>893160</v>
      </c>
      <c r="D70" s="36">
        <v>856100</v>
      </c>
      <c r="E70" s="36">
        <v>0</v>
      </c>
      <c r="F70" s="38">
        <f t="shared" si="4"/>
        <v>95.85068744681804</v>
      </c>
      <c r="G70" s="38"/>
    </row>
    <row r="71" spans="1:7" s="1" customFormat="1" ht="12.75">
      <c r="A71" s="33" t="s">
        <v>134</v>
      </c>
      <c r="B71" s="22">
        <v>1000</v>
      </c>
      <c r="C71" s="36">
        <v>2000</v>
      </c>
      <c r="D71" s="36">
        <v>0</v>
      </c>
      <c r="E71" s="36">
        <v>0</v>
      </c>
      <c r="F71" s="38">
        <f t="shared" si="4"/>
        <v>0</v>
      </c>
      <c r="G71" s="38"/>
    </row>
    <row r="72" spans="1:7" s="1" customFormat="1" ht="12.75" hidden="1">
      <c r="A72" s="34" t="s">
        <v>94</v>
      </c>
      <c r="B72" s="25"/>
      <c r="C72" s="39">
        <v>282.6</v>
      </c>
      <c r="D72" s="39">
        <v>0</v>
      </c>
      <c r="E72" s="39">
        <v>0</v>
      </c>
      <c r="F72" s="38">
        <f t="shared" si="4"/>
        <v>0</v>
      </c>
      <c r="G72" s="38" t="e">
        <f t="shared" si="5"/>
        <v>#DIV/0!</v>
      </c>
    </row>
    <row r="73" spans="1:7" s="1" customFormat="1" ht="12.75" hidden="1">
      <c r="A73" s="34" t="s">
        <v>55</v>
      </c>
      <c r="B73" s="25"/>
      <c r="C73" s="39"/>
      <c r="D73" s="39"/>
      <c r="E73" s="39"/>
      <c r="F73" s="38" t="e">
        <f t="shared" si="4"/>
        <v>#DIV/0!</v>
      </c>
      <c r="G73" s="38" t="e">
        <f t="shared" si="5"/>
        <v>#DIV/0!</v>
      </c>
    </row>
    <row r="74" spans="1:7" s="27" customFormat="1" ht="18" customHeight="1">
      <c r="A74" s="35" t="s">
        <v>89</v>
      </c>
      <c r="B74" s="26"/>
      <c r="C74" s="43">
        <f>C54+C58+C59+C60+C64+C68+C69+C70+C71</f>
        <v>5906938</v>
      </c>
      <c r="D74" s="43">
        <f>D54+D58+D59+D60+D64+D68+D69+D70+D71</f>
        <v>4410960.78</v>
      </c>
      <c r="E74" s="43">
        <f>E54+E58+E59+E60+E64+E68+E69+E70+E71</f>
        <v>2959766.24</v>
      </c>
      <c r="F74" s="44">
        <f t="shared" si="4"/>
        <v>74.67423528061408</v>
      </c>
      <c r="G74" s="44">
        <f t="shared" si="5"/>
        <v>149.03071466887195</v>
      </c>
    </row>
    <row r="75" spans="1:7" s="1" customFormat="1" ht="21" customHeight="1">
      <c r="A75" s="33" t="s">
        <v>30</v>
      </c>
      <c r="B75" s="22"/>
      <c r="C75" s="36">
        <f>C52-C74</f>
        <v>-93100</v>
      </c>
      <c r="D75" s="36">
        <f>D52-D74</f>
        <v>600290.54</v>
      </c>
      <c r="E75" s="36">
        <f>E52-E74</f>
        <v>493370.63999999966</v>
      </c>
      <c r="F75" s="38"/>
      <c r="G75" s="38"/>
    </row>
    <row r="76" spans="1:6" ht="23.25" customHeight="1">
      <c r="A76" s="3"/>
      <c r="B76" s="4"/>
      <c r="C76" s="7"/>
      <c r="D76" s="7"/>
      <c r="E76" s="64"/>
      <c r="F76" s="5"/>
    </row>
    <row r="77" spans="1:7" s="47" customFormat="1" ht="18.75" customHeight="1">
      <c r="A77" s="47" t="s">
        <v>70</v>
      </c>
      <c r="C77" s="48"/>
      <c r="D77" s="48"/>
      <c r="E77" s="65"/>
      <c r="F77" s="70" t="s">
        <v>130</v>
      </c>
      <c r="G77" s="70"/>
    </row>
    <row r="78" spans="3:5" ht="18" customHeight="1">
      <c r="C78" s="8"/>
      <c r="D78" s="8"/>
      <c r="E78" s="66"/>
    </row>
    <row r="79" spans="3:5" ht="12.75">
      <c r="C79" s="9"/>
      <c r="D79" s="9"/>
      <c r="E79" s="66"/>
    </row>
    <row r="80" spans="3:5" ht="12.75">
      <c r="C80" s="9"/>
      <c r="D80" s="9"/>
      <c r="E80" s="66"/>
    </row>
  </sheetData>
  <sheetProtection/>
  <mergeCells count="2">
    <mergeCell ref="A1:G1"/>
    <mergeCell ref="F77:G77"/>
  </mergeCells>
  <printOptions horizontalCentered="1"/>
  <pageMargins left="0.5905511811023623" right="0.1968503937007874" top="0.5905511811023623" bottom="0.1968503937007874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2018-12-05T08:29:44Z</cp:lastPrinted>
  <dcterms:created xsi:type="dcterms:W3CDTF">2006-03-13T07:15:44Z</dcterms:created>
  <dcterms:modified xsi:type="dcterms:W3CDTF">2018-12-05T10:28:32Z</dcterms:modified>
  <cp:category/>
  <cp:version/>
  <cp:contentType/>
  <cp:contentStatus/>
</cp:coreProperties>
</file>