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8.2018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<sst xmlns="http://schemas.openxmlformats.org/spreadsheetml/2006/main" count="143" uniqueCount="143">
  <si>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</si>
  <si>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</si>
  <si>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</si>
  <si>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</si>
  <si>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</si>
  <si>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</si>
  <si>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</si>
  <si>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</si>
  <si>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</si>
  <si>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</si>
  <si>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</si>
  <si>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</si>
  <si>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</si>
  <si>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</si>
  <si>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</si>
  <si>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</si>
  <si>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</si>
  <si>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</si>
  <si>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</si>
  <si>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</si>
  <si>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</si>
  <si>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</si>
  <si>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</si>
  <si>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</si>
  <si>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</si>
  <si>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</si>
  <si>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</si>
  <si>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</si>
  <si>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</si>
  <si>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</si>
  <si>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</si>
  <si>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</si>
  <si>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</si>
  <si>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</si>
  <si>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</si>
  <si>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</si>
  <si>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</si>
  <si>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</si>
  <si>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</si>
  <si>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</si>
  <si>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</si>
  <si>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</si>
  <si>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</si>
  <si>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</si>
  <si>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</si>
  <si>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</si>
  <si>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</si>
  <si>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</si>
  <si>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</si>
  <si>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</si>
  <si>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</si>
  <si>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</si>
  <si>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</si>
  <si>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</si>
  <si>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</si>
  <si>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</si>
  <si>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</si>
  <si>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</si>
  <si>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</si>
  <si>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</si>
  <si>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</si>
  <si>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</si>
  <si>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</si>
  <si>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</si>
  <si>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</si>
  <si>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</si>
  <si>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</si>
  <si>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0409</t>
  </si>
  <si>
    <t>Дорожное хозяйство</t>
  </si>
  <si>
    <t>0502</t>
  </si>
  <si>
    <t>Начальник финансового отдела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</si>
  <si>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</si>
  <si>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</si>
  <si>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</si>
  <si>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</si>
  <si>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</si>
  <si>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</si>
  <si>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</si>
  <si>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</si>
  <si>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</si>
  <si>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</si>
  <si>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</si>
  <si>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</si>
  <si>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</si>
  <si>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</si>
  <si>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</si>
  <si>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</si>
  <si>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993 202 04052 10 0000 151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</si>
  <si>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ткрриториях сельских поселений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</si>
  <si>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</si>
  <si>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</si>
  <si>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</si>
  <si>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</si>
  <si>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</si>
  <si>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</si>
  <si>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</si>
  <si>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 xml:space="preserve"> - Соц. Выплаты молодым семьям (прог."Жилище")</t>
  </si>
  <si>
    <t xml:space="preserve">% исп. 2017г. к 2016 г. </t>
  </si>
  <si>
    <t>993 202 15001 10 0000 151</t>
  </si>
  <si>
    <t>993 202 15002 10 0000 151</t>
  </si>
  <si>
    <t>993 202 29999 10 0000 151</t>
  </si>
  <si>
    <t>993 202 30024 10 0000 151</t>
  </si>
  <si>
    <t>993 202 35118 10 0000 151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</si>
  <si>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</si>
  <si>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</si>
  <si>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</si>
  <si>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</si>
  <si>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</si>
  <si>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</si>
  <si>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</si>
  <si>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</si>
  <si>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</si>
  <si>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</si>
  <si>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</si>
  <si>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</si>
  <si>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</si>
  <si>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</si>
  <si>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</si>
  <si>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</si>
  <si>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</si>
  <si>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</si>
  <si>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</si>
  <si>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</si>
  <si>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</si>
  <si>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</si>
  <si>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</si>
  <si>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</si>
  <si>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</si>
  <si>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</si>
  <si>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</si>
  <si>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</si>
  <si>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</si>
  <si>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</si>
  <si>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Е.И.Чернов</t>
  </si>
  <si>
    <t>Уточ. план на 2018 г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</si>
  <si>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</si>
  <si>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993 202 25467 10 0000 151</t>
  </si>
  <si>
    <t>Социальная политика</t>
  </si>
  <si>
    <t>АНАЛИЗ ИСПОЛНЕНИЯ БЮДЖЕТА Н.Ч.СЮРБЕЕВСКОГО ПОСЕЛЕНИЯ НА 01.08.2018 г.</t>
  </si>
  <si>
    <t>Исполнено на 01.08.2018</t>
  </si>
  <si>
    <t>Исполнено на 01.08.2017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</si>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</sst>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9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right" vertical="center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3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1" fillId="30" borderId="11" xfId="0" applyFont="1" applyFill="1" applyBorder="1" applyAlignment="1">
      <alignment horizontal="left" wrapText="1"/>
    </xf>
    <xf numFmtId="49" fontId="11" fillId="30" borderId="12" xfId="0" applyNumberFormat="1" applyFont="1" applyFill="1" applyBorder="1" applyAlignment="1">
      <alignment horizont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30" borderId="11" xfId="0" applyFont="1" applyFill="1" applyBorder="1" applyAlignment="1">
      <alignment wrapText="1"/>
    </xf>
    <xf numFmtId="0" fontId="8" fillId="0" borderId="11" xfId="0" applyFont="1" applyBorder="1" applyAlignment="1">
      <alignment vertical="center" wrapText="1"/>
    </xf>
    <xf numFmtId="49" fontId="11" fillId="30" borderId="13" xfId="53" applyNumberFormat="1" applyFont="1" applyFill="1" applyBorder="1" applyAlignment="1">
      <alignment wrapText="1"/>
      <protection/>
    </xf>
    <xf numFmtId="49" fontId="11" fillId="30" borderId="14" xfId="53" applyNumberFormat="1" applyFont="1" applyFill="1" applyBorder="1" applyAlignment="1">
      <alignment wrapText="1"/>
      <protection/>
    </xf>
    <xf numFmtId="0" fontId="9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165" fontId="9" fillId="0" borderId="11" xfId="0" applyNumberFormat="1" applyFont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 applyProtection="1">
      <alignment horizontal="right" vertical="center"/>
      <protection locked="0"/>
    </xf>
    <xf numFmtId="4" fontId="8" fillId="35" borderId="11" xfId="0" applyNumberFormat="1" applyFont="1" applyFill="1" applyBorder="1" applyAlignment="1">
      <alignment horizontal="right" vertical="center"/>
    </xf>
    <xf numFmtId="4" fontId="49" fillId="0" borderId="1" xfId="33" applyNumberFormat="1" applyFont="1" applyAlignment="1" applyProtection="1">
      <alignment horizontal="right" vertical="center" shrinkToFit="1"/>
      <protection/>
    </xf>
    <xf numFmtId="4" fontId="9" fillId="34" borderId="11" xfId="0" applyNumberFormat="1" applyFont="1" applyFill="1" applyBorder="1" applyAlignment="1">
      <alignment horizontal="right" vertical="center"/>
    </xf>
    <xf numFmtId="165" fontId="9" fillId="34" borderId="11" xfId="0" applyNumberFormat="1" applyFont="1" applyFill="1" applyBorder="1" applyAlignment="1">
      <alignment horizontal="right" vertical="center"/>
    </xf>
    <xf numFmtId="1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0" borderId="16" xfId="0" applyFont="1" applyFill="1" applyBorder="1" applyAlignment="1">
      <alignment vertical="center" wrapText="1"/>
    </xf>
    <xf numFmtId="0" fontId="9" fillId="30" borderId="11" xfId="0" applyFont="1" applyFill="1" applyBorder="1" applyAlignment="1">
      <alignment vertical="center" wrapText="1"/>
    </xf>
    <xf numFmtId="0" fontId="8" fillId="30" borderId="11" xfId="0" applyFont="1" applyFill="1" applyBorder="1" applyAlignment="1">
      <alignment horizontal="left" vertical="center" wrapText="1"/>
    </xf>
    <xf numFmtId="49" fontId="8" fillId="30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4" fontId="49" fillId="0" borderId="1" xfId="33" applyNumberFormat="1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36">
      <selection activeCell="D58" sqref="D58"/>
    </sheetView>
  </sheetViews>
  <sheetFormatPr defaultColWidth="9.00390625" defaultRowHeight="12.75"/>
  <cols>
    <col min="1" max="1" width="54.875" style="2" customWidth="1"/>
    <col min="2" max="2" width="28.75390625" style="2" customWidth="1"/>
    <col min="3" max="3" width="13.875" style="6" customWidth="1"/>
    <col min="4" max="4" width="15.125" style="6" customWidth="1"/>
    <col min="5" max="5" width="15.125" style="64" customWidth="1"/>
    <col min="6" max="6" width="10.875" style="2" customWidth="1"/>
    <col min="7" max="7" width="10.125" style="2" customWidth="1"/>
  </cols>
  <sheetData>
    <row r="1" spans="1:7" s="1" customFormat="1" ht="16.5" customHeight="1">
      <c r="A1" s="69" t="s">
        <v>138</v>
      </c>
      <c r="B1" s="69"/>
      <c r="C1" s="69"/>
      <c r="D1" s="69"/>
      <c r="E1" s="69"/>
      <c r="F1" s="69"/>
      <c r="G1" s="69"/>
    </row>
    <row r="2" spans="6:7" ht="11.25" customHeight="1">
      <c r="F2" s="50"/>
      <c r="G2" s="2" t="s">
        <v>86</v>
      </c>
    </row>
    <row r="3" spans="1:7" ht="52.5" customHeight="1">
      <c r="A3" s="14" t="s">
        <v>0</v>
      </c>
      <c r="B3" s="14" t="s">
        <v>19</v>
      </c>
      <c r="C3" s="15" t="s">
        <v>134</v>
      </c>
      <c r="D3" s="15" t="s">
        <v>139</v>
      </c>
      <c r="E3" s="15" t="s">
        <v>140</v>
      </c>
      <c r="F3" s="16" t="s">
        <v>92</v>
      </c>
      <c r="G3" s="16" t="s">
        <v>97</v>
      </c>
    </row>
    <row r="4" spans="1:7" ht="12" customHeight="1">
      <c r="A4" s="17" t="s">
        <v>1</v>
      </c>
      <c r="B4" s="17"/>
      <c r="C4" s="37">
        <f>C5+C22</f>
        <v>877980</v>
      </c>
      <c r="D4" s="37">
        <f>D5+D22</f>
        <v>230989.72</v>
      </c>
      <c r="E4" s="37">
        <f>E5+E22</f>
        <v>178631.06999999998</v>
      </c>
      <c r="F4" s="39">
        <f aca="true" t="shared" si="0" ref="F4:F11">D4/C4*100</f>
        <v>26.309223444725394</v>
      </c>
      <c r="G4" s="39">
        <f aca="true" t="shared" si="1" ref="G4:G52">D4*100/E4</f>
        <v>129.3110543423381</v>
      </c>
    </row>
    <row r="5" spans="1:7" ht="12.75">
      <c r="A5" s="18" t="s">
        <v>14</v>
      </c>
      <c r="B5" s="17"/>
      <c r="C5" s="37">
        <f>C6+C8+C13+C15+C21</f>
        <v>835160</v>
      </c>
      <c r="D5" s="37">
        <f>D6+D8+D13+D15+D21</f>
        <v>200595.31</v>
      </c>
      <c r="E5" s="37">
        <f>E6+E8+E13+E15+E21</f>
        <v>168495.65999999997</v>
      </c>
      <c r="F5" s="39">
        <f t="shared" si="0"/>
        <v>24.018788016667465</v>
      </c>
      <c r="G5" s="39">
        <f t="shared" si="1"/>
        <v>119.0507280721652</v>
      </c>
    </row>
    <row r="6" spans="1:7" ht="12.75">
      <c r="A6" s="18" t="s">
        <v>2</v>
      </c>
      <c r="B6" s="17" t="s">
        <v>20</v>
      </c>
      <c r="C6" s="37">
        <f>C7</f>
        <v>50000</v>
      </c>
      <c r="D6" s="37">
        <f>D7</f>
        <v>12749</v>
      </c>
      <c r="E6" s="37">
        <f>E7</f>
        <v>16671.62</v>
      </c>
      <c r="F6" s="39">
        <f t="shared" si="0"/>
        <v>25.497999999999998</v>
      </c>
      <c r="G6" s="39">
        <f t="shared" si="1"/>
        <v>76.47127273774235</v>
      </c>
    </row>
    <row r="7" spans="1:7" ht="12.75">
      <c r="A7" s="19" t="s">
        <v>3</v>
      </c>
      <c r="B7" s="14" t="s">
        <v>36</v>
      </c>
      <c r="C7" s="40">
        <v>50000</v>
      </c>
      <c r="D7" s="41">
        <v>12749</v>
      </c>
      <c r="E7" s="40">
        <v>16671.62</v>
      </c>
      <c r="F7" s="39">
        <f t="shared" si="0"/>
        <v>25.497999999999998</v>
      </c>
      <c r="G7" s="39">
        <f t="shared" si="1"/>
        <v>76.47127273774235</v>
      </c>
    </row>
    <row r="8" spans="1:7" s="10" customFormat="1" ht="25.5" customHeight="1">
      <c r="A8" s="55" t="s">
        <v>73</v>
      </c>
      <c r="B8" s="17" t="s">
        <v>74</v>
      </c>
      <c r="C8" s="37">
        <f>C9+C10+C11+C12</f>
        <v>175060</v>
      </c>
      <c r="D8" s="37">
        <f>D9+D10+D11+D12</f>
        <v>102046.95</v>
      </c>
      <c r="E8" s="37">
        <f>E9+E10+E11+E12</f>
        <v>94960.9</v>
      </c>
      <c r="F8" s="39">
        <f t="shared" si="0"/>
        <v>58.29255683765566</v>
      </c>
      <c r="G8" s="39">
        <f t="shared" si="1"/>
        <v>107.46207123142263</v>
      </c>
    </row>
    <row r="9" spans="1:7" ht="50.25" customHeight="1">
      <c r="A9" s="20" t="s">
        <v>75</v>
      </c>
      <c r="B9" s="21" t="s">
        <v>104</v>
      </c>
      <c r="C9" s="43">
        <v>69149</v>
      </c>
      <c r="D9" s="43">
        <v>43959.18</v>
      </c>
      <c r="E9" s="40">
        <v>37808.79</v>
      </c>
      <c r="F9" s="39">
        <f t="shared" si="0"/>
        <v>63.571678549219804</v>
      </c>
      <c r="G9" s="39">
        <f t="shared" si="1"/>
        <v>116.26709027186534</v>
      </c>
    </row>
    <row r="10" spans="1:7" ht="60">
      <c r="A10" s="29" t="s">
        <v>76</v>
      </c>
      <c r="B10" s="21" t="s">
        <v>105</v>
      </c>
      <c r="C10" s="43">
        <v>700</v>
      </c>
      <c r="D10" s="43">
        <v>360.54</v>
      </c>
      <c r="E10" s="40">
        <v>409.24</v>
      </c>
      <c r="F10" s="39">
        <f t="shared" si="0"/>
        <v>51.50571428571429</v>
      </c>
      <c r="G10" s="39">
        <f t="shared" si="1"/>
        <v>88.09989248362818</v>
      </c>
    </row>
    <row r="11" spans="1:7" ht="48">
      <c r="A11" s="29" t="s">
        <v>77</v>
      </c>
      <c r="B11" s="21" t="s">
        <v>106</v>
      </c>
      <c r="C11" s="43">
        <v>105211</v>
      </c>
      <c r="D11" s="43">
        <v>66978.92</v>
      </c>
      <c r="E11" s="40">
        <v>64186.25</v>
      </c>
      <c r="F11" s="39">
        <f t="shared" si="0"/>
        <v>63.66151828230888</v>
      </c>
      <c r="G11" s="39">
        <f t="shared" si="1"/>
        <v>104.35088511947653</v>
      </c>
    </row>
    <row r="12" spans="1:7" ht="48">
      <c r="A12" s="29" t="s">
        <v>78</v>
      </c>
      <c r="B12" s="21" t="s">
        <v>107</v>
      </c>
      <c r="C12" s="43"/>
      <c r="D12" s="43">
        <v>-9251.69</v>
      </c>
      <c r="E12" s="40">
        <v>-7443.38</v>
      </c>
      <c r="F12" s="39"/>
      <c r="G12" s="39">
        <f t="shared" si="1"/>
        <v>124.29420505200594</v>
      </c>
    </row>
    <row r="13" spans="1:7" ht="12.75">
      <c r="A13" s="60" t="s">
        <v>4</v>
      </c>
      <c r="B13" s="17" t="s">
        <v>21</v>
      </c>
      <c r="C13" s="37">
        <f>C14</f>
        <v>6500</v>
      </c>
      <c r="D13" s="37">
        <f>D14</f>
        <v>5685.87</v>
      </c>
      <c r="E13" s="37">
        <f>E14</f>
        <v>11696.87</v>
      </c>
      <c r="F13" s="39">
        <f aca="true" t="shared" si="2" ref="F13:F22">D13/C13*100</f>
        <v>87.47492307692308</v>
      </c>
      <c r="G13" s="39">
        <f t="shared" si="1"/>
        <v>48.61018375001175</v>
      </c>
    </row>
    <row r="14" spans="1:7" ht="13.5" customHeight="1">
      <c r="A14" s="30" t="s">
        <v>5</v>
      </c>
      <c r="B14" s="16" t="s">
        <v>37</v>
      </c>
      <c r="C14" s="43">
        <v>6500</v>
      </c>
      <c r="D14" s="43">
        <v>5685.87</v>
      </c>
      <c r="E14" s="40">
        <v>11696.87</v>
      </c>
      <c r="F14" s="39">
        <f t="shared" si="2"/>
        <v>87.47492307692308</v>
      </c>
      <c r="G14" s="39">
        <f t="shared" si="1"/>
        <v>48.61018375001175</v>
      </c>
    </row>
    <row r="15" spans="1:7" ht="16.5" customHeight="1">
      <c r="A15" s="33" t="s">
        <v>6</v>
      </c>
      <c r="B15" s="22" t="s">
        <v>22</v>
      </c>
      <c r="C15" s="37">
        <f>C16+C17</f>
        <v>603600</v>
      </c>
      <c r="D15" s="37">
        <f>D16+D17</f>
        <v>80013.49</v>
      </c>
      <c r="E15" s="37">
        <f>E16+E17</f>
        <v>45166.270000000004</v>
      </c>
      <c r="F15" s="39">
        <f t="shared" si="2"/>
        <v>13.25604539430086</v>
      </c>
      <c r="G15" s="39">
        <f t="shared" si="1"/>
        <v>177.15319418672385</v>
      </c>
    </row>
    <row r="16" spans="1:7" ht="15.75" customHeight="1">
      <c r="A16" s="30" t="s">
        <v>7</v>
      </c>
      <c r="B16" s="16" t="s">
        <v>23</v>
      </c>
      <c r="C16" s="43">
        <v>65600</v>
      </c>
      <c r="D16" s="43">
        <v>4074.49</v>
      </c>
      <c r="E16" s="40">
        <v>2856.78</v>
      </c>
      <c r="F16" s="39">
        <f t="shared" si="2"/>
        <v>6.211112804878048</v>
      </c>
      <c r="G16" s="39">
        <f t="shared" si="1"/>
        <v>142.62526340845287</v>
      </c>
    </row>
    <row r="17" spans="1:7" ht="19.5" customHeight="1">
      <c r="A17" s="33" t="s">
        <v>17</v>
      </c>
      <c r="B17" s="22" t="s">
        <v>24</v>
      </c>
      <c r="C17" s="37">
        <f>C18+C19</f>
        <v>538000</v>
      </c>
      <c r="D17" s="37">
        <f>D18+D19</f>
        <v>75939</v>
      </c>
      <c r="E17" s="37">
        <f>E18+E19</f>
        <v>42309.490000000005</v>
      </c>
      <c r="F17" s="39">
        <f t="shared" si="2"/>
        <v>14.115055762081784</v>
      </c>
      <c r="G17" s="39">
        <f t="shared" si="1"/>
        <v>179.48455535625692</v>
      </c>
    </row>
    <row r="18" spans="1:7" ht="27" customHeight="1">
      <c r="A18" s="31" t="s">
        <v>79</v>
      </c>
      <c r="B18" s="16" t="s">
        <v>80</v>
      </c>
      <c r="C18" s="43">
        <v>80000</v>
      </c>
      <c r="D18" s="43">
        <v>54360.74</v>
      </c>
      <c r="E18" s="40">
        <v>24450</v>
      </c>
      <c r="F18" s="39">
        <f t="shared" si="2"/>
        <v>67.950925</v>
      </c>
      <c r="G18" s="39">
        <f t="shared" si="1"/>
        <v>222.33431492842536</v>
      </c>
    </row>
    <row r="19" spans="1:7" ht="26.25" customHeight="1">
      <c r="A19" s="32" t="s">
        <v>81</v>
      </c>
      <c r="B19" s="16" t="s">
        <v>82</v>
      </c>
      <c r="C19" s="43">
        <v>458000</v>
      </c>
      <c r="D19" s="43">
        <v>21578.26</v>
      </c>
      <c r="E19" s="40">
        <v>17859.49</v>
      </c>
      <c r="F19" s="39">
        <f t="shared" si="2"/>
        <v>4.711410480349345</v>
      </c>
      <c r="G19" s="39">
        <f t="shared" si="1"/>
        <v>120.82237510701593</v>
      </c>
    </row>
    <row r="20" spans="1:7" ht="21" customHeight="1" hidden="1">
      <c r="A20" s="30" t="s">
        <v>45</v>
      </c>
      <c r="B20" s="16" t="s">
        <v>46</v>
      </c>
      <c r="C20" s="40">
        <v>0</v>
      </c>
      <c r="D20" s="40">
        <v>0</v>
      </c>
      <c r="E20" s="40">
        <v>0</v>
      </c>
      <c r="F20" s="39" t="e">
        <f t="shared" si="2"/>
        <v>#DIV/0!</v>
      </c>
      <c r="G20" s="39" t="e">
        <f t="shared" si="1"/>
        <v>#DIV/0!</v>
      </c>
    </row>
    <row r="21" spans="1:7" ht="12.75">
      <c r="A21" s="33" t="s">
        <v>39</v>
      </c>
      <c r="B21" s="16" t="s">
        <v>40</v>
      </c>
      <c r="C21" s="40">
        <v>0</v>
      </c>
      <c r="D21" s="40">
        <v>100</v>
      </c>
      <c r="E21" s="40">
        <v>0</v>
      </c>
      <c r="F21" s="39">
        <v>0</v>
      </c>
      <c r="G21" s="39">
        <v>0</v>
      </c>
    </row>
    <row r="22" spans="1:7" ht="15" customHeight="1">
      <c r="A22" s="51" t="s">
        <v>15</v>
      </c>
      <c r="B22" s="23"/>
      <c r="C22" s="62">
        <f>C23+C27+C32+C33+C30</f>
        <v>42820</v>
      </c>
      <c r="D22" s="62">
        <f>D23+D27+D32+D33+D30</f>
        <v>30394.41</v>
      </c>
      <c r="E22" s="37">
        <f>E23</f>
        <v>10135.41</v>
      </c>
      <c r="F22" s="39">
        <f t="shared" si="2"/>
        <v>70.98180756655769</v>
      </c>
      <c r="G22" s="39">
        <f t="shared" si="1"/>
        <v>299.88337916275714</v>
      </c>
    </row>
    <row r="23" spans="1:7" ht="40.5" customHeight="1">
      <c r="A23" s="51" t="s">
        <v>108</v>
      </c>
      <c r="B23" s="23" t="s">
        <v>109</v>
      </c>
      <c r="C23" s="62">
        <f>C24+C25+C26</f>
        <v>42820</v>
      </c>
      <c r="D23" s="62">
        <f>D24+D25+D26</f>
        <v>30394.41</v>
      </c>
      <c r="E23" s="62">
        <f>E24+E25+E26</f>
        <v>10135.41</v>
      </c>
      <c r="F23" s="39">
        <f aca="true" t="shared" si="3" ref="F23:F35">D23/C23*100</f>
        <v>70.98180756655769</v>
      </c>
      <c r="G23" s="39">
        <f t="shared" si="1"/>
        <v>299.88337916275714</v>
      </c>
    </row>
    <row r="24" spans="1:7" ht="54.75" customHeight="1">
      <c r="A24" s="52" t="s">
        <v>110</v>
      </c>
      <c r="B24" s="24" t="s">
        <v>111</v>
      </c>
      <c r="C24" s="61">
        <v>42820</v>
      </c>
      <c r="D24" s="42">
        <v>30394.41</v>
      </c>
      <c r="E24" s="40">
        <v>10135.41</v>
      </c>
      <c r="F24" s="39">
        <f t="shared" si="3"/>
        <v>70.98180756655769</v>
      </c>
      <c r="G24" s="39">
        <f t="shared" si="1"/>
        <v>299.88337916275714</v>
      </c>
    </row>
    <row r="25" spans="1:7" ht="56.25" customHeight="1" hidden="1">
      <c r="A25" s="52" t="s">
        <v>112</v>
      </c>
      <c r="B25" s="24" t="s">
        <v>113</v>
      </c>
      <c r="C25" s="61"/>
      <c r="D25" s="42"/>
      <c r="E25" s="40"/>
      <c r="F25" s="39" t="e">
        <f t="shared" si="3"/>
        <v>#DIV/0!</v>
      </c>
      <c r="G25" s="39" t="e">
        <f t="shared" si="1"/>
        <v>#DIV/0!</v>
      </c>
    </row>
    <row r="26" spans="1:7" ht="27" customHeight="1" hidden="1">
      <c r="A26" s="52" t="s">
        <v>114</v>
      </c>
      <c r="B26" s="24" t="s">
        <v>115</v>
      </c>
      <c r="C26" s="61"/>
      <c r="D26" s="42"/>
      <c r="E26" s="40"/>
      <c r="F26" s="39" t="e">
        <f t="shared" si="3"/>
        <v>#DIV/0!</v>
      </c>
      <c r="G26" s="39" t="e">
        <f t="shared" si="1"/>
        <v>#DIV/0!</v>
      </c>
    </row>
    <row r="27" spans="1:7" ht="26.25" customHeight="1" hidden="1">
      <c r="A27" s="51" t="s">
        <v>116</v>
      </c>
      <c r="B27" s="23" t="s">
        <v>117</v>
      </c>
      <c r="C27" s="62">
        <f>C28+C29</f>
        <v>0</v>
      </c>
      <c r="D27" s="62">
        <f>D28+D29</f>
        <v>0</v>
      </c>
      <c r="E27" s="62">
        <f>E28+E29</f>
        <v>0</v>
      </c>
      <c r="F27" s="39" t="e">
        <f t="shared" si="3"/>
        <v>#DIV/0!</v>
      </c>
      <c r="G27" s="39" t="e">
        <f t="shared" si="1"/>
        <v>#DIV/0!</v>
      </c>
    </row>
    <row r="28" spans="1:7" s="13" customFormat="1" ht="28.5" customHeight="1" hidden="1">
      <c r="A28" s="52" t="s">
        <v>118</v>
      </c>
      <c r="B28" s="24" t="s">
        <v>119</v>
      </c>
      <c r="C28" s="42"/>
      <c r="D28" s="42"/>
      <c r="E28" s="37"/>
      <c r="F28" s="39" t="e">
        <f t="shared" si="3"/>
        <v>#DIV/0!</v>
      </c>
      <c r="G28" s="39" t="e">
        <f t="shared" si="1"/>
        <v>#DIV/0!</v>
      </c>
    </row>
    <row r="29" spans="1:7" s="47" customFormat="1" ht="20.25" customHeight="1" hidden="1">
      <c r="A29" s="53" t="s">
        <v>120</v>
      </c>
      <c r="B29" s="54" t="s">
        <v>121</v>
      </c>
      <c r="C29" s="38"/>
      <c r="D29" s="42"/>
      <c r="E29" s="37"/>
      <c r="F29" s="39" t="e">
        <f t="shared" si="3"/>
        <v>#DIV/0!</v>
      </c>
      <c r="G29" s="39" t="e">
        <f t="shared" si="1"/>
        <v>#DIV/0!</v>
      </c>
    </row>
    <row r="30" spans="1:7" s="47" customFormat="1" ht="29.25" customHeight="1" hidden="1">
      <c r="A30" s="55" t="s">
        <v>122</v>
      </c>
      <c r="B30" s="46" t="s">
        <v>123</v>
      </c>
      <c r="C30" s="62">
        <f>C31</f>
        <v>0</v>
      </c>
      <c r="D30" s="62">
        <f>D31</f>
        <v>0</v>
      </c>
      <c r="E30" s="62">
        <f>E31</f>
        <v>0</v>
      </c>
      <c r="F30" s="39" t="e">
        <f t="shared" si="3"/>
        <v>#DIV/0!</v>
      </c>
      <c r="G30" s="39" t="e">
        <f t="shared" si="1"/>
        <v>#DIV/0!</v>
      </c>
    </row>
    <row r="31" spans="1:7" s="11" customFormat="1" ht="60" hidden="1">
      <c r="A31" s="53" t="s">
        <v>124</v>
      </c>
      <c r="B31" s="54" t="s">
        <v>125</v>
      </c>
      <c r="C31" s="42"/>
      <c r="D31" s="38"/>
      <c r="E31" s="40"/>
      <c r="F31" s="39" t="e">
        <f t="shared" si="3"/>
        <v>#DIV/0!</v>
      </c>
      <c r="G31" s="39" t="e">
        <f t="shared" si="1"/>
        <v>#DIV/0!</v>
      </c>
    </row>
    <row r="32" spans="1:7" s="12" customFormat="1" ht="21" customHeight="1" hidden="1">
      <c r="A32" s="55" t="s">
        <v>126</v>
      </c>
      <c r="B32" s="22" t="s">
        <v>127</v>
      </c>
      <c r="C32" s="42"/>
      <c r="D32" s="38"/>
      <c r="E32" s="40"/>
      <c r="F32" s="39" t="e">
        <f t="shared" si="3"/>
        <v>#DIV/0!</v>
      </c>
      <c r="G32" s="39" t="e">
        <f t="shared" si="1"/>
        <v>#DIV/0!</v>
      </c>
    </row>
    <row r="33" spans="1:7" s="13" customFormat="1" ht="18.75" customHeight="1" hidden="1">
      <c r="A33" s="56" t="s">
        <v>128</v>
      </c>
      <c r="B33" s="57"/>
      <c r="C33" s="62">
        <f>C34+C35</f>
        <v>0</v>
      </c>
      <c r="D33" s="62">
        <f>D34+D35</f>
        <v>0</v>
      </c>
      <c r="E33" s="62">
        <f>E34+E35</f>
        <v>0</v>
      </c>
      <c r="F33" s="39" t="e">
        <f t="shared" si="3"/>
        <v>#DIV/0!</v>
      </c>
      <c r="G33" s="39" t="e">
        <f t="shared" si="1"/>
        <v>#DIV/0!</v>
      </c>
    </row>
    <row r="34" spans="1:7" s="13" customFormat="1" ht="15" customHeight="1" hidden="1">
      <c r="A34" s="58" t="s">
        <v>129</v>
      </c>
      <c r="B34" s="59" t="s">
        <v>130</v>
      </c>
      <c r="C34" s="42"/>
      <c r="D34" s="38"/>
      <c r="E34" s="37"/>
      <c r="F34" s="39" t="e">
        <f t="shared" si="3"/>
        <v>#DIV/0!</v>
      </c>
      <c r="G34" s="39" t="e">
        <f t="shared" si="1"/>
        <v>#DIV/0!</v>
      </c>
    </row>
    <row r="35" spans="1:7" ht="12.75" hidden="1">
      <c r="A35" s="53" t="s">
        <v>131</v>
      </c>
      <c r="B35" s="16" t="s">
        <v>132</v>
      </c>
      <c r="C35" s="38"/>
      <c r="D35" s="42"/>
      <c r="E35" s="40"/>
      <c r="F35" s="39" t="e">
        <f t="shared" si="3"/>
        <v>#DIV/0!</v>
      </c>
      <c r="G35" s="39" t="e">
        <f t="shared" si="1"/>
        <v>#DIV/0!</v>
      </c>
    </row>
    <row r="36" spans="1:7" ht="21" customHeight="1">
      <c r="A36" s="33" t="s">
        <v>8</v>
      </c>
      <c r="B36" s="22" t="s">
        <v>25</v>
      </c>
      <c r="C36" s="37">
        <f>C37+C38+C41+C42+C45+C46+C47+C50+C43+C44</f>
        <v>4103192</v>
      </c>
      <c r="D36" s="37">
        <f>D37+D38+D41+D42+D45+D46+D47+D50+D43</f>
        <v>2210721.76</v>
      </c>
      <c r="E36" s="37">
        <f>E37+E38+E41+E42+E45+E46+E47+E50+E49</f>
        <v>1307939</v>
      </c>
      <c r="F36" s="39">
        <f aca="true" t="shared" si="4" ref="F36:F53">D36/C36*100</f>
        <v>53.87809685727599</v>
      </c>
      <c r="G36" s="39">
        <f t="shared" si="1"/>
        <v>169.02330766190164</v>
      </c>
    </row>
    <row r="37" spans="1:7" ht="24.75" customHeight="1">
      <c r="A37" s="30" t="s">
        <v>93</v>
      </c>
      <c r="B37" s="16" t="s">
        <v>98</v>
      </c>
      <c r="C37" s="43">
        <v>1441899</v>
      </c>
      <c r="D37" s="43">
        <v>843956</v>
      </c>
      <c r="E37" s="40">
        <v>793740</v>
      </c>
      <c r="F37" s="39">
        <f t="shared" si="4"/>
        <v>58.53086797341561</v>
      </c>
      <c r="G37" s="39">
        <f t="shared" si="1"/>
        <v>106.32650490084914</v>
      </c>
    </row>
    <row r="38" spans="1:7" ht="28.5" customHeight="1">
      <c r="A38" s="30" t="s">
        <v>38</v>
      </c>
      <c r="B38" s="16" t="s">
        <v>99</v>
      </c>
      <c r="C38" s="43">
        <v>1102037</v>
      </c>
      <c r="D38" s="43">
        <v>490000</v>
      </c>
      <c r="E38" s="40">
        <v>420000</v>
      </c>
      <c r="F38" s="39">
        <f t="shared" si="4"/>
        <v>44.463116937090135</v>
      </c>
      <c r="G38" s="39">
        <f t="shared" si="1"/>
        <v>116.66666666666667</v>
      </c>
    </row>
    <row r="39" spans="1:7" ht="12.75" hidden="1">
      <c r="A39" s="30" t="s">
        <v>41</v>
      </c>
      <c r="B39" s="16" t="s">
        <v>42</v>
      </c>
      <c r="C39" s="40"/>
      <c r="D39" s="40"/>
      <c r="E39" s="40"/>
      <c r="F39" s="39" t="e">
        <f t="shared" si="4"/>
        <v>#DIV/0!</v>
      </c>
      <c r="G39" s="39" t="e">
        <f t="shared" si="1"/>
        <v>#DIV/0!</v>
      </c>
    </row>
    <row r="40" spans="1:7" ht="24" hidden="1">
      <c r="A40" s="30" t="s">
        <v>94</v>
      </c>
      <c r="B40" s="16" t="s">
        <v>44</v>
      </c>
      <c r="C40" s="40"/>
      <c r="D40" s="40"/>
      <c r="E40" s="40"/>
      <c r="F40" s="39" t="e">
        <f t="shared" si="4"/>
        <v>#DIV/0!</v>
      </c>
      <c r="G40" s="39" t="e">
        <f t="shared" si="1"/>
        <v>#DIV/0!</v>
      </c>
    </row>
    <row r="41" spans="1:7" ht="24" hidden="1">
      <c r="A41" s="30" t="s">
        <v>62</v>
      </c>
      <c r="B41" s="16" t="s">
        <v>63</v>
      </c>
      <c r="C41" s="40"/>
      <c r="D41" s="40"/>
      <c r="E41" s="40"/>
      <c r="F41" s="39" t="e">
        <f t="shared" si="4"/>
        <v>#DIV/0!</v>
      </c>
      <c r="G41" s="39" t="e">
        <f t="shared" si="1"/>
        <v>#DIV/0!</v>
      </c>
    </row>
    <row r="42" spans="1:7" ht="24" hidden="1">
      <c r="A42" s="30" t="s">
        <v>53</v>
      </c>
      <c r="B42" s="16" t="s">
        <v>54</v>
      </c>
      <c r="C42" s="40"/>
      <c r="D42" s="40"/>
      <c r="E42" s="40"/>
      <c r="F42" s="39" t="e">
        <f t="shared" si="4"/>
        <v>#DIV/0!</v>
      </c>
      <c r="G42" s="39" t="e">
        <f t="shared" si="1"/>
        <v>#DIV/0!</v>
      </c>
    </row>
    <row r="43" spans="1:7" ht="36">
      <c r="A43" s="30" t="s">
        <v>135</v>
      </c>
      <c r="B43" s="63" t="s">
        <v>136</v>
      </c>
      <c r="C43" s="40">
        <v>436700</v>
      </c>
      <c r="D43" s="40">
        <v>436700</v>
      </c>
      <c r="E43" s="40">
        <v>0</v>
      </c>
      <c r="F43" s="39">
        <f t="shared" si="4"/>
        <v>100</v>
      </c>
      <c r="G43" s="39"/>
    </row>
    <row r="44" spans="1:7" ht="24">
      <c r="A44" s="52" t="s">
        <v>141</v>
      </c>
      <c r="B44" s="24" t="s">
        <v>142</v>
      </c>
      <c r="C44" s="68">
        <v>500000</v>
      </c>
      <c r="D44" s="40">
        <v>0</v>
      </c>
      <c r="E44" s="40">
        <v>0</v>
      </c>
      <c r="F44" s="39">
        <f t="shared" si="4"/>
        <v>0</v>
      </c>
      <c r="G44" s="39"/>
    </row>
    <row r="45" spans="1:7" s="1" customFormat="1" ht="22.5" customHeight="1">
      <c r="A45" s="35" t="s">
        <v>43</v>
      </c>
      <c r="B45" s="24" t="s">
        <v>100</v>
      </c>
      <c r="C45" s="40">
        <v>344934</v>
      </c>
      <c r="D45" s="40">
        <v>277160</v>
      </c>
      <c r="E45" s="40">
        <v>0</v>
      </c>
      <c r="F45" s="39">
        <f t="shared" si="4"/>
        <v>80.3516034951614</v>
      </c>
      <c r="G45" s="39"/>
    </row>
    <row r="46" spans="1:7" s="1" customFormat="1" ht="12.75">
      <c r="A46" s="35" t="s">
        <v>50</v>
      </c>
      <c r="B46" s="24" t="s">
        <v>102</v>
      </c>
      <c r="C46" s="43">
        <v>66532</v>
      </c>
      <c r="D46" s="43">
        <v>49465.76</v>
      </c>
      <c r="E46" s="40">
        <v>39199</v>
      </c>
      <c r="F46" s="39">
        <f t="shared" si="4"/>
        <v>74.348824625744</v>
      </c>
      <c r="G46" s="39">
        <f t="shared" si="1"/>
        <v>126.19138243322534</v>
      </c>
    </row>
    <row r="47" spans="1:7" s="1" customFormat="1" ht="23.25" customHeight="1">
      <c r="A47" s="35" t="s">
        <v>83</v>
      </c>
      <c r="B47" s="24" t="s">
        <v>101</v>
      </c>
      <c r="C47" s="40">
        <v>5090</v>
      </c>
      <c r="D47" s="40">
        <v>0</v>
      </c>
      <c r="E47" s="40">
        <v>0</v>
      </c>
      <c r="F47" s="39">
        <f t="shared" si="4"/>
        <v>0</v>
      </c>
      <c r="G47" s="39"/>
    </row>
    <row r="48" spans="1:7" s="1" customFormat="1" ht="24" hidden="1">
      <c r="A48" s="35" t="s">
        <v>48</v>
      </c>
      <c r="B48" s="24" t="s">
        <v>49</v>
      </c>
      <c r="C48" s="40"/>
      <c r="D48" s="40">
        <v>0</v>
      </c>
      <c r="E48" s="40">
        <v>0</v>
      </c>
      <c r="F48" s="39" t="e">
        <f t="shared" si="4"/>
        <v>#DIV/0!</v>
      </c>
      <c r="G48" s="39" t="e">
        <f t="shared" si="1"/>
        <v>#DIV/0!</v>
      </c>
    </row>
    <row r="49" spans="1:7" s="1" customFormat="1" ht="36" hidden="1">
      <c r="A49" s="35" t="s">
        <v>88</v>
      </c>
      <c r="B49" s="24" t="s">
        <v>87</v>
      </c>
      <c r="C49" s="40">
        <v>0</v>
      </c>
      <c r="D49" s="40">
        <v>0</v>
      </c>
      <c r="E49" s="40">
        <v>0</v>
      </c>
      <c r="F49" s="39" t="e">
        <f t="shared" si="4"/>
        <v>#DIV/0!</v>
      </c>
      <c r="G49" s="39" t="e">
        <f t="shared" si="1"/>
        <v>#DIV/0!</v>
      </c>
    </row>
    <row r="50" spans="1:7" s="1" customFormat="1" ht="21.75" customHeight="1">
      <c r="A50" s="34" t="s">
        <v>64</v>
      </c>
      <c r="B50" s="23" t="s">
        <v>66</v>
      </c>
      <c r="C50" s="37">
        <f>C51</f>
        <v>206000</v>
      </c>
      <c r="D50" s="37">
        <f>D51</f>
        <v>113440</v>
      </c>
      <c r="E50" s="37">
        <f>E51</f>
        <v>55000</v>
      </c>
      <c r="F50" s="39">
        <f t="shared" si="4"/>
        <v>55.06796116504854</v>
      </c>
      <c r="G50" s="39">
        <f t="shared" si="1"/>
        <v>206.25454545454545</v>
      </c>
    </row>
    <row r="51" spans="1:7" s="1" customFormat="1" ht="20.25" customHeight="1">
      <c r="A51" s="35" t="s">
        <v>65</v>
      </c>
      <c r="B51" s="24" t="s">
        <v>103</v>
      </c>
      <c r="C51" s="40">
        <v>206000</v>
      </c>
      <c r="D51" s="40">
        <v>113440</v>
      </c>
      <c r="E51" s="40">
        <v>55000</v>
      </c>
      <c r="F51" s="39">
        <f t="shared" si="4"/>
        <v>55.06796116504854</v>
      </c>
      <c r="G51" s="39">
        <f t="shared" si="1"/>
        <v>206.25454545454545</v>
      </c>
    </row>
    <row r="52" spans="1:7" s="1" customFormat="1" ht="24" hidden="1">
      <c r="A52" s="34" t="s">
        <v>9</v>
      </c>
      <c r="B52" s="23" t="s">
        <v>26</v>
      </c>
      <c r="C52" s="37"/>
      <c r="D52" s="37"/>
      <c r="E52" s="37"/>
      <c r="F52" s="39" t="e">
        <f t="shared" si="4"/>
        <v>#DIV/0!</v>
      </c>
      <c r="G52" s="39" t="e">
        <f t="shared" si="1"/>
        <v>#DIV/0!</v>
      </c>
    </row>
    <row r="53" spans="1:7" s="28" customFormat="1" ht="18.75" customHeight="1">
      <c r="A53" s="36" t="s">
        <v>95</v>
      </c>
      <c r="B53" s="27"/>
      <c r="C53" s="44">
        <f>C4+C36+C52</f>
        <v>4981172</v>
      </c>
      <c r="D53" s="44">
        <f>D4+D36+D52</f>
        <v>2441711.48</v>
      </c>
      <c r="E53" s="44">
        <f>E4+E36+E52</f>
        <v>1486570.07</v>
      </c>
      <c r="F53" s="45">
        <f t="shared" si="4"/>
        <v>49.01881484919613</v>
      </c>
      <c r="G53" s="45">
        <f>D53*100/E53</f>
        <v>164.25135479823027</v>
      </c>
    </row>
    <row r="54" spans="1:7" s="1" customFormat="1" ht="11.25" customHeight="1">
      <c r="A54" s="34" t="s">
        <v>10</v>
      </c>
      <c r="B54" s="23"/>
      <c r="C54" s="37"/>
      <c r="D54" s="37"/>
      <c r="E54" s="37"/>
      <c r="F54" s="39"/>
      <c r="G54" s="39"/>
    </row>
    <row r="55" spans="1:7" s="1" customFormat="1" ht="12.75">
      <c r="A55" s="34" t="s">
        <v>11</v>
      </c>
      <c r="B55" s="25" t="s">
        <v>58</v>
      </c>
      <c r="C55" s="37">
        <v>1255815</v>
      </c>
      <c r="D55" s="37">
        <v>717078.72</v>
      </c>
      <c r="E55" s="37">
        <v>599984.12</v>
      </c>
      <c r="F55" s="39">
        <f aca="true" t="shared" si="5" ref="F55:F75">D55/C55*100</f>
        <v>57.10066530500113</v>
      </c>
      <c r="G55" s="39">
        <f aca="true" t="shared" si="6" ref="G55:G75">D55*100/E55</f>
        <v>119.51628319762864</v>
      </c>
    </row>
    <row r="56" spans="1:7" s="1" customFormat="1" ht="12.75">
      <c r="A56" s="35" t="s">
        <v>12</v>
      </c>
      <c r="B56" s="24">
        <v>211.213</v>
      </c>
      <c r="C56" s="40">
        <v>1051612</v>
      </c>
      <c r="D56" s="40">
        <v>592613.39</v>
      </c>
      <c r="E56" s="40">
        <v>525491.71</v>
      </c>
      <c r="F56" s="39">
        <f t="shared" si="5"/>
        <v>56.352855425765405</v>
      </c>
      <c r="G56" s="39">
        <f t="shared" si="6"/>
        <v>112.77311872341431</v>
      </c>
    </row>
    <row r="57" spans="1:7" s="1" customFormat="1" ht="12.75">
      <c r="A57" s="35" t="s">
        <v>18</v>
      </c>
      <c r="B57" s="24">
        <v>223</v>
      </c>
      <c r="C57" s="40">
        <v>90000</v>
      </c>
      <c r="D57" s="40">
        <v>64685.44</v>
      </c>
      <c r="E57" s="40">
        <v>37151.41</v>
      </c>
      <c r="F57" s="39">
        <f t="shared" si="5"/>
        <v>71.87271111111112</v>
      </c>
      <c r="G57" s="39">
        <f t="shared" si="6"/>
        <v>174.11301482231764</v>
      </c>
    </row>
    <row r="58" spans="1:7" s="1" customFormat="1" ht="12.75">
      <c r="A58" s="35" t="s">
        <v>13</v>
      </c>
      <c r="B58" s="24"/>
      <c r="C58" s="40">
        <f>C55-C56-C57</f>
        <v>114203</v>
      </c>
      <c r="D58" s="40">
        <f>D55-D56-D57</f>
        <v>59779.889999999956</v>
      </c>
      <c r="E58" s="40">
        <f>E55-E56-E57</f>
        <v>37341.00000000003</v>
      </c>
      <c r="F58" s="39">
        <f t="shared" si="5"/>
        <v>52.345288652662326</v>
      </c>
      <c r="G58" s="39">
        <f t="shared" si="6"/>
        <v>160.09182935647118</v>
      </c>
    </row>
    <row r="59" spans="1:7" s="1" customFormat="1" ht="12.75" customHeight="1">
      <c r="A59" s="34" t="s">
        <v>47</v>
      </c>
      <c r="B59" s="25" t="s">
        <v>31</v>
      </c>
      <c r="C59" s="37">
        <v>66532</v>
      </c>
      <c r="D59" s="37">
        <v>38934.51</v>
      </c>
      <c r="E59" s="37">
        <v>30326.27</v>
      </c>
      <c r="F59" s="39">
        <f t="shared" si="5"/>
        <v>58.51997535020742</v>
      </c>
      <c r="G59" s="39">
        <f t="shared" si="6"/>
        <v>128.3854229352967</v>
      </c>
    </row>
    <row r="60" spans="1:7" s="1" customFormat="1" ht="12.75">
      <c r="A60" s="34" t="s">
        <v>27</v>
      </c>
      <c r="B60" s="25" t="s">
        <v>28</v>
      </c>
      <c r="C60" s="37">
        <v>887032</v>
      </c>
      <c r="D60" s="37">
        <v>427267.41</v>
      </c>
      <c r="E60" s="37">
        <v>315030.82</v>
      </c>
      <c r="F60" s="39">
        <f t="shared" si="5"/>
        <v>48.16820700944272</v>
      </c>
      <c r="G60" s="39">
        <f t="shared" si="6"/>
        <v>135.62717768375805</v>
      </c>
    </row>
    <row r="61" spans="1:7" s="1" customFormat="1" ht="12.75">
      <c r="A61" s="34" t="s">
        <v>71</v>
      </c>
      <c r="B61" s="25" t="s">
        <v>72</v>
      </c>
      <c r="C61" s="37">
        <f>C62+C63+C64</f>
        <v>379924</v>
      </c>
      <c r="D61" s="37">
        <f>D62+D63+D64</f>
        <v>98000</v>
      </c>
      <c r="E61" s="37">
        <f>E62+E63+E64</f>
        <v>98000</v>
      </c>
      <c r="F61" s="39">
        <f t="shared" si="5"/>
        <v>25.79463261073267</v>
      </c>
      <c r="G61" s="39">
        <f t="shared" si="6"/>
        <v>100</v>
      </c>
    </row>
    <row r="62" spans="1:7" s="1" customFormat="1" ht="12.75">
      <c r="A62" s="35" t="s">
        <v>89</v>
      </c>
      <c r="B62" s="26" t="s">
        <v>90</v>
      </c>
      <c r="C62" s="40">
        <v>5090</v>
      </c>
      <c r="D62" s="40">
        <v>0</v>
      </c>
      <c r="E62" s="40">
        <v>0</v>
      </c>
      <c r="F62" s="39">
        <f t="shared" si="5"/>
        <v>0</v>
      </c>
      <c r="G62" s="39"/>
    </row>
    <row r="63" spans="1:7" s="1" customFormat="1" ht="10.5" customHeight="1">
      <c r="A63" s="35" t="s">
        <v>68</v>
      </c>
      <c r="B63" s="26" t="s">
        <v>67</v>
      </c>
      <c r="C63" s="40">
        <v>304834</v>
      </c>
      <c r="D63" s="40">
        <v>98000</v>
      </c>
      <c r="E63" s="40">
        <v>98000</v>
      </c>
      <c r="F63" s="39">
        <f t="shared" si="5"/>
        <v>32.14864483620594</v>
      </c>
      <c r="G63" s="39">
        <f t="shared" si="6"/>
        <v>100</v>
      </c>
    </row>
    <row r="64" spans="1:7" s="1" customFormat="1" ht="12.75">
      <c r="A64" s="35" t="s">
        <v>33</v>
      </c>
      <c r="B64" s="26" t="s">
        <v>32</v>
      </c>
      <c r="C64" s="40">
        <v>70000</v>
      </c>
      <c r="D64" s="40">
        <v>0</v>
      </c>
      <c r="E64" s="40">
        <v>0</v>
      </c>
      <c r="F64" s="39">
        <f t="shared" si="5"/>
        <v>0</v>
      </c>
      <c r="G64" s="39"/>
    </row>
    <row r="65" spans="1:7" s="1" customFormat="1" ht="11.25" customHeight="1">
      <c r="A65" s="34" t="s">
        <v>52</v>
      </c>
      <c r="B65" s="25" t="s">
        <v>51</v>
      </c>
      <c r="C65" s="37">
        <f>C66+C67+C68</f>
        <v>221000</v>
      </c>
      <c r="D65" s="37">
        <f>D66+D67+D68</f>
        <v>143505.02</v>
      </c>
      <c r="E65" s="37">
        <f>E66+E67+E68</f>
        <v>104732.28</v>
      </c>
      <c r="F65" s="39">
        <f t="shared" si="5"/>
        <v>64.93439819004524</v>
      </c>
      <c r="G65" s="39">
        <f t="shared" si="6"/>
        <v>137.02081153967046</v>
      </c>
    </row>
    <row r="66" spans="1:7" s="1" customFormat="1" ht="13.5" customHeight="1" hidden="1">
      <c r="A66" s="35" t="s">
        <v>84</v>
      </c>
      <c r="B66" s="26" t="s">
        <v>85</v>
      </c>
      <c r="C66" s="40">
        <v>0</v>
      </c>
      <c r="D66" s="40">
        <v>0</v>
      </c>
      <c r="E66" s="40">
        <v>0</v>
      </c>
      <c r="F66" s="39" t="e">
        <f t="shared" si="5"/>
        <v>#DIV/0!</v>
      </c>
      <c r="G66" s="39" t="e">
        <f t="shared" si="6"/>
        <v>#DIV/0!</v>
      </c>
    </row>
    <row r="67" spans="1:7" s="1" customFormat="1" ht="14.25" customHeight="1" hidden="1">
      <c r="A67" s="35" t="s">
        <v>60</v>
      </c>
      <c r="B67" s="26" t="s">
        <v>69</v>
      </c>
      <c r="C67" s="40">
        <v>0</v>
      </c>
      <c r="D67" s="40">
        <v>0</v>
      </c>
      <c r="E67" s="40">
        <v>0</v>
      </c>
      <c r="F67" s="39" t="e">
        <f t="shared" si="5"/>
        <v>#DIV/0!</v>
      </c>
      <c r="G67" s="39" t="e">
        <f t="shared" si="6"/>
        <v>#DIV/0!</v>
      </c>
    </row>
    <row r="68" spans="1:7" s="1" customFormat="1" ht="14.25" customHeight="1">
      <c r="A68" s="35" t="s">
        <v>59</v>
      </c>
      <c r="B68" s="26" t="s">
        <v>61</v>
      </c>
      <c r="C68" s="40">
        <v>221000</v>
      </c>
      <c r="D68" s="40">
        <v>143505.02</v>
      </c>
      <c r="E68" s="40">
        <v>104732.28</v>
      </c>
      <c r="F68" s="39">
        <f t="shared" si="5"/>
        <v>64.93439819004524</v>
      </c>
      <c r="G68" s="39">
        <f t="shared" si="6"/>
        <v>137.02081153967046</v>
      </c>
    </row>
    <row r="69" spans="1:7" s="1" customFormat="1" ht="12.75">
      <c r="A69" s="34" t="s">
        <v>16</v>
      </c>
      <c r="B69" s="25" t="s">
        <v>29</v>
      </c>
      <c r="C69" s="37">
        <v>1362309</v>
      </c>
      <c r="D69" s="37">
        <v>698429.39</v>
      </c>
      <c r="E69" s="37">
        <v>333334.85</v>
      </c>
      <c r="F69" s="39">
        <f t="shared" si="5"/>
        <v>51.26805959587729</v>
      </c>
      <c r="G69" s="39">
        <f t="shared" si="6"/>
        <v>209.5278636482204</v>
      </c>
    </row>
    <row r="70" spans="1:7" s="1" customFormat="1" ht="16.5" customHeight="1">
      <c r="A70" s="34" t="s">
        <v>34</v>
      </c>
      <c r="B70" s="25" t="s">
        <v>56</v>
      </c>
      <c r="C70" s="37">
        <v>6500</v>
      </c>
      <c r="D70" s="37">
        <v>3000</v>
      </c>
      <c r="E70" s="37">
        <v>3000</v>
      </c>
      <c r="F70" s="39">
        <f t="shared" si="5"/>
        <v>46.15384615384615</v>
      </c>
      <c r="G70" s="39">
        <f t="shared" si="6"/>
        <v>100</v>
      </c>
    </row>
    <row r="71" spans="1:7" s="1" customFormat="1" ht="14.25" customHeight="1">
      <c r="A71" s="34" t="s">
        <v>35</v>
      </c>
      <c r="B71" s="25" t="s">
        <v>57</v>
      </c>
      <c r="C71" s="37">
        <v>893160</v>
      </c>
      <c r="D71" s="37">
        <v>358600</v>
      </c>
      <c r="E71" s="37">
        <v>0</v>
      </c>
      <c r="F71" s="39">
        <f t="shared" si="5"/>
        <v>40.149581262035916</v>
      </c>
      <c r="G71" s="39"/>
    </row>
    <row r="72" spans="1:7" s="1" customFormat="1" ht="12.75">
      <c r="A72" s="34" t="s">
        <v>137</v>
      </c>
      <c r="B72" s="23">
        <v>1000</v>
      </c>
      <c r="C72" s="37">
        <v>2000</v>
      </c>
      <c r="D72" s="37">
        <v>0</v>
      </c>
      <c r="E72" s="37">
        <v>0</v>
      </c>
      <c r="F72" s="39">
        <f t="shared" si="5"/>
        <v>0</v>
      </c>
      <c r="G72" s="39"/>
    </row>
    <row r="73" spans="1:7" s="1" customFormat="1" ht="12.75" hidden="1">
      <c r="A73" s="35" t="s">
        <v>96</v>
      </c>
      <c r="B73" s="26"/>
      <c r="C73" s="40">
        <v>282.6</v>
      </c>
      <c r="D73" s="40">
        <v>0</v>
      </c>
      <c r="E73" s="40">
        <v>0</v>
      </c>
      <c r="F73" s="39">
        <f t="shared" si="5"/>
        <v>0</v>
      </c>
      <c r="G73" s="39" t="e">
        <f t="shared" si="6"/>
        <v>#DIV/0!</v>
      </c>
    </row>
    <row r="74" spans="1:7" s="1" customFormat="1" ht="12.75" hidden="1">
      <c r="A74" s="35" t="s">
        <v>55</v>
      </c>
      <c r="B74" s="26"/>
      <c r="C74" s="40"/>
      <c r="D74" s="40"/>
      <c r="E74" s="40"/>
      <c r="F74" s="39" t="e">
        <f t="shared" si="5"/>
        <v>#DIV/0!</v>
      </c>
      <c r="G74" s="39" t="e">
        <f t="shared" si="6"/>
        <v>#DIV/0!</v>
      </c>
    </row>
    <row r="75" spans="1:7" s="28" customFormat="1" ht="18" customHeight="1">
      <c r="A75" s="36" t="s">
        <v>91</v>
      </c>
      <c r="B75" s="27"/>
      <c r="C75" s="44">
        <f>C55+C59+C60+C61+C65+C69+C70+C71+C72</f>
        <v>5074272</v>
      </c>
      <c r="D75" s="44">
        <f>D55+D59+D60+D61+D65+D69+D70+D71+D72</f>
        <v>2484815.05</v>
      </c>
      <c r="E75" s="44">
        <f>E55+E59+E60+E61+E65+E69+E70+E71+E72</f>
        <v>1484408.3399999999</v>
      </c>
      <c r="F75" s="45">
        <f t="shared" si="5"/>
        <v>48.968897410308315</v>
      </c>
      <c r="G75" s="45">
        <f t="shared" si="6"/>
        <v>167.3943067444636</v>
      </c>
    </row>
    <row r="76" spans="1:7" s="1" customFormat="1" ht="21" customHeight="1">
      <c r="A76" s="34" t="s">
        <v>30</v>
      </c>
      <c r="B76" s="23"/>
      <c r="C76" s="37">
        <f>C53-C75</f>
        <v>-93100</v>
      </c>
      <c r="D76" s="37">
        <f>D53-D75</f>
        <v>-43103.56999999983</v>
      </c>
      <c r="E76" s="37">
        <f>E53-E75</f>
        <v>2161.730000000214</v>
      </c>
      <c r="F76" s="39"/>
      <c r="G76" s="39"/>
    </row>
    <row r="77" spans="1:6" ht="23.25" customHeight="1">
      <c r="A77" s="3"/>
      <c r="B77" s="4"/>
      <c r="C77" s="7"/>
      <c r="D77" s="7"/>
      <c r="E77" s="65"/>
      <c r="F77" s="5"/>
    </row>
    <row r="78" spans="1:7" s="48" customFormat="1" ht="18.75" customHeight="1">
      <c r="A78" s="48" t="s">
        <v>70</v>
      </c>
      <c r="C78" s="49"/>
      <c r="D78" s="49"/>
      <c r="E78" s="66"/>
      <c r="F78" s="70" t="s">
        <v>133</v>
      </c>
      <c r="G78" s="70"/>
    </row>
    <row r="79" spans="3:5" ht="18" customHeight="1">
      <c r="C79" s="8"/>
      <c r="D79" s="8"/>
      <c r="E79" s="67"/>
    </row>
    <row r="80" spans="3:5" ht="12.75">
      <c r="C80" s="9"/>
      <c r="D80" s="9"/>
      <c r="E80" s="67"/>
    </row>
    <row r="81" spans="3:5" ht="12.75">
      <c r="C81" s="9"/>
      <c r="D81" s="9"/>
      <c r="E81" s="67"/>
    </row>
  </sheetData>
  <sheetProtection/>
  <mergeCells count="2">
    <mergeCell ref="A1:G1"/>
    <mergeCell ref="F78:G78"/>
  </mergeCell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2018-02-02T10:29:44Z</cp:lastPrinted>
  <dcterms:created xsi:type="dcterms:W3CDTF">2006-03-13T07:15:44Z</dcterms:created>
  <dcterms:modified xsi:type="dcterms:W3CDTF">2018-08-06T10:01:12Z</dcterms:modified>
  <cp:category/>
  <cp:version/>
  <cp:contentType/>
  <cp:contentStatus/>
</cp:coreProperties>
</file>