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  <sheet name="Предпр.деят." sheetId="2" r:id="rId2"/>
  </sheets>
  <definedNames>
    <definedName name="_xlnm.Print_Area" localSheetId="0">'Бюджет'!$A$1:$CR$38</definedName>
    <definedName name="_xlnm.Print_Area" localSheetId="1">'Предпр.деят.'!$A$1:$BC$37</definedName>
  </definedNames>
  <calcPr fullCalcOnLoad="1"/>
</workbook>
</file>

<file path=xl/sharedStrings.xml><?xml version="1.0" encoding="utf-8"?>
<sst xmlns="http://schemas.openxmlformats.org/spreadsheetml/2006/main" count="310" uniqueCount="87">
  <si>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</si>
  <si>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</si>
  <si>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</si>
  <si>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</si>
  <si>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</si>
  <si>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</si>
  <si>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</si>
  <si>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</si>
  <si>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</si>
  <si>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</si>
  <si>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</si>
  <si>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</si>
  <si>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</si>
  <si>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</si>
  <si>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</si>
  <si>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</si>
  <si>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</si>
  <si>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</si>
  <si>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</si>
  <si>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</si>
  <si>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</si>
  <si>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</si>
  <si>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</si>
  <si>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</si>
  <si>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</si>
  <si>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</si>
  <si>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</si>
  <si>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</si>
  <si>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</si>
  <si>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</si>
  <si>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</si>
  <si>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</si>
  <si>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</si>
  <si>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</si>
  <si>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</si>
  <si>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</si>
  <si>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</si>
  <si>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>Налоговые доходы</t>
  </si>
  <si>
    <t>Неналоговые доходы</t>
  </si>
  <si>
    <t>госпошлина (код дохода 00010804000000000110)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</si>
  <si>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</si>
  <si>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</si>
  <si>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</si>
  <si>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>дотации  бюджетам поселений на выравнивание  бюджетной обеспеченности (код доходов 0002020100110 0000 151)</t>
  </si>
  <si>
    <t>Доходы от продажи земельных участков, государственная собственность на которые не разграничена (11406014000000430)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</si>
  <si>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</si>
  <si>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</si>
  <si>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</si>
  <si>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>прочие доходы от использования имущества и прав, находящихся в государственной и муниципальной собственности (код дохода 11109045100000120)</t>
  </si>
  <si>
    <t>Доходы от реализации иного имущества (11402033100000410)</t>
  </si>
  <si>
    <t>План на 2010 год</t>
  </si>
  <si>
    <t>Безвозмездные поступления -  всего (код дохода 00085000000000000000)</t>
  </si>
  <si>
    <t>Дотации выравнивание</t>
  </si>
  <si>
    <t>Дотации сбалансированность</t>
  </si>
  <si>
    <t>Субсидии- всего</t>
  </si>
  <si>
    <t>Субсидии молодые семьи</t>
  </si>
  <si>
    <t>Субсидии гражданам</t>
  </si>
  <si>
    <t>Прочие субсидии</t>
  </si>
  <si>
    <t>Субвенции- всего</t>
  </si>
  <si>
    <t>Субвенции воинский учет</t>
  </si>
  <si>
    <t>Субвенции дети-сироты</t>
  </si>
  <si>
    <t>Субвенции +МБТ</t>
  </si>
  <si>
    <t>Факт за 2010 год</t>
  </si>
  <si>
    <t>Доходы -  всего                               без предпринимательской деятельности</t>
  </si>
  <si>
    <t>Налог на имущ.</t>
  </si>
  <si>
    <t>Напряж.</t>
  </si>
  <si>
    <t>МБТ- книжн.фонд</t>
  </si>
  <si>
    <t>МБТ-всего</t>
  </si>
  <si>
    <t>Безвозм.поступл.-всего  факт</t>
  </si>
  <si>
    <t>Доходы от предпринимательской и иной приносящей доход деятельности (код дохода 00030000000000000000)        всего</t>
  </si>
  <si>
    <t xml:space="preserve">Доходы от реализации активов (код дохода 00030202000000000400) </t>
  </si>
  <si>
    <t xml:space="preserve">Гранты, премии, добровольные пожертвования (код дохода 00030303000000000180) </t>
  </si>
  <si>
    <t xml:space="preserve">Поступления от возмещения ущерба при возникновении страховых случаев (код дохода 00030302000000000180) </t>
  </si>
  <si>
    <t xml:space="preserve">Доходы от оказания услуг (код дохода 00030201050100000130) </t>
  </si>
  <si>
    <t xml:space="preserve">Прочие безвозмездные поступления (код дохода 00030399000000000180) </t>
  </si>
  <si>
    <t xml:space="preserve">Удельный вес  </t>
  </si>
  <si>
    <t xml:space="preserve">в том числе: </t>
  </si>
  <si>
    <t xml:space="preserve">наименование муниципального района </t>
  </si>
  <si>
    <t>План на 2011 год</t>
  </si>
  <si>
    <t>Факт на 01.02.2011</t>
  </si>
  <si>
    <t>об исполнении доходов поселений Шумерлинского района  на 1 февраля 2011 г.</t>
  </si>
  <si>
    <t xml:space="preserve">по предпринимательской и иной приносящей доход деятельности </t>
  </si>
  <si>
    <t>об исполнении бюджетов поселений Шумерлинского района  на 1 марта 2011 г.</t>
  </si>
  <si>
    <t>Факт на 01.03.2011</t>
  </si>
  <si>
    <t>в 7,2 раза</t>
  </si>
  <si>
    <t>в 6,5 раз</t>
  </si>
  <si>
    <t>в 1,8 раза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</si>
</sst>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66" fontId="1" fillId="0" borderId="0" xfId="0" applyNumberFormat="1" applyFont="1" applyBorder="1" applyAlignment="1" applyProtection="1">
      <alignment vertical="center" wrapText="1"/>
      <protection locked="0"/>
    </xf>
    <xf numFmtId="164" fontId="27" fillId="0" borderId="10" xfId="0" applyNumberFormat="1" applyFont="1" applyBorder="1" applyAlignment="1">
      <alignment vertical="center" wrapText="1"/>
    </xf>
    <xf numFmtId="164" fontId="27" fillId="0" borderId="10" xfId="0" applyNumberFormat="1" applyFont="1" applyBorder="1" applyAlignment="1" applyProtection="1">
      <alignment vertical="center" wrapText="1"/>
      <protection locked="0"/>
    </xf>
    <xf numFmtId="0" fontId="27" fillId="0" borderId="10" xfId="0" applyFont="1" applyBorder="1" applyAlignment="1">
      <alignment/>
    </xf>
    <xf numFmtId="164" fontId="27" fillId="0" borderId="10" xfId="0" applyNumberFormat="1" applyFont="1" applyFill="1" applyBorder="1" applyAlignment="1" applyProtection="1">
      <alignment vertical="center" wrapText="1"/>
      <protection locked="0"/>
    </xf>
    <xf numFmtId="164" fontId="27" fillId="0" borderId="10" xfId="0" applyNumberFormat="1" applyFont="1" applyFill="1" applyBorder="1" applyAlignment="1">
      <alignment vertical="center" wrapText="1"/>
    </xf>
    <xf numFmtId="166" fontId="28" fillId="24" borderId="10" xfId="0" applyNumberFormat="1" applyFont="1" applyFill="1" applyBorder="1" applyAlignment="1">
      <alignment horizontal="right"/>
    </xf>
    <xf numFmtId="166" fontId="27" fillId="0" borderId="10" xfId="0" applyNumberFormat="1" applyFont="1" applyBorder="1" applyAlignment="1" applyProtection="1">
      <alignment vertical="center" wrapText="1"/>
      <protection locked="0"/>
    </xf>
    <xf numFmtId="164" fontId="27" fillId="0" borderId="10" xfId="0" applyNumberFormat="1" applyFont="1" applyBorder="1" applyAlignment="1">
      <alignment/>
    </xf>
    <xf numFmtId="0" fontId="29" fillId="0" borderId="10" xfId="0" applyFont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30" fillId="0" borderId="0" xfId="0" applyFont="1" applyAlignment="1">
      <alignment vertical="center" wrapText="1"/>
    </xf>
    <xf numFmtId="0" fontId="27" fillId="0" borderId="10" xfId="0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>
      <alignment vertical="center" wrapText="1"/>
    </xf>
    <xf numFmtId="166" fontId="27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166" fontId="27" fillId="0" borderId="10" xfId="0" applyNumberFormat="1" applyFont="1" applyBorder="1" applyAlignment="1">
      <alignment/>
    </xf>
    <xf numFmtId="164" fontId="27" fillId="0" borderId="10" xfId="0" applyNumberFormat="1" applyFont="1" applyFill="1" applyBorder="1" applyAlignment="1">
      <alignment/>
    </xf>
    <xf numFmtId="165" fontId="27" fillId="0" borderId="10" xfId="0" applyNumberFormat="1" applyFont="1" applyBorder="1" applyAlignment="1" applyProtection="1">
      <alignment vertical="center" wrapText="1"/>
      <protection locked="0"/>
    </xf>
    <xf numFmtId="0" fontId="27" fillId="0" borderId="10" xfId="0" applyFont="1" applyBorder="1" applyAlignment="1" applyProtection="1">
      <alignment/>
      <protection locked="0"/>
    </xf>
    <xf numFmtId="3" fontId="27" fillId="0" borderId="10" xfId="0" applyNumberFormat="1" applyFont="1" applyBorder="1" applyAlignment="1">
      <alignment vertical="center" wrapText="1"/>
    </xf>
    <xf numFmtId="3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166" fontId="28" fillId="24" borderId="10" xfId="0" applyNumberFormat="1" applyFont="1" applyFill="1" applyBorder="1" applyAlignment="1">
      <alignment horizontal="right" vertical="center"/>
    </xf>
    <xf numFmtId="164" fontId="27" fillId="0" borderId="10" xfId="0" applyNumberFormat="1" applyFont="1" applyBorder="1" applyAlignment="1">
      <alignment vertical="center"/>
    </xf>
    <xf numFmtId="166" fontId="27" fillId="0" borderId="10" xfId="0" applyNumberFormat="1" applyFont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164" fontId="27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166" fontId="27" fillId="0" borderId="0" xfId="0" applyNumberFormat="1" applyFont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166" fontId="27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164" fontId="27" fillId="0" borderId="0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32" fillId="0" borderId="0" xfId="0" applyFont="1" applyAlignment="1">
      <alignment vertical="center" wrapText="1"/>
    </xf>
    <xf numFmtId="166" fontId="27" fillId="0" borderId="10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0"/>
  <sheetViews>
    <sheetView tabSelected="1" view="pageBreakPreview" zoomScaleSheetLayoutView="100" zoomScalePageLayoutView="0" workbookViewId="0" topLeftCell="A11">
      <pane xSplit="2" ySplit="3" topLeftCell="CJ14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BD16" sqref="BD16:BD17"/>
    </sheetView>
  </sheetViews>
  <sheetFormatPr defaultColWidth="9.00390625" defaultRowHeight="12.75"/>
  <cols>
    <col min="1" max="1" width="5.25390625" style="1" customWidth="1"/>
    <col min="2" max="2" width="31.625" style="1" customWidth="1"/>
    <col min="3" max="3" width="10.75390625" style="1" customWidth="1"/>
    <col min="4" max="4" width="11.75390625" style="1" customWidth="1"/>
    <col min="5" max="5" width="11.25390625" style="1" customWidth="1"/>
    <col min="6" max="6" width="11.75390625" style="1" bestFit="1" customWidth="1"/>
    <col min="7" max="7" width="11.25390625" style="1" customWidth="1"/>
    <col min="8" max="8" width="11.00390625" style="1" bestFit="1" customWidth="1"/>
    <col min="9" max="9" width="11.75390625" style="1" bestFit="1" customWidth="1"/>
    <col min="10" max="10" width="10.875" style="1" customWidth="1"/>
    <col min="11" max="11" width="11.00390625" style="1" bestFit="1" customWidth="1"/>
    <col min="12" max="12" width="12.375" style="1" customWidth="1"/>
    <col min="13" max="13" width="12.125" style="1" bestFit="1" customWidth="1"/>
    <col min="14" max="14" width="11.375" style="1" customWidth="1"/>
    <col min="15" max="15" width="0.12890625" style="1" hidden="1" customWidth="1"/>
    <col min="16" max="16" width="10.00390625" style="1" bestFit="1" customWidth="1"/>
    <col min="17" max="17" width="8.125" style="1" hidden="1" customWidth="1"/>
    <col min="18" max="18" width="8.625" style="1" hidden="1" customWidth="1"/>
    <col min="19" max="19" width="12.75390625" style="1" customWidth="1"/>
    <col min="20" max="20" width="9.875" style="1" customWidth="1"/>
    <col min="21" max="21" width="11.25390625" style="1" customWidth="1"/>
    <col min="22" max="22" width="10.75390625" style="1" customWidth="1"/>
    <col min="23" max="23" width="12.125" style="1" bestFit="1" customWidth="1"/>
    <col min="24" max="24" width="11.25390625" style="1" customWidth="1"/>
    <col min="25" max="25" width="11.00390625" style="1" bestFit="1" customWidth="1"/>
    <col min="26" max="26" width="12.25390625" style="1" customWidth="1"/>
    <col min="27" max="27" width="12.125" style="1" bestFit="1" customWidth="1"/>
    <col min="28" max="28" width="11.25390625" style="1" customWidth="1"/>
    <col min="29" max="29" width="11.00390625" style="1" bestFit="1" customWidth="1"/>
    <col min="30" max="30" width="12.375" style="1" customWidth="1"/>
    <col min="31" max="31" width="9.25390625" style="1" customWidth="1"/>
    <col min="32" max="32" width="10.125" style="1" bestFit="1" customWidth="1"/>
    <col min="33" max="33" width="10.75390625" style="1" customWidth="1"/>
    <col min="34" max="34" width="13.00390625" style="1" customWidth="1"/>
    <col min="35" max="35" width="12.125" style="1" bestFit="1" customWidth="1"/>
    <col min="36" max="36" width="11.375" style="1" customWidth="1"/>
    <col min="37" max="37" width="12.25390625" style="1" customWidth="1"/>
    <col min="38" max="38" width="13.00390625" style="1" customWidth="1"/>
    <col min="39" max="39" width="12.125" style="1" bestFit="1" customWidth="1"/>
    <col min="40" max="40" width="10.125" style="1" bestFit="1" customWidth="1"/>
    <col min="41" max="41" width="10.875" style="1" customWidth="1"/>
    <col min="42" max="42" width="8.125" style="1" hidden="1" customWidth="1"/>
    <col min="43" max="43" width="9.25390625" style="1" hidden="1" customWidth="1"/>
    <col min="44" max="44" width="11.00390625" style="1" hidden="1" customWidth="1"/>
    <col min="45" max="45" width="12.25390625" style="1" customWidth="1"/>
    <col min="46" max="46" width="12.125" style="1" bestFit="1" customWidth="1"/>
    <col min="47" max="47" width="10.125" style="1" bestFit="1" customWidth="1"/>
    <col min="48" max="48" width="11.00390625" style="1" bestFit="1" customWidth="1"/>
    <col min="49" max="49" width="12.375" style="1" customWidth="1"/>
    <col min="50" max="50" width="9.875" style="1" customWidth="1"/>
    <col min="51" max="51" width="10.75390625" style="1" customWidth="1"/>
    <col min="52" max="52" width="9.125" style="1" customWidth="1"/>
    <col min="53" max="53" width="8.625" style="1" customWidth="1"/>
    <col min="54" max="54" width="10.125" style="1" bestFit="1" customWidth="1"/>
    <col min="55" max="55" width="9.00390625" style="1" bestFit="1" customWidth="1"/>
    <col min="56" max="56" width="12.00390625" style="1" customWidth="1"/>
    <col min="57" max="57" width="9.00390625" style="1" customWidth="1"/>
    <col min="58" max="58" width="10.125" style="1" bestFit="1" customWidth="1"/>
    <col min="59" max="59" width="10.25390625" style="1" customWidth="1"/>
    <col min="60" max="60" width="12.875" style="1" customWidth="1"/>
    <col min="61" max="61" width="9.75390625" style="1" customWidth="1"/>
    <col min="62" max="62" width="10.125" style="1" bestFit="1" customWidth="1"/>
    <col min="63" max="63" width="11.00390625" style="1" bestFit="1" customWidth="1"/>
    <col min="64" max="64" width="10.25390625" style="1" customWidth="1"/>
    <col min="65" max="65" width="10.125" style="1" bestFit="1" customWidth="1"/>
    <col min="66" max="66" width="10.75390625" style="1" customWidth="1"/>
    <col min="67" max="67" width="13.875" style="1" customWidth="1"/>
    <col min="68" max="68" width="12.875" style="1" customWidth="1"/>
    <col min="69" max="69" width="11.75390625" style="1" customWidth="1"/>
    <col min="70" max="70" width="12.125" style="1" bestFit="1" customWidth="1"/>
    <col min="71" max="71" width="10.125" style="1" bestFit="1" customWidth="1"/>
    <col min="72" max="72" width="11.00390625" style="1" bestFit="1" customWidth="1"/>
    <col min="73" max="73" width="11.375" style="1" customWidth="1"/>
    <col min="74" max="74" width="12.125" style="1" bestFit="1" customWidth="1"/>
    <col min="75" max="75" width="10.125" style="1" bestFit="1" customWidth="1"/>
    <col min="76" max="76" width="11.00390625" style="1" bestFit="1" customWidth="1"/>
    <col min="77" max="77" width="9.25390625" style="1" customWidth="1"/>
    <col min="78" max="78" width="10.125" style="1" bestFit="1" customWidth="1"/>
    <col min="79" max="79" width="9.75390625" style="1" customWidth="1"/>
    <col min="80" max="80" width="12.125" style="1" bestFit="1" customWidth="1"/>
    <col min="81" max="81" width="10.125" style="1" bestFit="1" customWidth="1"/>
    <col min="82" max="82" width="11.00390625" style="1" bestFit="1" customWidth="1"/>
    <col min="83" max="83" width="11.00390625" style="1" customWidth="1"/>
    <col min="84" max="85" width="12.00390625" style="1" customWidth="1"/>
    <col min="86" max="86" width="11.875" style="1" customWidth="1"/>
    <col min="87" max="87" width="12.25390625" style="1" customWidth="1"/>
    <col min="88" max="89" width="13.375" style="1" customWidth="1"/>
    <col min="90" max="90" width="12.25390625" style="1" customWidth="1"/>
    <col min="91" max="91" width="13.375" style="1" customWidth="1"/>
    <col min="92" max="92" width="12.875" style="1" customWidth="1"/>
    <col min="93" max="93" width="11.375" style="1" customWidth="1"/>
    <col min="94" max="96" width="11.125" style="1" customWidth="1"/>
    <col min="97" max="16384" width="9.125" style="1" customWidth="1"/>
  </cols>
  <sheetData>
    <row r="1" spans="1:98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84"/>
      <c r="U1" s="84"/>
      <c r="V1" s="8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4"/>
      <c r="U2" s="84"/>
      <c r="V2" s="8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5"/>
      <c r="B3" s="5"/>
      <c r="C3" s="80" t="s">
        <v>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.75">
      <c r="A4" s="5"/>
      <c r="B4" s="5"/>
      <c r="C4" s="104" t="s">
        <v>82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25"/>
      <c r="P4" s="25"/>
      <c r="Q4" s="57"/>
      <c r="R4" s="57"/>
      <c r="S4" s="25"/>
      <c r="T4" s="25"/>
      <c r="U4" s="25"/>
      <c r="V4" s="25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</row>
    <row r="5" spans="1:98" ht="15" customHeight="1">
      <c r="A5" s="8"/>
      <c r="B5" s="8"/>
      <c r="C5" s="78"/>
      <c r="D5" s="78"/>
      <c r="E5" s="78"/>
      <c r="F5" s="78"/>
      <c r="G5" s="105" t="s">
        <v>77</v>
      </c>
      <c r="H5" s="105"/>
      <c r="I5" s="105"/>
      <c r="J5" s="105"/>
      <c r="K5" s="78"/>
      <c r="L5" s="78"/>
      <c r="M5" s="78"/>
      <c r="N5" s="78"/>
      <c r="O5" s="24"/>
      <c r="P5" s="24"/>
      <c r="Q5" s="24"/>
      <c r="R5" s="24"/>
      <c r="S5" s="24"/>
      <c r="T5" s="24"/>
      <c r="U5" s="24"/>
      <c r="V5" s="24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</row>
    <row r="6" spans="1:98" ht="12.75" customHeight="1">
      <c r="A6" s="8"/>
      <c r="B6" s="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5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</row>
    <row r="7" spans="1:98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</row>
    <row r="8" spans="1:98" s="2" customFormat="1" ht="12.75" customHeight="1">
      <c r="A8" s="82" t="s">
        <v>31</v>
      </c>
      <c r="B8" s="82"/>
      <c r="C8" s="106"/>
      <c r="D8" s="107"/>
      <c r="E8" s="107"/>
      <c r="F8" s="27" t="s">
        <v>76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2"/>
      <c r="BO8" s="125" t="s">
        <v>2</v>
      </c>
      <c r="BP8" s="126"/>
      <c r="BQ8" s="127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5"/>
      <c r="CP8" s="85" t="s">
        <v>36</v>
      </c>
      <c r="CQ8" s="86"/>
      <c r="CR8" s="87"/>
      <c r="CS8" s="9"/>
      <c r="CT8" s="9"/>
    </row>
    <row r="9" spans="1:98" s="2" customFormat="1" ht="12.75" customHeight="1">
      <c r="A9" s="82"/>
      <c r="B9" s="82"/>
      <c r="C9" s="23"/>
      <c r="D9" s="23"/>
      <c r="E9" s="23"/>
      <c r="F9" s="147" t="s">
        <v>3</v>
      </c>
      <c r="G9" s="148"/>
      <c r="H9" s="148"/>
      <c r="I9" s="20" t="s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72"/>
      <c r="BI9" s="147" t="s">
        <v>5</v>
      </c>
      <c r="BJ9" s="148"/>
      <c r="BK9" s="148"/>
      <c r="BL9" s="85" t="s">
        <v>4</v>
      </c>
      <c r="BM9" s="86"/>
      <c r="BN9" s="86"/>
      <c r="BO9" s="128"/>
      <c r="BP9" s="129"/>
      <c r="BQ9" s="130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7"/>
      <c r="CP9" s="88"/>
      <c r="CQ9" s="89"/>
      <c r="CR9" s="90"/>
      <c r="CS9" s="9"/>
      <c r="CT9" s="9"/>
    </row>
    <row r="10" spans="1:98" s="2" customFormat="1" ht="25.5" customHeight="1">
      <c r="A10" s="101"/>
      <c r="B10" s="101"/>
      <c r="C10" s="23"/>
      <c r="D10" s="23"/>
      <c r="E10" s="23"/>
      <c r="F10" s="141"/>
      <c r="G10" s="142"/>
      <c r="H10" s="142"/>
      <c r="I10" s="141" t="s">
        <v>37</v>
      </c>
      <c r="J10" s="142"/>
      <c r="K10" s="143"/>
      <c r="L10" s="149" t="s">
        <v>40</v>
      </c>
      <c r="M10" s="28" t="s">
        <v>4</v>
      </c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26"/>
      <c r="AI10" s="141" t="s">
        <v>38</v>
      </c>
      <c r="AJ10" s="142"/>
      <c r="AK10" s="143"/>
      <c r="AL10" s="139" t="s">
        <v>40</v>
      </c>
      <c r="AM10" s="28" t="s">
        <v>4</v>
      </c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26"/>
      <c r="BI10" s="141"/>
      <c r="BJ10" s="142"/>
      <c r="BK10" s="142"/>
      <c r="BL10" s="91"/>
      <c r="BM10" s="92"/>
      <c r="BN10" s="92"/>
      <c r="BO10" s="131"/>
      <c r="BP10" s="132"/>
      <c r="BQ10" s="133"/>
      <c r="BR10" s="76" t="s">
        <v>4</v>
      </c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7"/>
      <c r="CP10" s="88"/>
      <c r="CQ10" s="89"/>
      <c r="CR10" s="90"/>
      <c r="CS10" s="9"/>
      <c r="CT10" s="9"/>
    </row>
    <row r="11" spans="1:98" s="2" customFormat="1" ht="32.25" customHeight="1">
      <c r="A11" s="101"/>
      <c r="B11" s="101"/>
      <c r="C11" s="142" t="s">
        <v>63</v>
      </c>
      <c r="D11" s="142"/>
      <c r="E11" s="143"/>
      <c r="F11" s="141"/>
      <c r="G11" s="142"/>
      <c r="H11" s="142"/>
      <c r="I11" s="141"/>
      <c r="J11" s="142"/>
      <c r="K11" s="143"/>
      <c r="L11" s="139"/>
      <c r="M11" s="102" t="s">
        <v>6</v>
      </c>
      <c r="N11" s="101"/>
      <c r="O11" s="101"/>
      <c r="P11" s="101"/>
      <c r="Q11" s="60"/>
      <c r="R11" s="60"/>
      <c r="S11" s="137" t="s">
        <v>40</v>
      </c>
      <c r="T11" s="81" t="s">
        <v>7</v>
      </c>
      <c r="U11" s="101"/>
      <c r="V11" s="101"/>
      <c r="W11" s="101" t="s">
        <v>8</v>
      </c>
      <c r="X11" s="101"/>
      <c r="Y11" s="101"/>
      <c r="Z11" s="121" t="s">
        <v>40</v>
      </c>
      <c r="AA11" s="101" t="s">
        <v>9</v>
      </c>
      <c r="AB11" s="101"/>
      <c r="AC11" s="101"/>
      <c r="AD11" s="121" t="s">
        <v>40</v>
      </c>
      <c r="AE11" s="101" t="s">
        <v>39</v>
      </c>
      <c r="AF11" s="101"/>
      <c r="AG11" s="101"/>
      <c r="AH11" s="137" t="s">
        <v>40</v>
      </c>
      <c r="AI11" s="141"/>
      <c r="AJ11" s="142"/>
      <c r="AK11" s="143"/>
      <c r="AL11" s="139"/>
      <c r="AM11" s="102" t="s">
        <v>10</v>
      </c>
      <c r="AN11" s="101"/>
      <c r="AO11" s="101"/>
      <c r="AP11" s="101" t="s">
        <v>11</v>
      </c>
      <c r="AQ11" s="101"/>
      <c r="AR11" s="101"/>
      <c r="AS11" s="121" t="s">
        <v>40</v>
      </c>
      <c r="AT11" s="101" t="s">
        <v>12</v>
      </c>
      <c r="AU11" s="101"/>
      <c r="AV11" s="101"/>
      <c r="AW11" s="121" t="s">
        <v>40</v>
      </c>
      <c r="AX11" s="101" t="s">
        <v>48</v>
      </c>
      <c r="AY11" s="101"/>
      <c r="AZ11" s="103"/>
      <c r="BA11" s="101" t="s">
        <v>44</v>
      </c>
      <c r="BB11" s="101"/>
      <c r="BC11" s="101"/>
      <c r="BD11" s="121" t="s">
        <v>40</v>
      </c>
      <c r="BE11" s="101" t="s">
        <v>49</v>
      </c>
      <c r="BF11" s="101"/>
      <c r="BG11" s="101"/>
      <c r="BH11" s="121" t="s">
        <v>40</v>
      </c>
      <c r="BI11" s="141"/>
      <c r="BJ11" s="142"/>
      <c r="BK11" s="143"/>
      <c r="BL11" s="89" t="s">
        <v>43</v>
      </c>
      <c r="BM11" s="89"/>
      <c r="BN11" s="90"/>
      <c r="BO11" s="131"/>
      <c r="BP11" s="132"/>
      <c r="BQ11" s="133"/>
      <c r="BR11" s="114" t="s">
        <v>32</v>
      </c>
      <c r="BS11" s="114"/>
      <c r="BT11" s="115"/>
      <c r="BU11" s="121" t="s">
        <v>42</v>
      </c>
      <c r="BV11" s="118" t="s">
        <v>1</v>
      </c>
      <c r="BW11" s="118"/>
      <c r="BX11" s="118"/>
      <c r="BY11" s="119" t="s">
        <v>33</v>
      </c>
      <c r="BZ11" s="114"/>
      <c r="CA11" s="115"/>
      <c r="CB11" s="119" t="s">
        <v>34</v>
      </c>
      <c r="CC11" s="114"/>
      <c r="CD11" s="115"/>
      <c r="CE11" s="123" t="s">
        <v>42</v>
      </c>
      <c r="CF11" s="95" t="s">
        <v>13</v>
      </c>
      <c r="CG11" s="96"/>
      <c r="CH11" s="97"/>
      <c r="CI11" s="109" t="s">
        <v>42</v>
      </c>
      <c r="CJ11" s="111" t="s">
        <v>14</v>
      </c>
      <c r="CK11" s="112"/>
      <c r="CL11" s="112"/>
      <c r="CM11" s="112"/>
      <c r="CN11" s="112"/>
      <c r="CO11" s="113"/>
      <c r="CP11" s="88"/>
      <c r="CQ11" s="89"/>
      <c r="CR11" s="90"/>
      <c r="CS11" s="9"/>
      <c r="CT11" s="9"/>
    </row>
    <row r="12" spans="1:98" s="2" customFormat="1" ht="83.25" customHeight="1">
      <c r="A12" s="101"/>
      <c r="B12" s="101"/>
      <c r="C12" s="145"/>
      <c r="D12" s="145"/>
      <c r="E12" s="146"/>
      <c r="F12" s="144"/>
      <c r="G12" s="145"/>
      <c r="H12" s="145"/>
      <c r="I12" s="144"/>
      <c r="J12" s="145"/>
      <c r="K12" s="146"/>
      <c r="L12" s="140"/>
      <c r="M12" s="102"/>
      <c r="N12" s="101"/>
      <c r="O12" s="101"/>
      <c r="P12" s="101"/>
      <c r="Q12" s="61"/>
      <c r="R12" s="61"/>
      <c r="S12" s="138"/>
      <c r="T12" s="98"/>
      <c r="U12" s="99"/>
      <c r="V12" s="99"/>
      <c r="W12" s="101"/>
      <c r="X12" s="101"/>
      <c r="Y12" s="101"/>
      <c r="Z12" s="122"/>
      <c r="AA12" s="101"/>
      <c r="AB12" s="101"/>
      <c r="AC12" s="101"/>
      <c r="AD12" s="122"/>
      <c r="AE12" s="101"/>
      <c r="AF12" s="101"/>
      <c r="AG12" s="101"/>
      <c r="AH12" s="138"/>
      <c r="AI12" s="144"/>
      <c r="AJ12" s="145"/>
      <c r="AK12" s="146"/>
      <c r="AL12" s="140"/>
      <c r="AM12" s="102"/>
      <c r="AN12" s="101"/>
      <c r="AO12" s="101"/>
      <c r="AP12" s="101"/>
      <c r="AQ12" s="101"/>
      <c r="AR12" s="101"/>
      <c r="AS12" s="122"/>
      <c r="AT12" s="101"/>
      <c r="AU12" s="101"/>
      <c r="AV12" s="101"/>
      <c r="AW12" s="122"/>
      <c r="AX12" s="101"/>
      <c r="AY12" s="101"/>
      <c r="AZ12" s="103"/>
      <c r="BA12" s="101"/>
      <c r="BB12" s="101"/>
      <c r="BC12" s="101"/>
      <c r="BD12" s="122"/>
      <c r="BE12" s="101"/>
      <c r="BF12" s="101"/>
      <c r="BG12" s="101"/>
      <c r="BH12" s="122"/>
      <c r="BI12" s="144"/>
      <c r="BJ12" s="145"/>
      <c r="BK12" s="146"/>
      <c r="BL12" s="92"/>
      <c r="BM12" s="92"/>
      <c r="BN12" s="93"/>
      <c r="BO12" s="134"/>
      <c r="BP12" s="135"/>
      <c r="BQ12" s="136"/>
      <c r="BR12" s="116"/>
      <c r="BS12" s="116"/>
      <c r="BT12" s="117"/>
      <c r="BU12" s="122"/>
      <c r="BV12" s="118" t="s">
        <v>35</v>
      </c>
      <c r="BW12" s="118"/>
      <c r="BX12" s="118"/>
      <c r="BY12" s="120"/>
      <c r="BZ12" s="116"/>
      <c r="CA12" s="117"/>
      <c r="CB12" s="120"/>
      <c r="CC12" s="116"/>
      <c r="CD12" s="117"/>
      <c r="CE12" s="124"/>
      <c r="CF12" s="98"/>
      <c r="CG12" s="99"/>
      <c r="CH12" s="100"/>
      <c r="CI12" s="110"/>
      <c r="CJ12" s="83" t="s">
        <v>15</v>
      </c>
      <c r="CK12" s="83"/>
      <c r="CL12" s="83"/>
      <c r="CM12" s="83" t="s">
        <v>16</v>
      </c>
      <c r="CN12" s="83"/>
      <c r="CO12" s="108"/>
      <c r="CP12" s="91"/>
      <c r="CQ12" s="92"/>
      <c r="CR12" s="93"/>
      <c r="CS12" s="9"/>
      <c r="CT12" s="9"/>
    </row>
    <row r="13" spans="1:98" s="2" customFormat="1" ht="38.25" customHeight="1">
      <c r="A13" s="101"/>
      <c r="B13" s="101"/>
      <c r="C13" s="10" t="s">
        <v>78</v>
      </c>
      <c r="D13" s="10" t="s">
        <v>83</v>
      </c>
      <c r="E13" s="10" t="s">
        <v>19</v>
      </c>
      <c r="F13" s="10" t="s">
        <v>78</v>
      </c>
      <c r="G13" s="10" t="s">
        <v>83</v>
      </c>
      <c r="H13" s="12" t="s">
        <v>19</v>
      </c>
      <c r="I13" s="10" t="s">
        <v>78</v>
      </c>
      <c r="J13" s="10" t="s">
        <v>83</v>
      </c>
      <c r="K13" s="12" t="s">
        <v>19</v>
      </c>
      <c r="L13" s="10" t="s">
        <v>41</v>
      </c>
      <c r="M13" s="10" t="s">
        <v>78</v>
      </c>
      <c r="N13" s="10" t="s">
        <v>83</v>
      </c>
      <c r="O13" s="10"/>
      <c r="P13" s="10" t="s">
        <v>19</v>
      </c>
      <c r="Q13" s="10"/>
      <c r="R13" s="10"/>
      <c r="S13" s="10" t="s">
        <v>41</v>
      </c>
      <c r="T13" s="10" t="s">
        <v>78</v>
      </c>
      <c r="U13" s="10" t="s">
        <v>83</v>
      </c>
      <c r="V13" s="10" t="s">
        <v>19</v>
      </c>
      <c r="W13" s="10" t="s">
        <v>78</v>
      </c>
      <c r="X13" s="10" t="s">
        <v>83</v>
      </c>
      <c r="Y13" s="10" t="s">
        <v>19</v>
      </c>
      <c r="Z13" s="10" t="s">
        <v>41</v>
      </c>
      <c r="AA13" s="10" t="s">
        <v>78</v>
      </c>
      <c r="AB13" s="10" t="s">
        <v>83</v>
      </c>
      <c r="AC13" s="10" t="s">
        <v>19</v>
      </c>
      <c r="AD13" s="10" t="s">
        <v>41</v>
      </c>
      <c r="AE13" s="10" t="s">
        <v>78</v>
      </c>
      <c r="AF13" s="10" t="s">
        <v>83</v>
      </c>
      <c r="AG13" s="10" t="s">
        <v>19</v>
      </c>
      <c r="AH13" s="10" t="s">
        <v>41</v>
      </c>
      <c r="AI13" s="10" t="s">
        <v>78</v>
      </c>
      <c r="AJ13" s="10" t="s">
        <v>83</v>
      </c>
      <c r="AK13" s="10" t="s">
        <v>19</v>
      </c>
      <c r="AL13" s="10" t="s">
        <v>41</v>
      </c>
      <c r="AM13" s="10" t="s">
        <v>78</v>
      </c>
      <c r="AN13" s="10" t="s">
        <v>83</v>
      </c>
      <c r="AO13" s="10" t="s">
        <v>19</v>
      </c>
      <c r="AP13" s="10" t="s">
        <v>17</v>
      </c>
      <c r="AQ13" s="10" t="s">
        <v>18</v>
      </c>
      <c r="AR13" s="10" t="s">
        <v>19</v>
      </c>
      <c r="AS13" s="10" t="s">
        <v>41</v>
      </c>
      <c r="AT13" s="10" t="s">
        <v>78</v>
      </c>
      <c r="AU13" s="10" t="s">
        <v>83</v>
      </c>
      <c r="AV13" s="10" t="s">
        <v>19</v>
      </c>
      <c r="AW13" s="10" t="s">
        <v>41</v>
      </c>
      <c r="AX13" s="10" t="s">
        <v>78</v>
      </c>
      <c r="AY13" s="10" t="s">
        <v>83</v>
      </c>
      <c r="AZ13" s="10" t="s">
        <v>19</v>
      </c>
      <c r="BA13" s="10" t="s">
        <v>78</v>
      </c>
      <c r="BB13" s="10" t="s">
        <v>83</v>
      </c>
      <c r="BC13" s="10" t="s">
        <v>19</v>
      </c>
      <c r="BD13" s="10" t="s">
        <v>41</v>
      </c>
      <c r="BE13" s="10" t="s">
        <v>78</v>
      </c>
      <c r="BF13" s="10" t="s">
        <v>83</v>
      </c>
      <c r="BG13" s="10" t="s">
        <v>19</v>
      </c>
      <c r="BH13" s="10"/>
      <c r="BI13" s="10" t="s">
        <v>78</v>
      </c>
      <c r="BJ13" s="10" t="s">
        <v>83</v>
      </c>
      <c r="BK13" s="12" t="s">
        <v>19</v>
      </c>
      <c r="BL13" s="10" t="s">
        <v>78</v>
      </c>
      <c r="BM13" s="10" t="s">
        <v>83</v>
      </c>
      <c r="BN13" s="10" t="s">
        <v>19</v>
      </c>
      <c r="BO13" s="10" t="s">
        <v>78</v>
      </c>
      <c r="BP13" s="10" t="s">
        <v>83</v>
      </c>
      <c r="BQ13" s="10" t="s">
        <v>19</v>
      </c>
      <c r="BR13" s="10" t="s">
        <v>78</v>
      </c>
      <c r="BS13" s="10" t="s">
        <v>83</v>
      </c>
      <c r="BT13" s="10" t="s">
        <v>19</v>
      </c>
      <c r="BU13" s="12" t="s">
        <v>41</v>
      </c>
      <c r="BV13" s="10" t="s">
        <v>78</v>
      </c>
      <c r="BW13" s="10" t="s">
        <v>83</v>
      </c>
      <c r="BX13" s="10" t="s">
        <v>19</v>
      </c>
      <c r="BY13" s="10" t="s">
        <v>78</v>
      </c>
      <c r="BZ13" s="10" t="s">
        <v>83</v>
      </c>
      <c r="CA13" s="10" t="s">
        <v>19</v>
      </c>
      <c r="CB13" s="10" t="s">
        <v>78</v>
      </c>
      <c r="CC13" s="10" t="s">
        <v>83</v>
      </c>
      <c r="CD13" s="10" t="s">
        <v>19</v>
      </c>
      <c r="CE13" s="12" t="s">
        <v>41</v>
      </c>
      <c r="CF13" s="10" t="s">
        <v>78</v>
      </c>
      <c r="CG13" s="10" t="s">
        <v>83</v>
      </c>
      <c r="CH13" s="10" t="s">
        <v>19</v>
      </c>
      <c r="CI13" s="12" t="s">
        <v>41</v>
      </c>
      <c r="CJ13" s="10" t="s">
        <v>78</v>
      </c>
      <c r="CK13" s="10" t="s">
        <v>83</v>
      </c>
      <c r="CL13" s="10" t="s">
        <v>19</v>
      </c>
      <c r="CM13" s="10" t="s">
        <v>78</v>
      </c>
      <c r="CN13" s="10" t="s">
        <v>83</v>
      </c>
      <c r="CO13" s="10" t="s">
        <v>19</v>
      </c>
      <c r="CP13" s="10" t="s">
        <v>78</v>
      </c>
      <c r="CQ13" s="10" t="s">
        <v>83</v>
      </c>
      <c r="CR13" s="10" t="s">
        <v>19</v>
      </c>
      <c r="CS13" s="11"/>
      <c r="CT13" s="11"/>
    </row>
    <row r="14" spans="1:98" ht="24.75" customHeight="1">
      <c r="A14" s="13">
        <v>1</v>
      </c>
      <c r="B14" s="15" t="s">
        <v>45</v>
      </c>
      <c r="C14" s="30">
        <f>F14+BI14</f>
        <v>1625.3000000000002</v>
      </c>
      <c r="D14" s="34">
        <f>G14+BJ14</f>
        <v>269.70000000000005</v>
      </c>
      <c r="E14" s="30">
        <f aca="true" t="shared" si="0" ref="E14:E38">D14/C14*100</f>
        <v>16.593859595151667</v>
      </c>
      <c r="F14" s="31">
        <f>+I14+AI14</f>
        <v>272.4</v>
      </c>
      <c r="G14" s="33">
        <f>+J14+AJ14</f>
        <v>91.4</v>
      </c>
      <c r="H14" s="30">
        <f aca="true" t="shared" si="1" ref="H14:H24">G14/F14*100</f>
        <v>33.55359765051396</v>
      </c>
      <c r="I14" s="30">
        <f>+M14+T14+W14+AA14+AE14</f>
        <v>214.1</v>
      </c>
      <c r="J14" s="34">
        <f>+N14+U14+X14+AB14+AF14</f>
        <v>36.1</v>
      </c>
      <c r="K14" s="30">
        <f aca="true" t="shared" si="2" ref="K14:K24">J14/I14*100</f>
        <v>16.8612797758057</v>
      </c>
      <c r="L14" s="30">
        <f>+J14/(G14)*100</f>
        <v>39.496717724288835</v>
      </c>
      <c r="M14" s="51">
        <v>41.5</v>
      </c>
      <c r="N14" s="33">
        <v>2.2</v>
      </c>
      <c r="O14" s="33"/>
      <c r="P14" s="30">
        <f aca="true" t="shared" si="3" ref="P14:P24">N14/M14*100</f>
        <v>5.301204819277109</v>
      </c>
      <c r="Q14" s="30"/>
      <c r="R14" s="30"/>
      <c r="S14" s="30">
        <f>+N14/G14*100</f>
        <v>2.4070021881838075</v>
      </c>
      <c r="T14" s="31"/>
      <c r="U14" s="31">
        <v>1.1</v>
      </c>
      <c r="V14" s="30"/>
      <c r="W14" s="51">
        <v>1.6</v>
      </c>
      <c r="X14" s="33">
        <v>1.4</v>
      </c>
      <c r="Y14" s="30">
        <f aca="true" t="shared" si="4" ref="Y14:Y38">X14/W14*100</f>
        <v>87.49999999999999</v>
      </c>
      <c r="Z14" s="30">
        <f>+X14/(G14)*100</f>
        <v>1.5317286652078772</v>
      </c>
      <c r="AA14" s="51">
        <v>166</v>
      </c>
      <c r="AB14" s="33">
        <v>30.6</v>
      </c>
      <c r="AC14" s="30">
        <f aca="true" t="shared" si="5" ref="AC14:AC24">AB14/AA14*100</f>
        <v>18.433734939759034</v>
      </c>
      <c r="AD14" s="30">
        <f>+AB14/(G14)*100</f>
        <v>33.479212253829324</v>
      </c>
      <c r="AE14" s="30">
        <v>5</v>
      </c>
      <c r="AF14" s="34">
        <v>0.8</v>
      </c>
      <c r="AG14" s="30">
        <f aca="true" t="shared" si="6" ref="AG14:AG38">AF14/AE14*100</f>
        <v>16</v>
      </c>
      <c r="AH14" s="30">
        <f>+AF14/(G14)*100</f>
        <v>0.87527352297593</v>
      </c>
      <c r="AI14" s="30">
        <f>+AM14+AT14+AX14+BA14+BE14</f>
        <v>58.3</v>
      </c>
      <c r="AJ14" s="34">
        <f>+AN14+AU14+AY14+BB14+BF14</f>
        <v>55.3</v>
      </c>
      <c r="AK14" s="30">
        <f aca="true" t="shared" si="7" ref="AK14:AK24">AJ14/AI14*100</f>
        <v>94.8542024013722</v>
      </c>
      <c r="AL14" s="30">
        <f>+AJ14/(G14)*100</f>
        <v>60.50328227571116</v>
      </c>
      <c r="AM14" s="51">
        <v>58.3</v>
      </c>
      <c r="AN14" s="31">
        <v>7.9</v>
      </c>
      <c r="AO14" s="30">
        <f aca="true" t="shared" si="8" ref="AO14:AO24">AN14/AM14*100</f>
        <v>13.550600343053173</v>
      </c>
      <c r="AP14" s="31"/>
      <c r="AQ14" s="31"/>
      <c r="AR14" s="30"/>
      <c r="AS14" s="30">
        <f>+AN14/(G14)*100</f>
        <v>8.643326039387308</v>
      </c>
      <c r="AT14" s="51"/>
      <c r="AU14" s="33"/>
      <c r="AV14" s="30"/>
      <c r="AW14" s="30">
        <f>+AU14/(G14)*100</f>
        <v>0</v>
      </c>
      <c r="AX14" s="31"/>
      <c r="AY14" s="31"/>
      <c r="AZ14" s="30"/>
      <c r="BA14" s="30"/>
      <c r="BB14" s="34">
        <v>2.3</v>
      </c>
      <c r="BC14" s="30"/>
      <c r="BD14" s="30">
        <f>+BB14/(G14)*100</f>
        <v>2.5164113785557984</v>
      </c>
      <c r="BE14" s="30"/>
      <c r="BF14" s="33">
        <v>45.1</v>
      </c>
      <c r="BG14" s="30"/>
      <c r="BH14" s="30">
        <f>BF14/G14*100</f>
        <v>49.34354485776805</v>
      </c>
      <c r="BI14" s="34">
        <v>1352.9</v>
      </c>
      <c r="BJ14" s="31">
        <v>178.3</v>
      </c>
      <c r="BK14" s="30">
        <f aca="true" t="shared" si="9" ref="BK14:BK24">BJ14/BI14*100</f>
        <v>13.179096755118632</v>
      </c>
      <c r="BL14" s="52">
        <v>1055.8</v>
      </c>
      <c r="BM14" s="31">
        <v>170.7</v>
      </c>
      <c r="BN14" s="30">
        <f aca="true" t="shared" si="10" ref="BN14:BN24">BM14/BL14*100</f>
        <v>16.167834817200227</v>
      </c>
      <c r="BO14" s="37">
        <v>1625.3</v>
      </c>
      <c r="BP14" s="36">
        <v>242.9</v>
      </c>
      <c r="BQ14" s="30">
        <f aca="true" t="shared" si="11" ref="BQ14:BQ24">BP14/BO14*100</f>
        <v>14.944933243093583</v>
      </c>
      <c r="BR14" s="30">
        <v>474.5</v>
      </c>
      <c r="BS14" s="30">
        <v>91.8</v>
      </c>
      <c r="BT14" s="30">
        <f aca="true" t="shared" si="12" ref="BT14:BT24">BS14/BR14*100</f>
        <v>19.34668071654373</v>
      </c>
      <c r="BU14" s="30">
        <f aca="true" t="shared" si="13" ref="BU14:BU24">+BS14/BP14*100</f>
        <v>37.793330588719634</v>
      </c>
      <c r="BV14" s="30">
        <v>470.5</v>
      </c>
      <c r="BW14" s="30">
        <v>91.8</v>
      </c>
      <c r="BX14" s="30">
        <f aca="true" t="shared" si="14" ref="BX14:BX24">BW14/BV14*100</f>
        <v>19.511158342189162</v>
      </c>
      <c r="BY14" s="30"/>
      <c r="BZ14" s="30"/>
      <c r="CA14" s="30"/>
      <c r="CB14" s="30">
        <v>365.8</v>
      </c>
      <c r="CC14" s="30">
        <v>26.6</v>
      </c>
      <c r="CD14" s="30">
        <f aca="true" t="shared" si="15" ref="CD14:CD24">CC14/CB14*100</f>
        <v>7.2717331875341715</v>
      </c>
      <c r="CE14" s="30">
        <f aca="true" t="shared" si="16" ref="CE14:CE24">+CC14/BP14*100</f>
        <v>10.951008645533141</v>
      </c>
      <c r="CF14" s="38">
        <v>496.3</v>
      </c>
      <c r="CG14" s="41">
        <v>124.5</v>
      </c>
      <c r="CH14" s="30">
        <f aca="true" t="shared" si="17" ref="CH14:CH24">CG14/CF14*100</f>
        <v>25.085633689300824</v>
      </c>
      <c r="CI14" s="30">
        <f>CG14/BP14*100</f>
        <v>51.25566076574722</v>
      </c>
      <c r="CJ14" s="71">
        <v>357.6</v>
      </c>
      <c r="CK14" s="36">
        <v>60.9</v>
      </c>
      <c r="CL14" s="30">
        <f aca="true" t="shared" si="18" ref="CL14:CL24">CK14/CJ14*100</f>
        <v>17.030201342281877</v>
      </c>
      <c r="CM14" s="38">
        <v>126.6</v>
      </c>
      <c r="CN14" s="36">
        <v>60</v>
      </c>
      <c r="CO14" s="30">
        <f aca="true" t="shared" si="19" ref="CO14:CO24">CN14/CM14*100</f>
        <v>47.39336492890995</v>
      </c>
      <c r="CP14" s="30">
        <f aca="true" t="shared" si="20" ref="CP14:CP24">+BO14-C14</f>
        <v>0</v>
      </c>
      <c r="CQ14" s="30">
        <f aca="true" t="shared" si="21" ref="CQ14:CQ24">D14-BP14</f>
        <v>26.80000000000004</v>
      </c>
      <c r="CR14" s="30"/>
      <c r="CS14" s="8"/>
      <c r="CT14" s="8"/>
    </row>
    <row r="15" spans="1:98" ht="14.25" customHeight="1">
      <c r="A15" s="13">
        <v>2</v>
      </c>
      <c r="B15" s="15" t="s">
        <v>20</v>
      </c>
      <c r="C15" s="30">
        <f aca="true" t="shared" si="22" ref="C15:C24">F15+BI15</f>
        <v>1276.6</v>
      </c>
      <c r="D15" s="30">
        <f aca="true" t="shared" si="23" ref="D15:D24">G15+BJ15</f>
        <v>148.6</v>
      </c>
      <c r="E15" s="30">
        <f t="shared" si="0"/>
        <v>11.64029453235156</v>
      </c>
      <c r="F15" s="31">
        <f aca="true" t="shared" si="24" ref="F15:F24">+I15+AI15</f>
        <v>207.50000000000003</v>
      </c>
      <c r="G15" s="31">
        <f aca="true" t="shared" si="25" ref="G15:G24">+J15+AJ15</f>
        <v>20.599999999999998</v>
      </c>
      <c r="H15" s="30">
        <f t="shared" si="1"/>
        <v>9.927710843373491</v>
      </c>
      <c r="I15" s="30">
        <f aca="true" t="shared" si="26" ref="I15:I24">+M15+T15+W15+AA15+AE15</f>
        <v>194.10000000000002</v>
      </c>
      <c r="J15" s="34">
        <f aca="true" t="shared" si="27" ref="J15:J21">+N15+U15+X15+AB15+AF15</f>
        <v>19.2</v>
      </c>
      <c r="K15" s="30">
        <f t="shared" si="2"/>
        <v>9.89180834621329</v>
      </c>
      <c r="L15" s="30">
        <f aca="true" t="shared" si="28" ref="L15:L24">+J15/(G15)*100</f>
        <v>93.20388349514563</v>
      </c>
      <c r="M15" s="32">
        <v>135.3</v>
      </c>
      <c r="N15" s="33">
        <v>13.9</v>
      </c>
      <c r="O15" s="33"/>
      <c r="P15" s="30">
        <f t="shared" si="3"/>
        <v>10.273466371027345</v>
      </c>
      <c r="Q15" s="30"/>
      <c r="R15" s="30"/>
      <c r="S15" s="30">
        <f aca="true" t="shared" si="29" ref="S15:S38">+N15/G15*100</f>
        <v>67.47572815533981</v>
      </c>
      <c r="T15" s="31"/>
      <c r="U15" s="31"/>
      <c r="V15" s="30"/>
      <c r="W15" s="32">
        <v>2.8</v>
      </c>
      <c r="X15" s="33">
        <v>0.9</v>
      </c>
      <c r="Y15" s="30">
        <f t="shared" si="4"/>
        <v>32.142857142857146</v>
      </c>
      <c r="Z15" s="30">
        <f aca="true" t="shared" si="30" ref="Z15:Z38">+X15/(G15)*100</f>
        <v>4.368932038834952</v>
      </c>
      <c r="AA15" s="32">
        <v>46</v>
      </c>
      <c r="AB15" s="33">
        <v>1.2</v>
      </c>
      <c r="AC15" s="30">
        <f t="shared" si="5"/>
        <v>2.608695652173913</v>
      </c>
      <c r="AD15" s="30">
        <f aca="true" t="shared" si="31" ref="AD15:AD38">+AB15/(G15)*100</f>
        <v>5.825242718446602</v>
      </c>
      <c r="AE15" s="30">
        <v>10</v>
      </c>
      <c r="AF15" s="34">
        <v>3.2</v>
      </c>
      <c r="AG15" s="30">
        <f t="shared" si="6"/>
        <v>32</v>
      </c>
      <c r="AH15" s="30">
        <f aca="true" t="shared" si="32" ref="AH15:AH38">+AF15/(G15)*100</f>
        <v>15.533980582524274</v>
      </c>
      <c r="AI15" s="30">
        <f aca="true" t="shared" si="33" ref="AI15:AI24">+AM15+AT15+AX15+BA15+BE15</f>
        <v>13.4</v>
      </c>
      <c r="AJ15" s="34">
        <f aca="true" t="shared" si="34" ref="AJ15:AJ24">+AN15+AU15+AY15+BB15+BF15</f>
        <v>1.4</v>
      </c>
      <c r="AK15" s="30">
        <f t="shared" si="7"/>
        <v>10.44776119402985</v>
      </c>
      <c r="AL15" s="30">
        <f aca="true" t="shared" si="35" ref="AL15:AL38">+AJ15/(G15)*100</f>
        <v>6.796116504854369</v>
      </c>
      <c r="AM15" s="32">
        <v>13.4</v>
      </c>
      <c r="AN15" s="33">
        <v>1.4</v>
      </c>
      <c r="AO15" s="30">
        <f t="shared" si="8"/>
        <v>10.44776119402985</v>
      </c>
      <c r="AP15" s="31"/>
      <c r="AQ15" s="31"/>
      <c r="AR15" s="30"/>
      <c r="AS15" s="30">
        <f aca="true" t="shared" si="36" ref="AS15:AS38">+AN15/(G15)*100</f>
        <v>6.796116504854369</v>
      </c>
      <c r="AT15" s="32"/>
      <c r="AU15" s="33"/>
      <c r="AV15" s="30"/>
      <c r="AW15" s="30">
        <f aca="true" t="shared" si="37" ref="AW15:AW38">+AU15/(G15)*100</f>
        <v>0</v>
      </c>
      <c r="AX15" s="31"/>
      <c r="AY15" s="31"/>
      <c r="AZ15" s="30"/>
      <c r="BA15" s="30"/>
      <c r="BB15" s="34"/>
      <c r="BC15" s="30"/>
      <c r="BD15" s="30">
        <f aca="true" t="shared" si="38" ref="BD15:BD38">+BB15/(G15)*100</f>
        <v>0</v>
      </c>
      <c r="BE15" s="30"/>
      <c r="BF15" s="33"/>
      <c r="BG15" s="30"/>
      <c r="BH15" s="30">
        <f>BF15/G15*100</f>
        <v>0</v>
      </c>
      <c r="BI15" s="34">
        <v>1069.1</v>
      </c>
      <c r="BJ15" s="31">
        <v>128</v>
      </c>
      <c r="BK15" s="30">
        <f t="shared" si="9"/>
        <v>11.972687307080724</v>
      </c>
      <c r="BL15" s="35">
        <v>745.9</v>
      </c>
      <c r="BM15" s="31">
        <v>120.4</v>
      </c>
      <c r="BN15" s="30">
        <f t="shared" si="10"/>
        <v>16.141573937525138</v>
      </c>
      <c r="BO15" s="37">
        <v>1276.6</v>
      </c>
      <c r="BP15" s="36">
        <v>135.9</v>
      </c>
      <c r="BQ15" s="30">
        <f t="shared" si="11"/>
        <v>10.645464515118285</v>
      </c>
      <c r="BR15" s="42">
        <v>441.3</v>
      </c>
      <c r="BS15" s="30">
        <v>92.6</v>
      </c>
      <c r="BT15" s="30">
        <f t="shared" si="12"/>
        <v>20.983457965103103</v>
      </c>
      <c r="BU15" s="30">
        <f t="shared" si="13"/>
        <v>68.13833701250918</v>
      </c>
      <c r="BV15" s="42">
        <v>409.4</v>
      </c>
      <c r="BW15" s="30">
        <v>64.6</v>
      </c>
      <c r="BX15" s="30">
        <f t="shared" si="14"/>
        <v>15.779189057156815</v>
      </c>
      <c r="BY15" s="30"/>
      <c r="BZ15" s="30"/>
      <c r="CA15" s="30"/>
      <c r="CB15" s="30">
        <v>260.8</v>
      </c>
      <c r="CC15" s="30">
        <v>28.2</v>
      </c>
      <c r="CD15" s="30">
        <f t="shared" si="15"/>
        <v>10.81288343558282</v>
      </c>
      <c r="CE15" s="30">
        <f t="shared" si="16"/>
        <v>20.75055187637969</v>
      </c>
      <c r="CF15" s="38">
        <v>256.3</v>
      </c>
      <c r="CG15" s="36">
        <v>15.2</v>
      </c>
      <c r="CH15" s="30">
        <f t="shared" si="17"/>
        <v>5.930550136558719</v>
      </c>
      <c r="CI15" s="30">
        <f>CG15/BP15*100</f>
        <v>11.184694628403237</v>
      </c>
      <c r="CJ15" s="44">
        <v>175.7</v>
      </c>
      <c r="CK15" s="36">
        <v>13.1</v>
      </c>
      <c r="CL15" s="30">
        <f t="shared" si="18"/>
        <v>7.4558907228229945</v>
      </c>
      <c r="CM15" s="44">
        <v>26.2</v>
      </c>
      <c r="CN15" s="41"/>
      <c r="CO15" s="30">
        <f t="shared" si="19"/>
        <v>0</v>
      </c>
      <c r="CP15" s="30">
        <f t="shared" si="20"/>
        <v>0</v>
      </c>
      <c r="CQ15" s="30">
        <f t="shared" si="21"/>
        <v>12.699999999999989</v>
      </c>
      <c r="CR15" s="30"/>
      <c r="CS15" s="8"/>
      <c r="CT15" s="8"/>
    </row>
    <row r="16" spans="1:98" ht="15" customHeight="1">
      <c r="A16" s="13">
        <v>3</v>
      </c>
      <c r="B16" s="15" t="s">
        <v>21</v>
      </c>
      <c r="C16" s="30">
        <f t="shared" si="22"/>
        <v>2607.2999999999997</v>
      </c>
      <c r="D16" s="30">
        <f t="shared" si="23"/>
        <v>305.6</v>
      </c>
      <c r="E16" s="30">
        <f t="shared" si="0"/>
        <v>11.720937368158634</v>
      </c>
      <c r="F16" s="31">
        <f t="shared" si="24"/>
        <v>197.20000000000002</v>
      </c>
      <c r="G16" s="31">
        <f t="shared" si="25"/>
        <v>82</v>
      </c>
      <c r="H16" s="30">
        <f t="shared" si="1"/>
        <v>41.58215010141987</v>
      </c>
      <c r="I16" s="30">
        <f t="shared" si="26"/>
        <v>153.3</v>
      </c>
      <c r="J16" s="34">
        <f t="shared" si="27"/>
        <v>76.5</v>
      </c>
      <c r="K16" s="30">
        <f t="shared" si="2"/>
        <v>49.902152641878665</v>
      </c>
      <c r="L16" s="30">
        <f t="shared" si="28"/>
        <v>93.29268292682927</v>
      </c>
      <c r="M16" s="32">
        <v>70.4</v>
      </c>
      <c r="N16" s="33">
        <v>4.7</v>
      </c>
      <c r="O16" s="33"/>
      <c r="P16" s="30">
        <f t="shared" si="3"/>
        <v>6.676136363636363</v>
      </c>
      <c r="Q16" s="30"/>
      <c r="R16" s="30"/>
      <c r="S16" s="30">
        <f t="shared" si="29"/>
        <v>5.731707317073171</v>
      </c>
      <c r="T16" s="31"/>
      <c r="U16" s="33"/>
      <c r="V16" s="30"/>
      <c r="W16" s="32">
        <v>3.9</v>
      </c>
      <c r="X16" s="33">
        <v>-0.4</v>
      </c>
      <c r="Y16" s="30"/>
      <c r="Z16" s="30"/>
      <c r="AA16" s="32">
        <v>69</v>
      </c>
      <c r="AB16" s="33">
        <v>0.6</v>
      </c>
      <c r="AC16" s="30">
        <f t="shared" si="5"/>
        <v>0.8695652173913043</v>
      </c>
      <c r="AD16" s="30">
        <f t="shared" si="31"/>
        <v>0.7317073170731707</v>
      </c>
      <c r="AE16" s="30">
        <v>10</v>
      </c>
      <c r="AF16" s="34">
        <v>71.6</v>
      </c>
      <c r="AG16" s="30" t="s">
        <v>84</v>
      </c>
      <c r="AH16" s="30">
        <f t="shared" si="32"/>
        <v>87.3170731707317</v>
      </c>
      <c r="AI16" s="30">
        <f t="shared" si="33"/>
        <v>43.900000000000006</v>
      </c>
      <c r="AJ16" s="34">
        <f>+AN16+AU16+AY16+BB16+BF16+2</f>
        <v>5.5</v>
      </c>
      <c r="AK16" s="30">
        <f t="shared" si="7"/>
        <v>12.528473804100226</v>
      </c>
      <c r="AL16" s="30">
        <f t="shared" si="35"/>
        <v>6.707317073170732</v>
      </c>
      <c r="AM16" s="32">
        <v>37.7</v>
      </c>
      <c r="AN16" s="33">
        <v>0.5</v>
      </c>
      <c r="AO16" s="30">
        <f t="shared" si="8"/>
        <v>1.326259946949602</v>
      </c>
      <c r="AP16" s="31"/>
      <c r="AQ16" s="31"/>
      <c r="AR16" s="30"/>
      <c r="AS16" s="30">
        <f t="shared" si="36"/>
        <v>0.6097560975609756</v>
      </c>
      <c r="AT16" s="32">
        <v>6.2</v>
      </c>
      <c r="AU16" s="33">
        <v>1</v>
      </c>
      <c r="AV16" s="30">
        <f aca="true" t="shared" si="39" ref="AV16:AV24">AU16/AT16*100</f>
        <v>16.129032258064516</v>
      </c>
      <c r="AW16" s="30">
        <f t="shared" si="37"/>
        <v>1.2195121951219512</v>
      </c>
      <c r="AX16" s="31"/>
      <c r="AY16" s="31"/>
      <c r="AZ16" s="30"/>
      <c r="BA16" s="30"/>
      <c r="BB16" s="34">
        <v>2</v>
      </c>
      <c r="BC16" s="30"/>
      <c r="BD16" s="30">
        <f t="shared" si="38"/>
        <v>2.4390243902439024</v>
      </c>
      <c r="BE16" s="30"/>
      <c r="BF16" s="33"/>
      <c r="BG16" s="30"/>
      <c r="BH16" s="30"/>
      <c r="BI16" s="34">
        <v>2410.1</v>
      </c>
      <c r="BJ16" s="33">
        <v>223.6</v>
      </c>
      <c r="BK16" s="30">
        <f t="shared" si="9"/>
        <v>9.277623335131322</v>
      </c>
      <c r="BL16" s="35">
        <v>1332.5</v>
      </c>
      <c r="BM16" s="33">
        <v>216</v>
      </c>
      <c r="BN16" s="30">
        <f t="shared" si="10"/>
        <v>16.210131332082554</v>
      </c>
      <c r="BO16" s="37">
        <v>2607.3</v>
      </c>
      <c r="BP16" s="36">
        <v>151.1</v>
      </c>
      <c r="BQ16" s="30">
        <f t="shared" si="11"/>
        <v>5.795267134583669</v>
      </c>
      <c r="BR16" s="42">
        <v>512.8</v>
      </c>
      <c r="BS16" s="30">
        <v>72.3</v>
      </c>
      <c r="BT16" s="30">
        <f t="shared" si="12"/>
        <v>14.099063962558503</v>
      </c>
      <c r="BU16" s="30">
        <f t="shared" si="13"/>
        <v>47.849106551952346</v>
      </c>
      <c r="BV16" s="42">
        <v>508.8</v>
      </c>
      <c r="BW16" s="30">
        <v>72.3</v>
      </c>
      <c r="BX16" s="30">
        <f t="shared" si="14"/>
        <v>14.209905660377359</v>
      </c>
      <c r="BY16" s="30"/>
      <c r="BZ16" s="34"/>
      <c r="CA16" s="30"/>
      <c r="CB16" s="30">
        <v>422.2</v>
      </c>
      <c r="CC16" s="30">
        <v>20.1</v>
      </c>
      <c r="CD16" s="30">
        <f t="shared" si="15"/>
        <v>4.760776882993842</v>
      </c>
      <c r="CE16" s="30">
        <f t="shared" si="16"/>
        <v>13.302448709463931</v>
      </c>
      <c r="CF16" s="44">
        <v>604.8</v>
      </c>
      <c r="CG16" s="36">
        <v>58.7</v>
      </c>
      <c r="CH16" s="30">
        <f t="shared" si="17"/>
        <v>9.70568783068783</v>
      </c>
      <c r="CI16" s="30">
        <f aca="true" t="shared" si="40" ref="CI16:CI24">CG16/BP16*100</f>
        <v>38.84844473858372</v>
      </c>
      <c r="CJ16" s="38">
        <v>329.2</v>
      </c>
      <c r="CK16" s="41">
        <v>43.4</v>
      </c>
      <c r="CL16" s="30">
        <f t="shared" si="18"/>
        <v>13.183475091130012</v>
      </c>
      <c r="CM16" s="44">
        <v>226.7</v>
      </c>
      <c r="CN16" s="41">
        <v>15.3</v>
      </c>
      <c r="CO16" s="30">
        <f t="shared" si="19"/>
        <v>6.749007498897222</v>
      </c>
      <c r="CP16" s="30">
        <f t="shared" si="20"/>
        <v>0</v>
      </c>
      <c r="CQ16" s="30">
        <f t="shared" si="21"/>
        <v>154.50000000000003</v>
      </c>
      <c r="CR16" s="30"/>
      <c r="CS16" s="8"/>
      <c r="CT16" s="8"/>
    </row>
    <row r="17" spans="1:98" ht="25.5">
      <c r="A17" s="13">
        <v>4</v>
      </c>
      <c r="B17" s="15" t="s">
        <v>22</v>
      </c>
      <c r="C17" s="30">
        <f t="shared" si="22"/>
        <v>1815.3</v>
      </c>
      <c r="D17" s="30">
        <f t="shared" si="23"/>
        <v>210.9</v>
      </c>
      <c r="E17" s="30">
        <f t="shared" si="0"/>
        <v>11.61791439431499</v>
      </c>
      <c r="F17" s="31">
        <f t="shared" si="24"/>
        <v>303</v>
      </c>
      <c r="G17" s="33">
        <f t="shared" si="25"/>
        <v>50.099999999999994</v>
      </c>
      <c r="H17" s="30">
        <f t="shared" si="1"/>
        <v>16.534653465346533</v>
      </c>
      <c r="I17" s="30">
        <f t="shared" si="26"/>
        <v>273.6</v>
      </c>
      <c r="J17" s="34">
        <f t="shared" si="27"/>
        <v>35.199999999999996</v>
      </c>
      <c r="K17" s="30">
        <f t="shared" si="2"/>
        <v>12.865497076023388</v>
      </c>
      <c r="L17" s="30">
        <f t="shared" si="28"/>
        <v>70.25948103792416</v>
      </c>
      <c r="M17" s="54">
        <v>181</v>
      </c>
      <c r="N17" s="33">
        <v>32</v>
      </c>
      <c r="O17" s="33"/>
      <c r="P17" s="30">
        <f t="shared" si="3"/>
        <v>17.67955801104972</v>
      </c>
      <c r="Q17" s="30"/>
      <c r="R17" s="30"/>
      <c r="S17" s="30">
        <f t="shared" si="29"/>
        <v>63.87225548902197</v>
      </c>
      <c r="T17" s="31"/>
      <c r="U17" s="33"/>
      <c r="V17" s="30"/>
      <c r="W17" s="51">
        <v>3.6</v>
      </c>
      <c r="X17" s="33">
        <v>1.4</v>
      </c>
      <c r="Y17" s="30">
        <f t="shared" si="4"/>
        <v>38.888888888888886</v>
      </c>
      <c r="Z17" s="30">
        <f t="shared" si="30"/>
        <v>2.7944111776447107</v>
      </c>
      <c r="AA17" s="51">
        <v>79</v>
      </c>
      <c r="AB17" s="33">
        <v>0.3</v>
      </c>
      <c r="AC17" s="30">
        <f t="shared" si="5"/>
        <v>0.37974683544303794</v>
      </c>
      <c r="AD17" s="30">
        <f t="shared" si="31"/>
        <v>0.5988023952095809</v>
      </c>
      <c r="AE17" s="30">
        <v>10</v>
      </c>
      <c r="AF17" s="34">
        <v>1.5</v>
      </c>
      <c r="AG17" s="30">
        <f t="shared" si="6"/>
        <v>15</v>
      </c>
      <c r="AH17" s="30">
        <f t="shared" si="32"/>
        <v>2.9940119760479047</v>
      </c>
      <c r="AI17" s="30">
        <f t="shared" si="33"/>
        <v>29.4</v>
      </c>
      <c r="AJ17" s="34">
        <f t="shared" si="34"/>
        <v>14.9</v>
      </c>
      <c r="AK17" s="30">
        <f t="shared" si="7"/>
        <v>50.68027210884354</v>
      </c>
      <c r="AL17" s="30">
        <f t="shared" si="35"/>
        <v>29.74051896207585</v>
      </c>
      <c r="AM17" s="51">
        <v>25.2</v>
      </c>
      <c r="AN17" s="31">
        <v>3.7</v>
      </c>
      <c r="AO17" s="30">
        <f t="shared" si="8"/>
        <v>14.682539682539684</v>
      </c>
      <c r="AP17" s="31"/>
      <c r="AQ17" s="31"/>
      <c r="AR17" s="30"/>
      <c r="AS17" s="30">
        <f t="shared" si="36"/>
        <v>7.385229540918164</v>
      </c>
      <c r="AT17" s="51">
        <v>4.2</v>
      </c>
      <c r="AU17" s="33">
        <v>0.2</v>
      </c>
      <c r="AV17" s="30">
        <f t="shared" si="39"/>
        <v>4.761904761904762</v>
      </c>
      <c r="AW17" s="30">
        <f t="shared" si="37"/>
        <v>0.3992015968063873</v>
      </c>
      <c r="AX17" s="31"/>
      <c r="AY17" s="33"/>
      <c r="AZ17" s="30"/>
      <c r="BA17" s="30"/>
      <c r="BB17" s="34">
        <v>11</v>
      </c>
      <c r="BC17" s="30"/>
      <c r="BD17" s="30">
        <f t="shared" si="38"/>
        <v>21.9560878243513</v>
      </c>
      <c r="BE17" s="30"/>
      <c r="BF17" s="33"/>
      <c r="BG17" s="30"/>
      <c r="BH17" s="30"/>
      <c r="BI17" s="34">
        <v>1512.3</v>
      </c>
      <c r="BJ17" s="33">
        <v>160.8</v>
      </c>
      <c r="BK17" s="30">
        <f t="shared" si="9"/>
        <v>10.632810950208293</v>
      </c>
      <c r="BL17" s="52">
        <v>948.9</v>
      </c>
      <c r="BM17" s="33">
        <v>153.1</v>
      </c>
      <c r="BN17" s="30">
        <f t="shared" si="10"/>
        <v>16.13447149330804</v>
      </c>
      <c r="BO17" s="37">
        <v>1815.3</v>
      </c>
      <c r="BP17" s="36">
        <v>250.1</v>
      </c>
      <c r="BQ17" s="30">
        <f t="shared" si="11"/>
        <v>13.777337079270643</v>
      </c>
      <c r="BR17" s="42">
        <v>466.1</v>
      </c>
      <c r="BS17" s="30">
        <v>110.9</v>
      </c>
      <c r="BT17" s="30">
        <f t="shared" si="12"/>
        <v>23.793177429736108</v>
      </c>
      <c r="BU17" s="30">
        <f t="shared" si="13"/>
        <v>44.342263094762096</v>
      </c>
      <c r="BV17" s="42">
        <v>462.1</v>
      </c>
      <c r="BW17" s="30">
        <v>110.9</v>
      </c>
      <c r="BX17" s="30">
        <f t="shared" si="14"/>
        <v>23.99913438649643</v>
      </c>
      <c r="BY17" s="30"/>
      <c r="BZ17" s="30"/>
      <c r="CA17" s="30"/>
      <c r="CB17" s="30">
        <v>342.4</v>
      </c>
      <c r="CC17" s="30">
        <v>57.9</v>
      </c>
      <c r="CD17" s="30">
        <f t="shared" si="15"/>
        <v>16.910046728971963</v>
      </c>
      <c r="CE17" s="30">
        <f t="shared" si="16"/>
        <v>23.150739704118354</v>
      </c>
      <c r="CF17" s="38">
        <v>449.1</v>
      </c>
      <c r="CG17" s="41">
        <v>81.3</v>
      </c>
      <c r="CH17" s="30">
        <f t="shared" si="17"/>
        <v>18.102872411489646</v>
      </c>
      <c r="CI17" s="30">
        <f t="shared" si="40"/>
        <v>32.50699720111955</v>
      </c>
      <c r="CJ17" s="44">
        <v>331.1</v>
      </c>
      <c r="CK17" s="41">
        <v>66.6</v>
      </c>
      <c r="CL17" s="30">
        <f t="shared" si="18"/>
        <v>20.114768951978252</v>
      </c>
      <c r="CM17" s="44">
        <v>60</v>
      </c>
      <c r="CN17" s="41">
        <v>14.3</v>
      </c>
      <c r="CO17" s="30">
        <f t="shared" si="19"/>
        <v>23.833333333333336</v>
      </c>
      <c r="CP17" s="30">
        <f t="shared" si="20"/>
        <v>0</v>
      </c>
      <c r="CQ17" s="30">
        <f t="shared" si="21"/>
        <v>-39.19999999999999</v>
      </c>
      <c r="CR17" s="30"/>
      <c r="CS17" s="8"/>
      <c r="CT17" s="8"/>
    </row>
    <row r="18" spans="1:98" ht="25.5">
      <c r="A18" s="13">
        <v>5</v>
      </c>
      <c r="B18" s="15" t="s">
        <v>23</v>
      </c>
      <c r="C18" s="30">
        <f t="shared" si="22"/>
        <v>1314.3</v>
      </c>
      <c r="D18" s="30">
        <f t="shared" si="23"/>
        <v>178.4</v>
      </c>
      <c r="E18" s="30">
        <f t="shared" si="0"/>
        <v>13.573765502548888</v>
      </c>
      <c r="F18" s="31">
        <f t="shared" si="24"/>
        <v>217.7</v>
      </c>
      <c r="G18" s="31">
        <f t="shared" si="25"/>
        <v>33.6</v>
      </c>
      <c r="H18" s="30">
        <f t="shared" si="1"/>
        <v>15.434083601286176</v>
      </c>
      <c r="I18" s="30">
        <f t="shared" si="26"/>
        <v>179.5</v>
      </c>
      <c r="J18" s="34">
        <f t="shared" si="27"/>
        <v>21.1</v>
      </c>
      <c r="K18" s="30">
        <f t="shared" si="2"/>
        <v>11.754874651810585</v>
      </c>
      <c r="L18" s="30">
        <f t="shared" si="28"/>
        <v>62.797619047619044</v>
      </c>
      <c r="M18" s="54">
        <v>103.1</v>
      </c>
      <c r="N18" s="33">
        <v>15.6</v>
      </c>
      <c r="O18" s="33"/>
      <c r="P18" s="30">
        <f t="shared" si="3"/>
        <v>15.13094083414161</v>
      </c>
      <c r="Q18" s="30"/>
      <c r="R18" s="30"/>
      <c r="S18" s="30">
        <f t="shared" si="29"/>
        <v>46.42857142857142</v>
      </c>
      <c r="T18" s="31"/>
      <c r="U18" s="33">
        <v>0.4</v>
      </c>
      <c r="V18" s="30"/>
      <c r="W18" s="51">
        <v>5.4</v>
      </c>
      <c r="X18" s="33">
        <v>0.9</v>
      </c>
      <c r="Y18" s="30">
        <f t="shared" si="4"/>
        <v>16.666666666666664</v>
      </c>
      <c r="Z18" s="30">
        <f t="shared" si="30"/>
        <v>2.6785714285714284</v>
      </c>
      <c r="AA18" s="51">
        <v>61</v>
      </c>
      <c r="AB18" s="33">
        <v>2.6</v>
      </c>
      <c r="AC18" s="30">
        <f t="shared" si="5"/>
        <v>4.262295081967213</v>
      </c>
      <c r="AD18" s="30">
        <f t="shared" si="31"/>
        <v>7.738095238095238</v>
      </c>
      <c r="AE18" s="30">
        <v>10</v>
      </c>
      <c r="AF18" s="34">
        <v>1.6</v>
      </c>
      <c r="AG18" s="30">
        <f t="shared" si="6"/>
        <v>16</v>
      </c>
      <c r="AH18" s="30">
        <f t="shared" si="32"/>
        <v>4.761904761904762</v>
      </c>
      <c r="AI18" s="30">
        <f t="shared" si="33"/>
        <v>38.199999999999996</v>
      </c>
      <c r="AJ18" s="34">
        <f t="shared" si="34"/>
        <v>12.5</v>
      </c>
      <c r="AK18" s="30">
        <f t="shared" si="7"/>
        <v>32.72251308900524</v>
      </c>
      <c r="AL18" s="30">
        <f t="shared" si="35"/>
        <v>37.202380952380956</v>
      </c>
      <c r="AM18" s="51">
        <v>30.4</v>
      </c>
      <c r="AN18" s="33">
        <v>11.9</v>
      </c>
      <c r="AO18" s="30">
        <f t="shared" si="8"/>
        <v>39.14473684210527</v>
      </c>
      <c r="AP18" s="31"/>
      <c r="AQ18" s="31"/>
      <c r="AR18" s="30"/>
      <c r="AS18" s="30">
        <f t="shared" si="36"/>
        <v>35.41666666666667</v>
      </c>
      <c r="AT18" s="51">
        <v>7.8</v>
      </c>
      <c r="AU18" s="33">
        <v>0.6</v>
      </c>
      <c r="AV18" s="30">
        <f t="shared" si="39"/>
        <v>7.6923076923076925</v>
      </c>
      <c r="AW18" s="30">
        <f t="shared" si="37"/>
        <v>1.7857142857142856</v>
      </c>
      <c r="AX18" s="31"/>
      <c r="AY18" s="31"/>
      <c r="AZ18" s="30"/>
      <c r="BA18" s="30"/>
      <c r="BB18" s="34"/>
      <c r="BC18" s="30"/>
      <c r="BD18" s="30">
        <f t="shared" si="38"/>
        <v>0</v>
      </c>
      <c r="BE18" s="30"/>
      <c r="BF18" s="33"/>
      <c r="BG18" s="30"/>
      <c r="BH18" s="30">
        <f>BF18/G18*100</f>
        <v>0</v>
      </c>
      <c r="BI18" s="34">
        <v>1096.6</v>
      </c>
      <c r="BJ18" s="33">
        <v>144.8</v>
      </c>
      <c r="BK18" s="30">
        <f t="shared" si="9"/>
        <v>13.204450118548241</v>
      </c>
      <c r="BL18" s="52">
        <v>849.1</v>
      </c>
      <c r="BM18" s="33">
        <v>137.2</v>
      </c>
      <c r="BN18" s="30">
        <f t="shared" si="10"/>
        <v>16.158285243198677</v>
      </c>
      <c r="BO18" s="37">
        <v>1314.3</v>
      </c>
      <c r="BP18" s="36">
        <v>113.9</v>
      </c>
      <c r="BQ18" s="30">
        <f t="shared" si="11"/>
        <v>8.666210149889677</v>
      </c>
      <c r="BR18" s="42">
        <v>439</v>
      </c>
      <c r="BS18" s="30">
        <v>76.4</v>
      </c>
      <c r="BT18" s="30">
        <f t="shared" si="12"/>
        <v>17.403189066059227</v>
      </c>
      <c r="BU18" s="30">
        <f t="shared" si="13"/>
        <v>67.07638279192274</v>
      </c>
      <c r="BV18" s="42">
        <v>435</v>
      </c>
      <c r="BW18" s="30">
        <v>76.4</v>
      </c>
      <c r="BX18" s="30">
        <f t="shared" si="14"/>
        <v>17.5632183908046</v>
      </c>
      <c r="BY18" s="30"/>
      <c r="BZ18" s="30"/>
      <c r="CA18" s="30"/>
      <c r="CB18" s="30">
        <v>293.6</v>
      </c>
      <c r="CC18" s="30">
        <v>11.2</v>
      </c>
      <c r="CD18" s="30">
        <f t="shared" si="15"/>
        <v>3.814713896457765</v>
      </c>
      <c r="CE18" s="30">
        <f t="shared" si="16"/>
        <v>9.83318700614574</v>
      </c>
      <c r="CF18" s="44">
        <v>341.4</v>
      </c>
      <c r="CG18" s="36">
        <v>26.3</v>
      </c>
      <c r="CH18" s="30">
        <f t="shared" si="17"/>
        <v>7.703573520796721</v>
      </c>
      <c r="CI18" s="30">
        <f t="shared" si="40"/>
        <v>23.090430201931518</v>
      </c>
      <c r="CJ18" s="38">
        <v>182.2</v>
      </c>
      <c r="CK18" s="36">
        <v>20.2</v>
      </c>
      <c r="CL18" s="30">
        <f t="shared" si="18"/>
        <v>11.086717892425906</v>
      </c>
      <c r="CM18" s="38">
        <v>107.8</v>
      </c>
      <c r="CN18" s="41">
        <v>6.1</v>
      </c>
      <c r="CO18" s="30">
        <f t="shared" si="19"/>
        <v>5.658627087198516</v>
      </c>
      <c r="CP18" s="30">
        <f t="shared" si="20"/>
        <v>0</v>
      </c>
      <c r="CQ18" s="30">
        <f t="shared" si="21"/>
        <v>64.5</v>
      </c>
      <c r="CR18" s="30"/>
      <c r="CS18" s="8"/>
      <c r="CT18" s="8"/>
    </row>
    <row r="19" spans="1:98" ht="25.5">
      <c r="A19" s="13">
        <v>6</v>
      </c>
      <c r="B19" s="15" t="s">
        <v>24</v>
      </c>
      <c r="C19" s="34">
        <f t="shared" si="22"/>
        <v>4980.400000000001</v>
      </c>
      <c r="D19" s="30">
        <f t="shared" si="23"/>
        <v>192.20000000000002</v>
      </c>
      <c r="E19" s="30">
        <f t="shared" si="0"/>
        <v>3.859127780901132</v>
      </c>
      <c r="F19" s="31">
        <f t="shared" si="24"/>
        <v>295.29999999999995</v>
      </c>
      <c r="G19" s="31">
        <f t="shared" si="25"/>
        <v>51.4</v>
      </c>
      <c r="H19" s="30">
        <f t="shared" si="1"/>
        <v>17.40602776837115</v>
      </c>
      <c r="I19" s="30">
        <f t="shared" si="26"/>
        <v>289.4</v>
      </c>
      <c r="J19" s="34">
        <f t="shared" si="27"/>
        <v>35.8</v>
      </c>
      <c r="K19" s="30">
        <f t="shared" si="2"/>
        <v>12.370421561852108</v>
      </c>
      <c r="L19" s="30">
        <f t="shared" si="28"/>
        <v>69.64980544747081</v>
      </c>
      <c r="M19" s="51">
        <v>70.4</v>
      </c>
      <c r="N19" s="33">
        <v>5.5</v>
      </c>
      <c r="O19" s="33"/>
      <c r="P19" s="30">
        <f t="shared" si="3"/>
        <v>7.8125</v>
      </c>
      <c r="Q19" s="30"/>
      <c r="R19" s="30"/>
      <c r="S19" s="30">
        <f t="shared" si="29"/>
        <v>10.700389105058367</v>
      </c>
      <c r="T19" s="31"/>
      <c r="U19" s="33">
        <v>0.5</v>
      </c>
      <c r="V19" s="30"/>
      <c r="W19" s="54">
        <v>4</v>
      </c>
      <c r="X19" s="33">
        <v>0.9</v>
      </c>
      <c r="Y19" s="30">
        <f t="shared" si="4"/>
        <v>22.5</v>
      </c>
      <c r="Z19" s="30">
        <f t="shared" si="30"/>
        <v>1.7509727626459144</v>
      </c>
      <c r="AA19" s="51">
        <v>205</v>
      </c>
      <c r="AB19" s="33">
        <v>26</v>
      </c>
      <c r="AC19" s="56">
        <f t="shared" si="5"/>
        <v>12.682926829268293</v>
      </c>
      <c r="AD19" s="30">
        <f t="shared" si="31"/>
        <v>50.583657587548636</v>
      </c>
      <c r="AE19" s="30">
        <v>10</v>
      </c>
      <c r="AF19" s="34">
        <v>2.9</v>
      </c>
      <c r="AG19" s="30">
        <f t="shared" si="6"/>
        <v>28.999999999999996</v>
      </c>
      <c r="AH19" s="30">
        <f t="shared" si="32"/>
        <v>5.642023346303502</v>
      </c>
      <c r="AI19" s="30">
        <f t="shared" si="33"/>
        <v>5.9</v>
      </c>
      <c r="AJ19" s="34">
        <f t="shared" si="34"/>
        <v>15.6</v>
      </c>
      <c r="AK19" s="30">
        <f t="shared" si="7"/>
        <v>264.4067796610169</v>
      </c>
      <c r="AL19" s="30">
        <f t="shared" si="35"/>
        <v>30.35019455252918</v>
      </c>
      <c r="AM19" s="51">
        <v>5.9</v>
      </c>
      <c r="AN19" s="31">
        <v>15.6</v>
      </c>
      <c r="AO19" s="30">
        <f t="shared" si="8"/>
        <v>264.4067796610169</v>
      </c>
      <c r="AP19" s="31"/>
      <c r="AQ19" s="31"/>
      <c r="AR19" s="30"/>
      <c r="AS19" s="30">
        <f t="shared" si="36"/>
        <v>30.35019455252918</v>
      </c>
      <c r="AT19" s="51"/>
      <c r="AU19" s="33"/>
      <c r="AV19" s="30"/>
      <c r="AW19" s="30">
        <f t="shared" si="37"/>
        <v>0</v>
      </c>
      <c r="AX19" s="31"/>
      <c r="AY19" s="31"/>
      <c r="AZ19" s="30"/>
      <c r="BA19" s="30"/>
      <c r="BB19" s="34"/>
      <c r="BC19" s="30"/>
      <c r="BD19" s="30">
        <f t="shared" si="38"/>
        <v>0</v>
      </c>
      <c r="BE19" s="30"/>
      <c r="BF19" s="33"/>
      <c r="BG19" s="30"/>
      <c r="BH19" s="30">
        <f>BF19/G19*100</f>
        <v>0</v>
      </c>
      <c r="BI19" s="34">
        <v>4685.1</v>
      </c>
      <c r="BJ19" s="33">
        <v>140.8</v>
      </c>
      <c r="BK19" s="30">
        <f t="shared" si="9"/>
        <v>3.0052720326140316</v>
      </c>
      <c r="BL19" s="52">
        <v>827</v>
      </c>
      <c r="BM19" s="33">
        <v>133.2</v>
      </c>
      <c r="BN19" s="30">
        <f t="shared" si="10"/>
        <v>16.106408706166867</v>
      </c>
      <c r="BO19" s="37">
        <v>4980.4</v>
      </c>
      <c r="BP19" s="36">
        <v>141.9</v>
      </c>
      <c r="BQ19" s="30">
        <f t="shared" si="11"/>
        <v>2.849168741466549</v>
      </c>
      <c r="BR19" s="42">
        <v>503.6</v>
      </c>
      <c r="BS19" s="30">
        <v>99</v>
      </c>
      <c r="BT19" s="30">
        <f t="shared" si="12"/>
        <v>19.658459094519458</v>
      </c>
      <c r="BU19" s="30">
        <f t="shared" si="13"/>
        <v>69.76744186046511</v>
      </c>
      <c r="BV19" s="42">
        <v>471.7</v>
      </c>
      <c r="BW19" s="30">
        <v>71.1</v>
      </c>
      <c r="BX19" s="30">
        <f t="shared" si="14"/>
        <v>15.073139707441168</v>
      </c>
      <c r="BY19" s="30"/>
      <c r="BZ19" s="30"/>
      <c r="CA19" s="30"/>
      <c r="CB19" s="30">
        <v>210.9</v>
      </c>
      <c r="CC19" s="30">
        <v>10.5</v>
      </c>
      <c r="CD19" s="30">
        <f t="shared" si="15"/>
        <v>4.978662873399715</v>
      </c>
      <c r="CE19" s="30">
        <f t="shared" si="16"/>
        <v>7.399577167019027</v>
      </c>
      <c r="CF19" s="44">
        <v>392.4</v>
      </c>
      <c r="CG19" s="36">
        <v>32.3</v>
      </c>
      <c r="CH19" s="30">
        <f t="shared" si="17"/>
        <v>8.231396534148827</v>
      </c>
      <c r="CI19" s="30">
        <f t="shared" si="40"/>
        <v>22.762508809020435</v>
      </c>
      <c r="CJ19" s="44">
        <v>215.6</v>
      </c>
      <c r="CK19" s="36">
        <v>25.9</v>
      </c>
      <c r="CL19" s="30">
        <f t="shared" si="18"/>
        <v>12.012987012987013</v>
      </c>
      <c r="CM19" s="38">
        <v>78.6</v>
      </c>
      <c r="CN19" s="36">
        <v>4.9</v>
      </c>
      <c r="CO19" s="30">
        <f t="shared" si="19"/>
        <v>6.23409669211196</v>
      </c>
      <c r="CP19" s="30">
        <f t="shared" si="20"/>
        <v>0</v>
      </c>
      <c r="CQ19" s="30">
        <f t="shared" si="21"/>
        <v>50.30000000000001</v>
      </c>
      <c r="CR19" s="30"/>
      <c r="CS19" s="8"/>
      <c r="CT19" s="8"/>
    </row>
    <row r="20" spans="1:98" ht="15.75" customHeight="1">
      <c r="A20" s="13">
        <v>7</v>
      </c>
      <c r="B20" s="15" t="s">
        <v>25</v>
      </c>
      <c r="C20" s="30">
        <f t="shared" si="22"/>
        <v>3561.9</v>
      </c>
      <c r="D20" s="30">
        <f t="shared" si="23"/>
        <v>319.8</v>
      </c>
      <c r="E20" s="30">
        <f t="shared" si="0"/>
        <v>8.978354249136697</v>
      </c>
      <c r="F20" s="31">
        <f t="shared" si="24"/>
        <v>1157.4</v>
      </c>
      <c r="G20" s="31">
        <f t="shared" si="25"/>
        <v>234.3</v>
      </c>
      <c r="H20" s="30">
        <f t="shared" si="1"/>
        <v>20.24364955935718</v>
      </c>
      <c r="I20" s="30">
        <f>+M20+T20+W20+AA20+AE20</f>
        <v>666</v>
      </c>
      <c r="J20" s="34">
        <f>+N20+U20+X20+AB20+AF20</f>
        <v>61.3</v>
      </c>
      <c r="K20" s="30">
        <f t="shared" si="2"/>
        <v>9.204204204204204</v>
      </c>
      <c r="L20" s="30">
        <f t="shared" si="28"/>
        <v>26.163038839095176</v>
      </c>
      <c r="M20" s="45">
        <v>346.3</v>
      </c>
      <c r="N20" s="33">
        <v>52.1</v>
      </c>
      <c r="O20" s="33"/>
      <c r="P20" s="30">
        <f t="shared" si="3"/>
        <v>15.044758879584174</v>
      </c>
      <c r="Q20" s="30"/>
      <c r="R20" s="30"/>
      <c r="S20" s="30">
        <f t="shared" si="29"/>
        <v>22.236448997012374</v>
      </c>
      <c r="T20" s="31">
        <v>16</v>
      </c>
      <c r="U20" s="33"/>
      <c r="V20" s="30">
        <f>U20/T20*100</f>
        <v>0</v>
      </c>
      <c r="W20" s="32">
        <v>8.7</v>
      </c>
      <c r="X20" s="33">
        <v>2.3</v>
      </c>
      <c r="Y20" s="30">
        <f t="shared" si="4"/>
        <v>26.436781609195403</v>
      </c>
      <c r="Z20" s="30">
        <f t="shared" si="30"/>
        <v>0.9816474605206997</v>
      </c>
      <c r="AA20" s="32">
        <v>285</v>
      </c>
      <c r="AB20" s="33">
        <v>5.1</v>
      </c>
      <c r="AC20" s="30">
        <f t="shared" si="5"/>
        <v>1.789473684210526</v>
      </c>
      <c r="AD20" s="30">
        <f t="shared" si="31"/>
        <v>2.1766965428937257</v>
      </c>
      <c r="AE20" s="30">
        <v>10</v>
      </c>
      <c r="AF20" s="34">
        <v>1.8</v>
      </c>
      <c r="AG20" s="30">
        <f t="shared" si="6"/>
        <v>18</v>
      </c>
      <c r="AH20" s="30">
        <f t="shared" si="32"/>
        <v>0.7682458386683738</v>
      </c>
      <c r="AI20" s="30">
        <f t="shared" si="33"/>
        <v>491.4</v>
      </c>
      <c r="AJ20" s="34">
        <f t="shared" si="34"/>
        <v>173</v>
      </c>
      <c r="AK20" s="30">
        <f t="shared" si="7"/>
        <v>35.205535205535206</v>
      </c>
      <c r="AL20" s="30">
        <f t="shared" si="35"/>
        <v>73.83696116090482</v>
      </c>
      <c r="AM20" s="32">
        <v>384.9</v>
      </c>
      <c r="AN20" s="33">
        <v>51.9</v>
      </c>
      <c r="AO20" s="30">
        <f t="shared" si="8"/>
        <v>13.48402182385035</v>
      </c>
      <c r="AP20" s="31"/>
      <c r="AQ20" s="31"/>
      <c r="AR20" s="30"/>
      <c r="AS20" s="30">
        <f t="shared" si="36"/>
        <v>22.151088348271443</v>
      </c>
      <c r="AT20" s="32">
        <v>16.7</v>
      </c>
      <c r="AU20" s="33">
        <v>1.8</v>
      </c>
      <c r="AV20" s="30">
        <f t="shared" si="39"/>
        <v>10.778443113772456</v>
      </c>
      <c r="AW20" s="30">
        <f t="shared" si="37"/>
        <v>0.7682458386683738</v>
      </c>
      <c r="AX20" s="31"/>
      <c r="AY20" s="31"/>
      <c r="AZ20" s="30"/>
      <c r="BA20" s="30">
        <v>89.8</v>
      </c>
      <c r="BB20" s="34">
        <v>119.3</v>
      </c>
      <c r="BC20" s="30">
        <f>BB20/BA20*100</f>
        <v>132.85077951002228</v>
      </c>
      <c r="BD20" s="30">
        <f t="shared" si="38"/>
        <v>50.917626973965</v>
      </c>
      <c r="BE20" s="30"/>
      <c r="BF20" s="33"/>
      <c r="BG20" s="30"/>
      <c r="BH20" s="30"/>
      <c r="BI20" s="34">
        <v>2404.5</v>
      </c>
      <c r="BJ20" s="33">
        <v>85.5</v>
      </c>
      <c r="BK20" s="30">
        <f t="shared" si="9"/>
        <v>3.5558328134747343</v>
      </c>
      <c r="BL20" s="35">
        <v>508.2</v>
      </c>
      <c r="BM20" s="33">
        <v>77.8</v>
      </c>
      <c r="BN20" s="30">
        <f t="shared" si="10"/>
        <v>15.308933490751672</v>
      </c>
      <c r="BO20" s="46">
        <v>3561.9</v>
      </c>
      <c r="BP20" s="41">
        <v>336.9</v>
      </c>
      <c r="BQ20" s="30">
        <f t="shared" si="11"/>
        <v>9.458435104859765</v>
      </c>
      <c r="BR20" s="42">
        <v>522.7</v>
      </c>
      <c r="BS20" s="30">
        <v>117.1</v>
      </c>
      <c r="BT20" s="30">
        <f t="shared" si="12"/>
        <v>22.402907977807534</v>
      </c>
      <c r="BU20" s="30">
        <f t="shared" si="13"/>
        <v>34.758088453547046</v>
      </c>
      <c r="BV20" s="42">
        <v>518.7</v>
      </c>
      <c r="BW20" s="30">
        <v>117.1</v>
      </c>
      <c r="BX20" s="30">
        <f t="shared" si="14"/>
        <v>22.575669944090993</v>
      </c>
      <c r="BY20" s="30">
        <v>21</v>
      </c>
      <c r="BZ20" s="30"/>
      <c r="CA20" s="30">
        <f>BZ20/BY20*100</f>
        <v>0</v>
      </c>
      <c r="CB20" s="30">
        <v>524.9</v>
      </c>
      <c r="CC20" s="30">
        <v>159.2</v>
      </c>
      <c r="CD20" s="30">
        <f t="shared" si="15"/>
        <v>30.329586587921508</v>
      </c>
      <c r="CE20" s="30">
        <f t="shared" si="16"/>
        <v>47.25437815375482</v>
      </c>
      <c r="CF20" s="44">
        <v>607.4</v>
      </c>
      <c r="CG20" s="36">
        <v>60.5</v>
      </c>
      <c r="CH20" s="30">
        <f t="shared" si="17"/>
        <v>9.960487323016135</v>
      </c>
      <c r="CI20" s="30">
        <f t="shared" si="40"/>
        <v>17.957850994360346</v>
      </c>
      <c r="CJ20" s="38">
        <v>466.9</v>
      </c>
      <c r="CK20" s="36">
        <v>59.5</v>
      </c>
      <c r="CL20" s="30">
        <f t="shared" si="18"/>
        <v>12.743628185907047</v>
      </c>
      <c r="CM20" s="38">
        <v>98.3</v>
      </c>
      <c r="CN20" s="41"/>
      <c r="CO20" s="30">
        <f t="shared" si="19"/>
        <v>0</v>
      </c>
      <c r="CP20" s="30">
        <f t="shared" si="20"/>
        <v>0</v>
      </c>
      <c r="CQ20" s="30">
        <f t="shared" si="21"/>
        <v>-17.099999999999966</v>
      </c>
      <c r="CR20" s="30"/>
      <c r="CS20" s="8"/>
      <c r="CT20" s="8"/>
    </row>
    <row r="21" spans="1:98" ht="15.75" customHeight="1">
      <c r="A21" s="13">
        <v>8</v>
      </c>
      <c r="B21" s="15" t="s">
        <v>26</v>
      </c>
      <c r="C21" s="30">
        <f t="shared" si="22"/>
        <v>4262.9</v>
      </c>
      <c r="D21" s="30">
        <f t="shared" si="23"/>
        <v>195.2</v>
      </c>
      <c r="E21" s="30">
        <f t="shared" si="0"/>
        <v>4.579042435900443</v>
      </c>
      <c r="F21" s="31">
        <f t="shared" si="24"/>
        <v>184.2</v>
      </c>
      <c r="G21" s="31">
        <f t="shared" si="25"/>
        <v>17.6</v>
      </c>
      <c r="H21" s="30">
        <f t="shared" si="1"/>
        <v>9.554831704668839</v>
      </c>
      <c r="I21" s="30">
        <f t="shared" si="26"/>
        <v>151.6</v>
      </c>
      <c r="J21" s="34">
        <f t="shared" si="27"/>
        <v>10.500000000000002</v>
      </c>
      <c r="K21" s="30">
        <f t="shared" si="2"/>
        <v>6.926121372031664</v>
      </c>
      <c r="L21" s="30">
        <f t="shared" si="28"/>
        <v>59.65909090909092</v>
      </c>
      <c r="M21" s="45">
        <v>57</v>
      </c>
      <c r="N21" s="33">
        <v>6.7</v>
      </c>
      <c r="O21" s="33"/>
      <c r="P21" s="30">
        <f t="shared" si="3"/>
        <v>11.75438596491228</v>
      </c>
      <c r="Q21" s="30"/>
      <c r="R21" s="30"/>
      <c r="S21" s="30">
        <f t="shared" si="29"/>
        <v>38.06818181818182</v>
      </c>
      <c r="T21" s="31"/>
      <c r="U21" s="33"/>
      <c r="V21" s="30"/>
      <c r="W21" s="32">
        <v>3.6</v>
      </c>
      <c r="X21" s="33">
        <v>1.6</v>
      </c>
      <c r="Y21" s="30">
        <f t="shared" si="4"/>
        <v>44.44444444444445</v>
      </c>
      <c r="Z21" s="30">
        <f t="shared" si="30"/>
        <v>9.090909090909092</v>
      </c>
      <c r="AA21" s="32">
        <v>81</v>
      </c>
      <c r="AB21" s="33">
        <v>0.8</v>
      </c>
      <c r="AC21" s="30">
        <f t="shared" si="5"/>
        <v>0.9876543209876543</v>
      </c>
      <c r="AD21" s="30">
        <f t="shared" si="31"/>
        <v>4.545454545454546</v>
      </c>
      <c r="AE21" s="30">
        <v>10</v>
      </c>
      <c r="AF21" s="34">
        <v>1.4</v>
      </c>
      <c r="AG21" s="30">
        <f t="shared" si="6"/>
        <v>13.999999999999998</v>
      </c>
      <c r="AH21" s="30">
        <f t="shared" si="32"/>
        <v>7.954545454545453</v>
      </c>
      <c r="AI21" s="30">
        <f t="shared" si="33"/>
        <v>32.599999999999994</v>
      </c>
      <c r="AJ21" s="34">
        <f t="shared" si="34"/>
        <v>7.1</v>
      </c>
      <c r="AK21" s="30">
        <f t="shared" si="7"/>
        <v>21.77914110429448</v>
      </c>
      <c r="AL21" s="30">
        <f t="shared" si="35"/>
        <v>40.340909090909086</v>
      </c>
      <c r="AM21" s="32">
        <v>17.4</v>
      </c>
      <c r="AN21" s="31">
        <v>5.4</v>
      </c>
      <c r="AO21" s="30">
        <f t="shared" si="8"/>
        <v>31.034482758620697</v>
      </c>
      <c r="AP21" s="31"/>
      <c r="AQ21" s="31"/>
      <c r="AR21" s="30"/>
      <c r="AS21" s="30">
        <f t="shared" si="36"/>
        <v>30.681818181818183</v>
      </c>
      <c r="AT21" s="45">
        <v>15.2</v>
      </c>
      <c r="AU21" s="33"/>
      <c r="AV21" s="30"/>
      <c r="AW21" s="30">
        <f t="shared" si="37"/>
        <v>0</v>
      </c>
      <c r="AX21" s="31"/>
      <c r="AY21" s="31">
        <v>0.3</v>
      </c>
      <c r="AZ21" s="30"/>
      <c r="BA21" s="30"/>
      <c r="BB21" s="34">
        <v>1.4</v>
      </c>
      <c r="BC21" s="30"/>
      <c r="BD21" s="30">
        <f t="shared" si="38"/>
        <v>7.954545454545453</v>
      </c>
      <c r="BE21" s="30"/>
      <c r="BF21" s="33"/>
      <c r="BG21" s="30"/>
      <c r="BH21" s="30">
        <f>BF21/G21*100</f>
        <v>0</v>
      </c>
      <c r="BI21" s="34">
        <v>4078.7</v>
      </c>
      <c r="BJ21" s="33">
        <v>177.6</v>
      </c>
      <c r="BK21" s="30">
        <f t="shared" si="9"/>
        <v>4.3543285850883855</v>
      </c>
      <c r="BL21" s="35">
        <v>1049.2</v>
      </c>
      <c r="BM21" s="33">
        <v>169.9</v>
      </c>
      <c r="BN21" s="30">
        <f t="shared" si="10"/>
        <v>16.19329012581014</v>
      </c>
      <c r="BO21" s="37">
        <v>4262.9</v>
      </c>
      <c r="BP21" s="36">
        <v>220.7</v>
      </c>
      <c r="BQ21" s="30">
        <f t="shared" si="11"/>
        <v>5.17722677050834</v>
      </c>
      <c r="BR21" s="42">
        <v>462.7</v>
      </c>
      <c r="BS21" s="30">
        <v>97.3</v>
      </c>
      <c r="BT21" s="30">
        <f t="shared" si="12"/>
        <v>21.02874432677761</v>
      </c>
      <c r="BU21" s="30">
        <f t="shared" si="13"/>
        <v>44.08699592206615</v>
      </c>
      <c r="BV21" s="42">
        <v>458.7</v>
      </c>
      <c r="BW21" s="30">
        <v>97.3</v>
      </c>
      <c r="BX21" s="30">
        <f t="shared" si="14"/>
        <v>21.21212121212121</v>
      </c>
      <c r="BY21" s="30"/>
      <c r="BZ21" s="30"/>
      <c r="CA21" s="30"/>
      <c r="CB21" s="30">
        <v>335.3</v>
      </c>
      <c r="CC21" s="30">
        <v>22.9</v>
      </c>
      <c r="CD21" s="30">
        <f t="shared" si="15"/>
        <v>6.829704742022069</v>
      </c>
      <c r="CE21" s="30">
        <f t="shared" si="16"/>
        <v>10.376076121431808</v>
      </c>
      <c r="CF21" s="38">
        <v>439.1</v>
      </c>
      <c r="CG21" s="36">
        <v>100.5</v>
      </c>
      <c r="CH21" s="30">
        <f t="shared" si="17"/>
        <v>22.887724891824185</v>
      </c>
      <c r="CI21" s="30">
        <f t="shared" si="40"/>
        <v>45.53692795650204</v>
      </c>
      <c r="CJ21" s="38">
        <v>323.5</v>
      </c>
      <c r="CK21" s="36">
        <v>75.5</v>
      </c>
      <c r="CL21" s="30">
        <f t="shared" si="18"/>
        <v>23.338485316846985</v>
      </c>
      <c r="CM21" s="38">
        <v>58.7</v>
      </c>
      <c r="CN21" s="36">
        <v>25</v>
      </c>
      <c r="CO21" s="30">
        <f t="shared" si="19"/>
        <v>42.58943781942078</v>
      </c>
      <c r="CP21" s="30">
        <f t="shared" si="20"/>
        <v>0</v>
      </c>
      <c r="CQ21" s="30">
        <f t="shared" si="21"/>
        <v>-25.5</v>
      </c>
      <c r="CR21" s="30"/>
      <c r="CS21" s="8"/>
      <c r="CT21" s="8"/>
    </row>
    <row r="22" spans="1:98" ht="15" customHeight="1">
      <c r="A22" s="13">
        <v>9</v>
      </c>
      <c r="B22" s="15" t="s">
        <v>47</v>
      </c>
      <c r="C22" s="30">
        <f t="shared" si="22"/>
        <v>1795.8000000000002</v>
      </c>
      <c r="D22" s="30">
        <f t="shared" si="23"/>
        <v>316.9</v>
      </c>
      <c r="E22" s="30">
        <f t="shared" si="0"/>
        <v>17.646731261833164</v>
      </c>
      <c r="F22" s="31">
        <f t="shared" si="24"/>
        <v>504.4</v>
      </c>
      <c r="G22" s="31">
        <f t="shared" si="25"/>
        <v>154</v>
      </c>
      <c r="H22" s="30">
        <f t="shared" si="1"/>
        <v>30.531324345757337</v>
      </c>
      <c r="I22" s="30">
        <f t="shared" si="26"/>
        <v>396.8</v>
      </c>
      <c r="J22" s="34">
        <f>+N22+U22+X22+AB22+AF22</f>
        <v>74.8</v>
      </c>
      <c r="K22" s="30">
        <f t="shared" si="2"/>
        <v>18.850806451612904</v>
      </c>
      <c r="L22" s="30">
        <f t="shared" si="28"/>
        <v>48.57142857142857</v>
      </c>
      <c r="M22" s="45">
        <v>137</v>
      </c>
      <c r="N22" s="33">
        <v>7.7</v>
      </c>
      <c r="O22" s="33"/>
      <c r="P22" s="30">
        <f t="shared" si="3"/>
        <v>5.62043795620438</v>
      </c>
      <c r="Q22" s="30"/>
      <c r="R22" s="30"/>
      <c r="S22" s="30">
        <f t="shared" si="29"/>
        <v>5</v>
      </c>
      <c r="T22" s="31"/>
      <c r="U22" s="33"/>
      <c r="V22" s="30"/>
      <c r="W22" s="32">
        <v>5.8</v>
      </c>
      <c r="X22" s="33">
        <v>1</v>
      </c>
      <c r="Y22" s="30">
        <f t="shared" si="4"/>
        <v>17.24137931034483</v>
      </c>
      <c r="Z22" s="30">
        <f t="shared" si="30"/>
        <v>0.6493506493506493</v>
      </c>
      <c r="AA22" s="32">
        <v>244</v>
      </c>
      <c r="AB22" s="33">
        <v>1</v>
      </c>
      <c r="AC22" s="30">
        <f t="shared" si="5"/>
        <v>0.4098360655737705</v>
      </c>
      <c r="AD22" s="30">
        <f t="shared" si="31"/>
        <v>0.6493506493506493</v>
      </c>
      <c r="AE22" s="30">
        <v>10</v>
      </c>
      <c r="AF22" s="34">
        <v>65.1</v>
      </c>
      <c r="AG22" s="30" t="s">
        <v>85</v>
      </c>
      <c r="AH22" s="30">
        <f t="shared" si="32"/>
        <v>42.272727272727266</v>
      </c>
      <c r="AI22" s="30">
        <f t="shared" si="33"/>
        <v>107.6</v>
      </c>
      <c r="AJ22" s="34">
        <f t="shared" si="34"/>
        <v>79.2</v>
      </c>
      <c r="AK22" s="30">
        <f t="shared" si="7"/>
        <v>73.60594795539033</v>
      </c>
      <c r="AL22" s="30">
        <f t="shared" si="35"/>
        <v>51.42857142857144</v>
      </c>
      <c r="AM22" s="32">
        <v>101.8</v>
      </c>
      <c r="AN22" s="31">
        <v>79.2</v>
      </c>
      <c r="AO22" s="30">
        <f t="shared" si="8"/>
        <v>77.79960707269156</v>
      </c>
      <c r="AP22" s="31"/>
      <c r="AQ22" s="31"/>
      <c r="AR22" s="30"/>
      <c r="AS22" s="30">
        <f t="shared" si="36"/>
        <v>51.42857142857144</v>
      </c>
      <c r="AT22" s="32">
        <v>5.8</v>
      </c>
      <c r="AU22" s="33"/>
      <c r="AV22" s="30"/>
      <c r="AW22" s="30">
        <f t="shared" si="37"/>
        <v>0</v>
      </c>
      <c r="AX22" s="31"/>
      <c r="AY22" s="31"/>
      <c r="AZ22" s="30"/>
      <c r="BA22" s="30"/>
      <c r="BB22" s="34"/>
      <c r="BC22" s="30"/>
      <c r="BD22" s="30">
        <f t="shared" si="38"/>
        <v>0</v>
      </c>
      <c r="BE22" s="30"/>
      <c r="BF22" s="31"/>
      <c r="BG22" s="30"/>
      <c r="BH22" s="30"/>
      <c r="BI22" s="34">
        <v>1291.4</v>
      </c>
      <c r="BJ22" s="33">
        <v>162.9</v>
      </c>
      <c r="BK22" s="30">
        <f t="shared" si="9"/>
        <v>12.614217128697536</v>
      </c>
      <c r="BL22" s="35">
        <v>967.3</v>
      </c>
      <c r="BM22" s="33">
        <v>155.2</v>
      </c>
      <c r="BN22" s="30">
        <f t="shared" si="10"/>
        <v>16.044660394913677</v>
      </c>
      <c r="BO22" s="37">
        <v>1795.8</v>
      </c>
      <c r="BP22" s="36">
        <v>192.9</v>
      </c>
      <c r="BQ22" s="30">
        <f t="shared" si="11"/>
        <v>10.741730704978284</v>
      </c>
      <c r="BR22" s="42">
        <v>508</v>
      </c>
      <c r="BS22" s="30">
        <v>91.4</v>
      </c>
      <c r="BT22" s="30">
        <f t="shared" si="12"/>
        <v>17.99212598425197</v>
      </c>
      <c r="BU22" s="30">
        <f t="shared" si="13"/>
        <v>47.38206324520477</v>
      </c>
      <c r="BV22" s="42">
        <v>476.1</v>
      </c>
      <c r="BW22" s="30">
        <v>63.5</v>
      </c>
      <c r="BX22" s="30">
        <f t="shared" si="14"/>
        <v>13.337534131484983</v>
      </c>
      <c r="BY22" s="30"/>
      <c r="BZ22" s="30"/>
      <c r="CA22" s="30"/>
      <c r="CB22" s="30">
        <v>369.3</v>
      </c>
      <c r="CC22" s="30">
        <v>25</v>
      </c>
      <c r="CD22" s="30">
        <f t="shared" si="15"/>
        <v>6.769564040075819</v>
      </c>
      <c r="CE22" s="30">
        <f t="shared" si="16"/>
        <v>12.960082944530846</v>
      </c>
      <c r="CF22" s="44">
        <v>606</v>
      </c>
      <c r="CG22" s="36">
        <v>76.5</v>
      </c>
      <c r="CH22" s="30">
        <f t="shared" si="17"/>
        <v>12.623762376237623</v>
      </c>
      <c r="CI22" s="30">
        <f t="shared" si="40"/>
        <v>39.657853810264385</v>
      </c>
      <c r="CJ22" s="38">
        <v>307.3</v>
      </c>
      <c r="CK22" s="36">
        <v>44.8</v>
      </c>
      <c r="CL22" s="30">
        <f t="shared" si="18"/>
        <v>14.578587699316628</v>
      </c>
      <c r="CM22" s="38">
        <v>205.9</v>
      </c>
      <c r="CN22" s="36">
        <v>26.4</v>
      </c>
      <c r="CO22" s="30">
        <f t="shared" si="19"/>
        <v>12.821758135016998</v>
      </c>
      <c r="CP22" s="30">
        <f t="shared" si="20"/>
        <v>0</v>
      </c>
      <c r="CQ22" s="30">
        <f t="shared" si="21"/>
        <v>123.99999999999997</v>
      </c>
      <c r="CR22" s="30"/>
      <c r="CS22" s="8"/>
      <c r="CT22" s="8"/>
    </row>
    <row r="23" spans="1:98" ht="15.75" customHeight="1">
      <c r="A23" s="13">
        <v>10</v>
      </c>
      <c r="B23" s="15" t="s">
        <v>27</v>
      </c>
      <c r="C23" s="30">
        <f t="shared" si="22"/>
        <v>2356.6</v>
      </c>
      <c r="D23" s="30">
        <f t="shared" si="23"/>
        <v>173.1</v>
      </c>
      <c r="E23" s="30">
        <f t="shared" si="0"/>
        <v>7.345328014936774</v>
      </c>
      <c r="F23" s="31">
        <f t="shared" si="24"/>
        <v>494.7</v>
      </c>
      <c r="G23" s="33">
        <f t="shared" si="25"/>
        <v>64.5</v>
      </c>
      <c r="H23" s="30">
        <f t="shared" si="1"/>
        <v>13.038204972710735</v>
      </c>
      <c r="I23" s="30">
        <f>+M23+T23+W23+AA23+AE23</f>
        <v>376.2</v>
      </c>
      <c r="J23" s="34">
        <f>+N23+U23+X23+AB23+AF23</f>
        <v>46.6</v>
      </c>
      <c r="K23" s="30">
        <f t="shared" si="2"/>
        <v>12.387028176501861</v>
      </c>
      <c r="L23" s="30">
        <f t="shared" si="28"/>
        <v>72.24806201550388</v>
      </c>
      <c r="M23" s="45">
        <v>233.1</v>
      </c>
      <c r="N23" s="33">
        <v>17</v>
      </c>
      <c r="O23" s="33"/>
      <c r="P23" s="30">
        <f t="shared" si="3"/>
        <v>7.293007293007293</v>
      </c>
      <c r="Q23" s="30"/>
      <c r="R23" s="30"/>
      <c r="S23" s="30">
        <f t="shared" si="29"/>
        <v>26.356589147286826</v>
      </c>
      <c r="T23" s="31">
        <v>9</v>
      </c>
      <c r="U23" s="33"/>
      <c r="V23" s="30">
        <f>U23/T23*100</f>
        <v>0</v>
      </c>
      <c r="W23" s="32">
        <v>7.1</v>
      </c>
      <c r="X23" s="33">
        <v>1</v>
      </c>
      <c r="Y23" s="30">
        <f t="shared" si="4"/>
        <v>14.084507042253522</v>
      </c>
      <c r="Z23" s="30">
        <f t="shared" si="30"/>
        <v>1.550387596899225</v>
      </c>
      <c r="AA23" s="32">
        <v>117</v>
      </c>
      <c r="AB23" s="33">
        <v>27.6</v>
      </c>
      <c r="AC23" s="30">
        <f t="shared" si="5"/>
        <v>23.58974358974359</v>
      </c>
      <c r="AD23" s="30">
        <f t="shared" si="31"/>
        <v>42.79069767441861</v>
      </c>
      <c r="AE23" s="30">
        <v>10</v>
      </c>
      <c r="AF23" s="34">
        <v>1</v>
      </c>
      <c r="AG23" s="30">
        <f t="shared" si="6"/>
        <v>10</v>
      </c>
      <c r="AH23" s="30">
        <f t="shared" si="32"/>
        <v>1.550387596899225</v>
      </c>
      <c r="AI23" s="30">
        <f t="shared" si="33"/>
        <v>118.5</v>
      </c>
      <c r="AJ23" s="34">
        <f>+AN23+AU23+AY23+BB23+BF23-3.2</f>
        <v>17.900000000000002</v>
      </c>
      <c r="AK23" s="30">
        <f t="shared" si="7"/>
        <v>15.105485232067512</v>
      </c>
      <c r="AL23" s="30">
        <f t="shared" si="35"/>
        <v>27.751937984496127</v>
      </c>
      <c r="AM23" s="32">
        <v>112.3</v>
      </c>
      <c r="AN23" s="31">
        <v>10.4</v>
      </c>
      <c r="AO23" s="30">
        <f t="shared" si="8"/>
        <v>9.260908281389137</v>
      </c>
      <c r="AP23" s="31"/>
      <c r="AQ23" s="31"/>
      <c r="AR23" s="30"/>
      <c r="AS23" s="30">
        <f t="shared" si="36"/>
        <v>16.124031007751938</v>
      </c>
      <c r="AT23" s="32">
        <v>6.2</v>
      </c>
      <c r="AU23" s="33">
        <v>0.5</v>
      </c>
      <c r="AV23" s="30">
        <f t="shared" si="39"/>
        <v>8.064516129032258</v>
      </c>
      <c r="AW23" s="30">
        <f t="shared" si="37"/>
        <v>0.7751937984496124</v>
      </c>
      <c r="AX23" s="31"/>
      <c r="AY23" s="31"/>
      <c r="AZ23" s="30"/>
      <c r="BA23" s="30"/>
      <c r="BB23" s="34">
        <v>10.2</v>
      </c>
      <c r="BC23" s="30"/>
      <c r="BD23" s="30">
        <f t="shared" si="38"/>
        <v>15.813953488372093</v>
      </c>
      <c r="BE23" s="30"/>
      <c r="BF23" s="31"/>
      <c r="BG23" s="30"/>
      <c r="BH23" s="30"/>
      <c r="BI23" s="34">
        <v>1861.9</v>
      </c>
      <c r="BJ23" s="33">
        <v>108.6</v>
      </c>
      <c r="BK23" s="30">
        <f t="shared" si="9"/>
        <v>5.832751490413019</v>
      </c>
      <c r="BL23" s="35">
        <v>633.5</v>
      </c>
      <c r="BM23" s="33">
        <v>100.9</v>
      </c>
      <c r="BN23" s="30">
        <f t="shared" si="10"/>
        <v>15.927387529597475</v>
      </c>
      <c r="BO23" s="37">
        <v>2356.6</v>
      </c>
      <c r="BP23" s="36">
        <v>130.1</v>
      </c>
      <c r="BQ23" s="30">
        <f t="shared" si="11"/>
        <v>5.52066536535687</v>
      </c>
      <c r="BR23" s="42">
        <v>443.1</v>
      </c>
      <c r="BS23" s="30">
        <v>78.1</v>
      </c>
      <c r="BT23" s="30">
        <f t="shared" si="12"/>
        <v>17.625818099751747</v>
      </c>
      <c r="BU23" s="30">
        <f t="shared" si="13"/>
        <v>60.03074558032283</v>
      </c>
      <c r="BV23" s="42">
        <v>439.1</v>
      </c>
      <c r="BW23" s="30">
        <v>78.1</v>
      </c>
      <c r="BX23" s="30">
        <f t="shared" si="14"/>
        <v>17.786381234342972</v>
      </c>
      <c r="BY23" s="30"/>
      <c r="BZ23" s="30"/>
      <c r="CA23" s="30"/>
      <c r="CB23" s="30">
        <v>298.1</v>
      </c>
      <c r="CC23" s="30">
        <v>7.4</v>
      </c>
      <c r="CD23" s="30">
        <f t="shared" si="15"/>
        <v>2.482388460248239</v>
      </c>
      <c r="CE23" s="30">
        <f t="shared" si="16"/>
        <v>5.68793235972329</v>
      </c>
      <c r="CF23" s="44">
        <v>382</v>
      </c>
      <c r="CG23" s="36">
        <v>44.8</v>
      </c>
      <c r="CH23" s="30">
        <f t="shared" si="17"/>
        <v>11.727748691099475</v>
      </c>
      <c r="CI23" s="30">
        <f t="shared" si="40"/>
        <v>34.435049961568026</v>
      </c>
      <c r="CJ23" s="44">
        <v>279.9</v>
      </c>
      <c r="CK23" s="36">
        <v>35.1</v>
      </c>
      <c r="CL23" s="30">
        <f t="shared" si="18"/>
        <v>12.540192926045018</v>
      </c>
      <c r="CM23" s="38">
        <v>50.7</v>
      </c>
      <c r="CN23" s="41">
        <v>8.6</v>
      </c>
      <c r="CO23" s="30">
        <f t="shared" si="19"/>
        <v>16.962524654832343</v>
      </c>
      <c r="CP23" s="30">
        <f t="shared" si="20"/>
        <v>0</v>
      </c>
      <c r="CQ23" s="30">
        <f t="shared" si="21"/>
        <v>43</v>
      </c>
      <c r="CR23" s="30"/>
      <c r="CS23" s="8"/>
      <c r="CT23" s="8"/>
    </row>
    <row r="24" spans="1:98" ht="15" customHeight="1">
      <c r="A24" s="13">
        <v>11</v>
      </c>
      <c r="B24" s="15" t="s">
        <v>28</v>
      </c>
      <c r="C24" s="30">
        <f t="shared" si="22"/>
        <v>2039.6000000000001</v>
      </c>
      <c r="D24" s="30">
        <f t="shared" si="23"/>
        <v>248.3</v>
      </c>
      <c r="E24" s="30">
        <f t="shared" si="0"/>
        <v>12.17395567758384</v>
      </c>
      <c r="F24" s="31">
        <f t="shared" si="24"/>
        <v>525.7</v>
      </c>
      <c r="G24" s="31">
        <f t="shared" si="25"/>
        <v>73.4</v>
      </c>
      <c r="H24" s="30">
        <f t="shared" si="1"/>
        <v>13.962335933041658</v>
      </c>
      <c r="I24" s="30">
        <f t="shared" si="26"/>
        <v>460.5</v>
      </c>
      <c r="J24" s="34">
        <f>+N24+U24+X24+AB24+AF24</f>
        <v>33.6</v>
      </c>
      <c r="K24" s="30">
        <f t="shared" si="2"/>
        <v>7.296416938110749</v>
      </c>
      <c r="L24" s="30">
        <f t="shared" si="28"/>
        <v>45.776566757493185</v>
      </c>
      <c r="M24" s="32">
        <v>115.3</v>
      </c>
      <c r="N24" s="33">
        <v>10.3</v>
      </c>
      <c r="O24" s="33"/>
      <c r="P24" s="30">
        <f t="shared" si="3"/>
        <v>8.933217692974848</v>
      </c>
      <c r="Q24" s="30"/>
      <c r="R24" s="30"/>
      <c r="S24" s="30">
        <f t="shared" si="29"/>
        <v>14.032697547683922</v>
      </c>
      <c r="T24" s="31">
        <v>20</v>
      </c>
      <c r="U24" s="33">
        <v>0.1</v>
      </c>
      <c r="V24" s="30">
        <f>U24/T24*100</f>
        <v>0.5</v>
      </c>
      <c r="W24" s="32">
        <v>6.2</v>
      </c>
      <c r="X24" s="33">
        <v>3.8</v>
      </c>
      <c r="Y24" s="30">
        <f t="shared" si="4"/>
        <v>61.29032258064515</v>
      </c>
      <c r="Z24" s="30">
        <f t="shared" si="30"/>
        <v>5.177111716621253</v>
      </c>
      <c r="AA24" s="32">
        <v>309</v>
      </c>
      <c r="AB24" s="31">
        <v>1.3</v>
      </c>
      <c r="AC24" s="30">
        <f t="shared" si="5"/>
        <v>0.4207119741100324</v>
      </c>
      <c r="AD24" s="30">
        <f t="shared" si="31"/>
        <v>1.7711171662125338</v>
      </c>
      <c r="AE24" s="30">
        <v>10</v>
      </c>
      <c r="AF24" s="34">
        <v>18.1</v>
      </c>
      <c r="AG24" s="30" t="s">
        <v>86</v>
      </c>
      <c r="AH24" s="30">
        <f t="shared" si="32"/>
        <v>24.65940054495913</v>
      </c>
      <c r="AI24" s="30">
        <f t="shared" si="33"/>
        <v>65.2</v>
      </c>
      <c r="AJ24" s="34">
        <f t="shared" si="34"/>
        <v>39.800000000000004</v>
      </c>
      <c r="AK24" s="30">
        <f t="shared" si="7"/>
        <v>61.04294478527608</v>
      </c>
      <c r="AL24" s="30">
        <f t="shared" si="35"/>
        <v>54.223433242506815</v>
      </c>
      <c r="AM24" s="32">
        <v>41.5</v>
      </c>
      <c r="AN24" s="31">
        <v>37.1</v>
      </c>
      <c r="AO24" s="30">
        <f t="shared" si="8"/>
        <v>89.3975903614458</v>
      </c>
      <c r="AP24" s="31"/>
      <c r="AQ24" s="31"/>
      <c r="AR24" s="30"/>
      <c r="AS24" s="30">
        <f t="shared" si="36"/>
        <v>50.54495912806539</v>
      </c>
      <c r="AT24" s="32">
        <v>23.7</v>
      </c>
      <c r="AU24" s="33">
        <v>1.2</v>
      </c>
      <c r="AV24" s="30">
        <f t="shared" si="39"/>
        <v>5.063291139240507</v>
      </c>
      <c r="AW24" s="30">
        <f t="shared" si="37"/>
        <v>1.6348773841961852</v>
      </c>
      <c r="AX24" s="31"/>
      <c r="AY24" s="31"/>
      <c r="AZ24" s="30"/>
      <c r="BA24" s="30"/>
      <c r="BB24" s="34">
        <v>1.5</v>
      </c>
      <c r="BC24" s="30"/>
      <c r="BD24" s="30">
        <f t="shared" si="38"/>
        <v>2.043596730245232</v>
      </c>
      <c r="BE24" s="30"/>
      <c r="BF24" s="30"/>
      <c r="BG24" s="30"/>
      <c r="BH24" s="30"/>
      <c r="BI24" s="34">
        <v>1513.9</v>
      </c>
      <c r="BJ24" s="31">
        <v>174.9</v>
      </c>
      <c r="BK24" s="30">
        <f t="shared" si="9"/>
        <v>11.552942730695555</v>
      </c>
      <c r="BL24" s="35">
        <v>1042.1</v>
      </c>
      <c r="BM24" s="31">
        <v>167.2</v>
      </c>
      <c r="BN24" s="30">
        <f t="shared" si="10"/>
        <v>16.0445254774014</v>
      </c>
      <c r="BO24" s="37">
        <v>2039.6</v>
      </c>
      <c r="BP24" s="41">
        <v>271.7</v>
      </c>
      <c r="BQ24" s="30">
        <f t="shared" si="11"/>
        <v>13.321239458717397</v>
      </c>
      <c r="BR24" s="42">
        <v>525.2</v>
      </c>
      <c r="BS24" s="79">
        <v>95.6</v>
      </c>
      <c r="BT24" s="30">
        <f t="shared" si="12"/>
        <v>18.2025894897182</v>
      </c>
      <c r="BU24" s="30">
        <f t="shared" si="13"/>
        <v>35.185866764814136</v>
      </c>
      <c r="BV24" s="42">
        <v>521.3</v>
      </c>
      <c r="BW24" s="79">
        <v>95.7</v>
      </c>
      <c r="BX24" s="30">
        <f t="shared" si="14"/>
        <v>18.357951275657015</v>
      </c>
      <c r="BY24" s="30"/>
      <c r="BZ24" s="30"/>
      <c r="CA24" s="30"/>
      <c r="CB24" s="30">
        <v>404.8</v>
      </c>
      <c r="CC24" s="30">
        <v>45</v>
      </c>
      <c r="CD24" s="30">
        <f t="shared" si="15"/>
        <v>11.116600790513834</v>
      </c>
      <c r="CE24" s="30">
        <f t="shared" si="16"/>
        <v>16.562384983437617</v>
      </c>
      <c r="CF24" s="38">
        <v>620.2</v>
      </c>
      <c r="CG24" s="36">
        <v>131</v>
      </c>
      <c r="CH24" s="30">
        <f t="shared" si="17"/>
        <v>21.12221863914866</v>
      </c>
      <c r="CI24" s="30">
        <f t="shared" si="40"/>
        <v>48.21494295178506</v>
      </c>
      <c r="CJ24" s="44">
        <v>330.8</v>
      </c>
      <c r="CK24" s="36">
        <v>35.1</v>
      </c>
      <c r="CL24" s="30">
        <f t="shared" si="18"/>
        <v>10.610640870616688</v>
      </c>
      <c r="CM24" s="38">
        <v>205.6</v>
      </c>
      <c r="CN24" s="41">
        <v>96.1</v>
      </c>
      <c r="CO24" s="30">
        <f t="shared" si="19"/>
        <v>46.74124513618677</v>
      </c>
      <c r="CP24" s="30">
        <f t="shared" si="20"/>
        <v>0</v>
      </c>
      <c r="CQ24" s="30">
        <f t="shared" si="21"/>
        <v>-23.399999999999977</v>
      </c>
      <c r="CR24" s="30"/>
      <c r="CS24" s="8"/>
      <c r="CT24" s="8"/>
    </row>
    <row r="25" spans="1:98" ht="0.75" customHeight="1">
      <c r="A25" s="13">
        <v>12</v>
      </c>
      <c r="B25" s="14"/>
      <c r="C25" s="30"/>
      <c r="D25" s="30"/>
      <c r="E25" s="30" t="e">
        <f t="shared" si="0"/>
        <v>#DIV/0!</v>
      </c>
      <c r="F25" s="47"/>
      <c r="G25" s="48"/>
      <c r="H25" s="30" t="e">
        <f aca="true" t="shared" si="41" ref="H25:H38">G25/F25*100</f>
        <v>#DIV/0!</v>
      </c>
      <c r="I25" s="30"/>
      <c r="J25" s="30"/>
      <c r="K25" s="30"/>
      <c r="L25" s="30" t="e">
        <f>+J25/(G25+#REF!)*100</f>
        <v>#REF!</v>
      </c>
      <c r="M25" s="31"/>
      <c r="N25" s="33" t="s">
        <v>46</v>
      </c>
      <c r="O25" s="33"/>
      <c r="P25" s="30" t="e">
        <f aca="true" t="shared" si="42" ref="P25:P38">N25/M25*100</f>
        <v>#VALUE!</v>
      </c>
      <c r="Q25" s="30"/>
      <c r="R25" s="30"/>
      <c r="S25" s="30" t="e">
        <f t="shared" si="29"/>
        <v>#VALUE!</v>
      </c>
      <c r="T25" s="31"/>
      <c r="U25" s="33"/>
      <c r="V25" s="30" t="e">
        <f aca="true" t="shared" si="43" ref="V25:V38">U25/T25*100</f>
        <v>#DIV/0!</v>
      </c>
      <c r="W25" s="31"/>
      <c r="X25" s="31"/>
      <c r="Y25" s="30" t="e">
        <f t="shared" si="4"/>
        <v>#DIV/0!</v>
      </c>
      <c r="Z25" s="30" t="e">
        <f t="shared" si="30"/>
        <v>#DIV/0!</v>
      </c>
      <c r="AA25" s="31"/>
      <c r="AB25" s="31"/>
      <c r="AC25" s="30" t="e">
        <f aca="true" t="shared" si="44" ref="AC25:AC38">AB25/AA25*100</f>
        <v>#DIV/0!</v>
      </c>
      <c r="AD25" s="30" t="e">
        <f t="shared" si="31"/>
        <v>#DIV/0!</v>
      </c>
      <c r="AE25" s="30"/>
      <c r="AF25" s="34"/>
      <c r="AG25" s="30" t="e">
        <f t="shared" si="6"/>
        <v>#DIV/0!</v>
      </c>
      <c r="AH25" s="30" t="e">
        <f t="shared" si="32"/>
        <v>#DIV/0!</v>
      </c>
      <c r="AI25" s="30"/>
      <c r="AJ25" s="30"/>
      <c r="AK25" s="30"/>
      <c r="AL25" s="30" t="e">
        <f t="shared" si="35"/>
        <v>#DIV/0!</v>
      </c>
      <c r="AM25" s="31"/>
      <c r="AN25" s="31"/>
      <c r="AO25" s="30" t="e">
        <f aca="true" t="shared" si="45" ref="AO25:AO38">AN25/AM25*100</f>
        <v>#DIV/0!</v>
      </c>
      <c r="AP25" s="31"/>
      <c r="AQ25" s="31"/>
      <c r="AR25" s="30" t="e">
        <f aca="true" t="shared" si="46" ref="AR25:AR37">AQ25/AP25*100</f>
        <v>#DIV/0!</v>
      </c>
      <c r="AS25" s="30" t="e">
        <f t="shared" si="36"/>
        <v>#DIV/0!</v>
      </c>
      <c r="AT25" s="31"/>
      <c r="AU25" s="31"/>
      <c r="AV25" s="30" t="e">
        <f aca="true" t="shared" si="47" ref="AV25:AV38">AU25/AT25*100</f>
        <v>#DIV/0!</v>
      </c>
      <c r="AW25" s="30" t="e">
        <f t="shared" si="37"/>
        <v>#DIV/0!</v>
      </c>
      <c r="AX25" s="31"/>
      <c r="AY25" s="31"/>
      <c r="AZ25" s="30" t="e">
        <f aca="true" t="shared" si="48" ref="AZ25:AZ38">AY25/AX25*100</f>
        <v>#DIV/0!</v>
      </c>
      <c r="BA25" s="30"/>
      <c r="BB25" s="30"/>
      <c r="BC25" s="30" t="e">
        <f aca="true" t="shared" si="49" ref="BC25:BC38">BB25/BA25*100</f>
        <v>#DIV/0!</v>
      </c>
      <c r="BD25" s="30" t="e">
        <f t="shared" si="38"/>
        <v>#DIV/0!</v>
      </c>
      <c r="BE25" s="30"/>
      <c r="BF25" s="30"/>
      <c r="BG25" s="30"/>
      <c r="BH25" s="30"/>
      <c r="BI25" s="45"/>
      <c r="BJ25" s="31"/>
      <c r="BK25" s="30" t="e">
        <f aca="true" t="shared" si="50" ref="BK25:BK38">BJ25/BI25*100</f>
        <v>#DIV/0!</v>
      </c>
      <c r="BL25" s="30"/>
      <c r="BM25" s="30"/>
      <c r="BN25" s="30" t="e">
        <f aca="true" t="shared" si="51" ref="BN25:BN37">BM25/BL25*100</f>
        <v>#DIV/0!</v>
      </c>
      <c r="BO25" s="41"/>
      <c r="BP25" s="41"/>
      <c r="BQ25" s="30" t="e">
        <f aca="true" t="shared" si="52" ref="BQ25:BQ38">BP25/BO25*100</f>
        <v>#DIV/0!</v>
      </c>
      <c r="BR25" s="30"/>
      <c r="BS25" s="30"/>
      <c r="BT25" s="30" t="e">
        <f aca="true" t="shared" si="53" ref="BT25:BT38">BS25/BR25*100</f>
        <v>#DIV/0!</v>
      </c>
      <c r="BU25" s="30" t="e">
        <f aca="true" t="shared" si="54" ref="BU25:BU38">+BS25/BP25*100</f>
        <v>#DIV/0!</v>
      </c>
      <c r="BV25" s="30"/>
      <c r="BW25" s="30"/>
      <c r="BX25" s="30" t="e">
        <f aca="true" t="shared" si="55" ref="BX25:BX38">BW25/BV25*100</f>
        <v>#DIV/0!</v>
      </c>
      <c r="BY25" s="30"/>
      <c r="BZ25" s="30"/>
      <c r="CA25" s="30" t="e">
        <f aca="true" t="shared" si="56" ref="CA25:CA38">BZ25/BY25*100</f>
        <v>#DIV/0!</v>
      </c>
      <c r="CB25" s="30"/>
      <c r="CC25" s="30"/>
      <c r="CD25" s="30" t="e">
        <f aca="true" t="shared" si="57" ref="CD25:CD38">CC25/CB25*100</f>
        <v>#DIV/0!</v>
      </c>
      <c r="CE25" s="30" t="e">
        <f aca="true" t="shared" si="58" ref="CE25:CE38">+CC25/BP25*100</f>
        <v>#DIV/0!</v>
      </c>
      <c r="CF25" s="41"/>
      <c r="CG25" s="41"/>
      <c r="CH25" s="30" t="e">
        <f aca="true" t="shared" si="59" ref="CH25:CH38">CG25/CF25*100</f>
        <v>#DIV/0!</v>
      </c>
      <c r="CI25" s="30" t="e">
        <f aca="true" t="shared" si="60" ref="CI25:CI38">+CG25/BP25*100</f>
        <v>#DIV/0!</v>
      </c>
      <c r="CJ25" s="41"/>
      <c r="CK25" s="41"/>
      <c r="CL25" s="30" t="e">
        <f aca="true" t="shared" si="61" ref="CL25:CL38">CK25/CJ25*100</f>
        <v>#DIV/0!</v>
      </c>
      <c r="CM25" s="41"/>
      <c r="CN25" s="41"/>
      <c r="CO25" s="30" t="e">
        <f aca="true" t="shared" si="62" ref="CO25:CO38">CN25/CM25*100</f>
        <v>#DIV/0!</v>
      </c>
      <c r="CP25" s="30"/>
      <c r="CQ25" s="30" t="e">
        <f>+#REF!-BP25</f>
        <v>#REF!</v>
      </c>
      <c r="CR25" s="30"/>
      <c r="CS25" s="8"/>
      <c r="CT25" s="8"/>
    </row>
    <row r="26" spans="1:98" ht="14.25" hidden="1">
      <c r="A26" s="13">
        <v>13</v>
      </c>
      <c r="B26" s="14"/>
      <c r="C26" s="30"/>
      <c r="D26" s="30"/>
      <c r="E26" s="30" t="e">
        <f t="shared" si="0"/>
        <v>#DIV/0!</v>
      </c>
      <c r="F26" s="47"/>
      <c r="G26" s="48"/>
      <c r="H26" s="30" t="e">
        <f t="shared" si="41"/>
        <v>#DIV/0!</v>
      </c>
      <c r="I26" s="30"/>
      <c r="J26" s="30"/>
      <c r="K26" s="30"/>
      <c r="L26" s="30" t="e">
        <f>+J26/(G26+#REF!)*100</f>
        <v>#REF!</v>
      </c>
      <c r="M26" s="31"/>
      <c r="N26" s="33"/>
      <c r="O26" s="33"/>
      <c r="P26" s="30" t="e">
        <f t="shared" si="42"/>
        <v>#DIV/0!</v>
      </c>
      <c r="Q26" s="30"/>
      <c r="R26" s="30"/>
      <c r="S26" s="30" t="e">
        <f t="shared" si="29"/>
        <v>#DIV/0!</v>
      </c>
      <c r="T26" s="31"/>
      <c r="U26" s="33"/>
      <c r="V26" s="30" t="e">
        <f t="shared" si="43"/>
        <v>#DIV/0!</v>
      </c>
      <c r="W26" s="31"/>
      <c r="X26" s="31"/>
      <c r="Y26" s="30" t="e">
        <f t="shared" si="4"/>
        <v>#DIV/0!</v>
      </c>
      <c r="Z26" s="30" t="e">
        <f t="shared" si="30"/>
        <v>#DIV/0!</v>
      </c>
      <c r="AA26" s="31"/>
      <c r="AB26" s="31"/>
      <c r="AC26" s="30" t="e">
        <f t="shared" si="44"/>
        <v>#DIV/0!</v>
      </c>
      <c r="AD26" s="30" t="e">
        <f t="shared" si="31"/>
        <v>#DIV/0!</v>
      </c>
      <c r="AE26" s="30"/>
      <c r="AF26" s="34"/>
      <c r="AG26" s="30" t="e">
        <f t="shared" si="6"/>
        <v>#DIV/0!</v>
      </c>
      <c r="AH26" s="30" t="e">
        <f t="shared" si="32"/>
        <v>#DIV/0!</v>
      </c>
      <c r="AI26" s="30"/>
      <c r="AJ26" s="30"/>
      <c r="AK26" s="30"/>
      <c r="AL26" s="30" t="e">
        <f t="shared" si="35"/>
        <v>#DIV/0!</v>
      </c>
      <c r="AM26" s="31"/>
      <c r="AN26" s="31"/>
      <c r="AO26" s="30" t="e">
        <f t="shared" si="45"/>
        <v>#DIV/0!</v>
      </c>
      <c r="AP26" s="31"/>
      <c r="AQ26" s="31"/>
      <c r="AR26" s="30" t="e">
        <f t="shared" si="46"/>
        <v>#DIV/0!</v>
      </c>
      <c r="AS26" s="30" t="e">
        <f t="shared" si="36"/>
        <v>#DIV/0!</v>
      </c>
      <c r="AT26" s="31"/>
      <c r="AU26" s="31"/>
      <c r="AV26" s="30" t="e">
        <f t="shared" si="47"/>
        <v>#DIV/0!</v>
      </c>
      <c r="AW26" s="30" t="e">
        <f t="shared" si="37"/>
        <v>#DIV/0!</v>
      </c>
      <c r="AX26" s="31"/>
      <c r="AY26" s="31"/>
      <c r="AZ26" s="30" t="e">
        <f t="shared" si="48"/>
        <v>#DIV/0!</v>
      </c>
      <c r="BA26" s="30"/>
      <c r="BB26" s="30"/>
      <c r="BC26" s="30" t="e">
        <f t="shared" si="49"/>
        <v>#DIV/0!</v>
      </c>
      <c r="BD26" s="30" t="e">
        <f t="shared" si="38"/>
        <v>#DIV/0!</v>
      </c>
      <c r="BE26" s="30"/>
      <c r="BF26" s="30"/>
      <c r="BG26" s="30"/>
      <c r="BH26" s="30"/>
      <c r="BI26" s="31"/>
      <c r="BJ26" s="31"/>
      <c r="BK26" s="30" t="e">
        <f t="shared" si="50"/>
        <v>#DIV/0!</v>
      </c>
      <c r="BL26" s="30"/>
      <c r="BM26" s="30"/>
      <c r="BN26" s="30" t="e">
        <f t="shared" si="51"/>
        <v>#DIV/0!</v>
      </c>
      <c r="BO26" s="41"/>
      <c r="BP26" s="41"/>
      <c r="BQ26" s="30" t="e">
        <f t="shared" si="52"/>
        <v>#DIV/0!</v>
      </c>
      <c r="BR26" s="30"/>
      <c r="BS26" s="30"/>
      <c r="BT26" s="30" t="e">
        <f t="shared" si="53"/>
        <v>#DIV/0!</v>
      </c>
      <c r="BU26" s="30" t="e">
        <f t="shared" si="54"/>
        <v>#DIV/0!</v>
      </c>
      <c r="BV26" s="30"/>
      <c r="BW26" s="30"/>
      <c r="BX26" s="30" t="e">
        <f t="shared" si="55"/>
        <v>#DIV/0!</v>
      </c>
      <c r="BY26" s="30"/>
      <c r="BZ26" s="30"/>
      <c r="CA26" s="30" t="e">
        <f t="shared" si="56"/>
        <v>#DIV/0!</v>
      </c>
      <c r="CB26" s="30"/>
      <c r="CC26" s="30"/>
      <c r="CD26" s="30" t="e">
        <f t="shared" si="57"/>
        <v>#DIV/0!</v>
      </c>
      <c r="CE26" s="30" t="e">
        <f t="shared" si="58"/>
        <v>#DIV/0!</v>
      </c>
      <c r="CF26" s="41"/>
      <c r="CG26" s="41"/>
      <c r="CH26" s="30" t="e">
        <f t="shared" si="59"/>
        <v>#DIV/0!</v>
      </c>
      <c r="CI26" s="30" t="e">
        <f t="shared" si="60"/>
        <v>#DIV/0!</v>
      </c>
      <c r="CJ26" s="41"/>
      <c r="CK26" s="41"/>
      <c r="CL26" s="30" t="e">
        <f t="shared" si="61"/>
        <v>#DIV/0!</v>
      </c>
      <c r="CM26" s="41"/>
      <c r="CN26" s="41"/>
      <c r="CO26" s="30" t="e">
        <f t="shared" si="62"/>
        <v>#DIV/0!</v>
      </c>
      <c r="CP26" s="30"/>
      <c r="CQ26" s="30"/>
      <c r="CR26" s="30"/>
      <c r="CS26" s="8"/>
      <c r="CT26" s="8"/>
    </row>
    <row r="27" spans="1:98" ht="14.25" hidden="1">
      <c r="A27" s="13">
        <v>14</v>
      </c>
      <c r="B27" s="14"/>
      <c r="C27" s="30"/>
      <c r="D27" s="30"/>
      <c r="E27" s="30" t="e">
        <f t="shared" si="0"/>
        <v>#DIV/0!</v>
      </c>
      <c r="F27" s="47"/>
      <c r="G27" s="48"/>
      <c r="H27" s="30" t="e">
        <f t="shared" si="41"/>
        <v>#DIV/0!</v>
      </c>
      <c r="I27" s="30"/>
      <c r="J27" s="30"/>
      <c r="K27" s="30"/>
      <c r="L27" s="30" t="e">
        <f>+J27/(G27+#REF!)*100</f>
        <v>#REF!</v>
      </c>
      <c r="M27" s="31"/>
      <c r="N27" s="33"/>
      <c r="O27" s="33"/>
      <c r="P27" s="30" t="e">
        <f t="shared" si="42"/>
        <v>#DIV/0!</v>
      </c>
      <c r="Q27" s="30"/>
      <c r="R27" s="30"/>
      <c r="S27" s="30" t="e">
        <f t="shared" si="29"/>
        <v>#DIV/0!</v>
      </c>
      <c r="T27" s="31"/>
      <c r="U27" s="33"/>
      <c r="V27" s="30" t="e">
        <f t="shared" si="43"/>
        <v>#DIV/0!</v>
      </c>
      <c r="W27" s="31"/>
      <c r="X27" s="31"/>
      <c r="Y27" s="30" t="e">
        <f t="shared" si="4"/>
        <v>#DIV/0!</v>
      </c>
      <c r="Z27" s="30" t="e">
        <f t="shared" si="30"/>
        <v>#DIV/0!</v>
      </c>
      <c r="AA27" s="31"/>
      <c r="AB27" s="31"/>
      <c r="AC27" s="30" t="e">
        <f t="shared" si="44"/>
        <v>#DIV/0!</v>
      </c>
      <c r="AD27" s="30" t="e">
        <f t="shared" si="31"/>
        <v>#DIV/0!</v>
      </c>
      <c r="AE27" s="30"/>
      <c r="AF27" s="34"/>
      <c r="AG27" s="30" t="e">
        <f t="shared" si="6"/>
        <v>#DIV/0!</v>
      </c>
      <c r="AH27" s="30" t="e">
        <f t="shared" si="32"/>
        <v>#DIV/0!</v>
      </c>
      <c r="AI27" s="30"/>
      <c r="AJ27" s="30"/>
      <c r="AK27" s="30"/>
      <c r="AL27" s="30" t="e">
        <f t="shared" si="35"/>
        <v>#DIV/0!</v>
      </c>
      <c r="AM27" s="31"/>
      <c r="AN27" s="31"/>
      <c r="AO27" s="30" t="e">
        <f t="shared" si="45"/>
        <v>#DIV/0!</v>
      </c>
      <c r="AP27" s="31"/>
      <c r="AQ27" s="31"/>
      <c r="AR27" s="30" t="e">
        <f t="shared" si="46"/>
        <v>#DIV/0!</v>
      </c>
      <c r="AS27" s="30" t="e">
        <f t="shared" si="36"/>
        <v>#DIV/0!</v>
      </c>
      <c r="AT27" s="31"/>
      <c r="AU27" s="31"/>
      <c r="AV27" s="30" t="e">
        <f t="shared" si="47"/>
        <v>#DIV/0!</v>
      </c>
      <c r="AW27" s="30" t="e">
        <f t="shared" si="37"/>
        <v>#DIV/0!</v>
      </c>
      <c r="AX27" s="31"/>
      <c r="AY27" s="31"/>
      <c r="AZ27" s="30" t="e">
        <f t="shared" si="48"/>
        <v>#DIV/0!</v>
      </c>
      <c r="BA27" s="30"/>
      <c r="BB27" s="30"/>
      <c r="BC27" s="30" t="e">
        <f t="shared" si="49"/>
        <v>#DIV/0!</v>
      </c>
      <c r="BD27" s="30" t="e">
        <f t="shared" si="38"/>
        <v>#DIV/0!</v>
      </c>
      <c r="BE27" s="30"/>
      <c r="BF27" s="30"/>
      <c r="BG27" s="30"/>
      <c r="BH27" s="30"/>
      <c r="BI27" s="31"/>
      <c r="BJ27" s="31"/>
      <c r="BK27" s="30" t="e">
        <f t="shared" si="50"/>
        <v>#DIV/0!</v>
      </c>
      <c r="BL27" s="30"/>
      <c r="BM27" s="30"/>
      <c r="BN27" s="30" t="e">
        <f t="shared" si="51"/>
        <v>#DIV/0!</v>
      </c>
      <c r="BO27" s="41"/>
      <c r="BP27" s="41"/>
      <c r="BQ27" s="30" t="e">
        <f t="shared" si="52"/>
        <v>#DIV/0!</v>
      </c>
      <c r="BR27" s="30"/>
      <c r="BS27" s="30"/>
      <c r="BT27" s="30" t="e">
        <f t="shared" si="53"/>
        <v>#DIV/0!</v>
      </c>
      <c r="BU27" s="30" t="e">
        <f t="shared" si="54"/>
        <v>#DIV/0!</v>
      </c>
      <c r="BV27" s="30"/>
      <c r="BW27" s="30"/>
      <c r="BX27" s="30" t="e">
        <f t="shared" si="55"/>
        <v>#DIV/0!</v>
      </c>
      <c r="BY27" s="30"/>
      <c r="BZ27" s="30"/>
      <c r="CA27" s="30" t="e">
        <f t="shared" si="56"/>
        <v>#DIV/0!</v>
      </c>
      <c r="CB27" s="30"/>
      <c r="CC27" s="30"/>
      <c r="CD27" s="30" t="e">
        <f t="shared" si="57"/>
        <v>#DIV/0!</v>
      </c>
      <c r="CE27" s="30" t="e">
        <f t="shared" si="58"/>
        <v>#DIV/0!</v>
      </c>
      <c r="CF27" s="41"/>
      <c r="CG27" s="41"/>
      <c r="CH27" s="30" t="e">
        <f t="shared" si="59"/>
        <v>#DIV/0!</v>
      </c>
      <c r="CI27" s="30" t="e">
        <f t="shared" si="60"/>
        <v>#DIV/0!</v>
      </c>
      <c r="CJ27" s="41"/>
      <c r="CK27" s="41"/>
      <c r="CL27" s="30" t="e">
        <f t="shared" si="61"/>
        <v>#DIV/0!</v>
      </c>
      <c r="CM27" s="41"/>
      <c r="CN27" s="41"/>
      <c r="CO27" s="30" t="e">
        <f t="shared" si="62"/>
        <v>#DIV/0!</v>
      </c>
      <c r="CP27" s="30"/>
      <c r="CQ27" s="30"/>
      <c r="CR27" s="30"/>
      <c r="CS27" s="8"/>
      <c r="CT27" s="8"/>
    </row>
    <row r="28" spans="1:98" ht="14.25" hidden="1">
      <c r="A28" s="13">
        <v>15</v>
      </c>
      <c r="B28" s="14"/>
      <c r="C28" s="30"/>
      <c r="D28" s="30"/>
      <c r="E28" s="30" t="e">
        <f t="shared" si="0"/>
        <v>#DIV/0!</v>
      </c>
      <c r="F28" s="47"/>
      <c r="G28" s="48"/>
      <c r="H28" s="30" t="e">
        <f t="shared" si="41"/>
        <v>#DIV/0!</v>
      </c>
      <c r="I28" s="30"/>
      <c r="J28" s="30"/>
      <c r="K28" s="30"/>
      <c r="L28" s="30" t="e">
        <f>+J28/(G28+#REF!)*100</f>
        <v>#REF!</v>
      </c>
      <c r="M28" s="31"/>
      <c r="N28" s="33"/>
      <c r="O28" s="33"/>
      <c r="P28" s="30" t="e">
        <f t="shared" si="42"/>
        <v>#DIV/0!</v>
      </c>
      <c r="Q28" s="30"/>
      <c r="R28" s="30"/>
      <c r="S28" s="30" t="e">
        <f t="shared" si="29"/>
        <v>#DIV/0!</v>
      </c>
      <c r="T28" s="31"/>
      <c r="U28" s="33"/>
      <c r="V28" s="30" t="e">
        <f t="shared" si="43"/>
        <v>#DIV/0!</v>
      </c>
      <c r="W28" s="31"/>
      <c r="X28" s="31"/>
      <c r="Y28" s="30" t="e">
        <f t="shared" si="4"/>
        <v>#DIV/0!</v>
      </c>
      <c r="Z28" s="30" t="e">
        <f t="shared" si="30"/>
        <v>#DIV/0!</v>
      </c>
      <c r="AA28" s="31"/>
      <c r="AB28" s="31"/>
      <c r="AC28" s="30" t="e">
        <f t="shared" si="44"/>
        <v>#DIV/0!</v>
      </c>
      <c r="AD28" s="30" t="e">
        <f t="shared" si="31"/>
        <v>#DIV/0!</v>
      </c>
      <c r="AE28" s="30"/>
      <c r="AF28" s="34"/>
      <c r="AG28" s="30" t="e">
        <f t="shared" si="6"/>
        <v>#DIV/0!</v>
      </c>
      <c r="AH28" s="30" t="e">
        <f t="shared" si="32"/>
        <v>#DIV/0!</v>
      </c>
      <c r="AI28" s="30"/>
      <c r="AJ28" s="30"/>
      <c r="AK28" s="30"/>
      <c r="AL28" s="30" t="e">
        <f t="shared" si="35"/>
        <v>#DIV/0!</v>
      </c>
      <c r="AM28" s="31"/>
      <c r="AN28" s="31"/>
      <c r="AO28" s="30" t="e">
        <f t="shared" si="45"/>
        <v>#DIV/0!</v>
      </c>
      <c r="AP28" s="31"/>
      <c r="AQ28" s="31"/>
      <c r="AR28" s="30" t="e">
        <f t="shared" si="46"/>
        <v>#DIV/0!</v>
      </c>
      <c r="AS28" s="30" t="e">
        <f t="shared" si="36"/>
        <v>#DIV/0!</v>
      </c>
      <c r="AT28" s="31"/>
      <c r="AU28" s="31"/>
      <c r="AV28" s="30" t="e">
        <f t="shared" si="47"/>
        <v>#DIV/0!</v>
      </c>
      <c r="AW28" s="30" t="e">
        <f t="shared" si="37"/>
        <v>#DIV/0!</v>
      </c>
      <c r="AX28" s="31"/>
      <c r="AY28" s="31"/>
      <c r="AZ28" s="30" t="e">
        <f t="shared" si="48"/>
        <v>#DIV/0!</v>
      </c>
      <c r="BA28" s="30"/>
      <c r="BB28" s="30"/>
      <c r="BC28" s="30" t="e">
        <f t="shared" si="49"/>
        <v>#DIV/0!</v>
      </c>
      <c r="BD28" s="30" t="e">
        <f t="shared" si="38"/>
        <v>#DIV/0!</v>
      </c>
      <c r="BE28" s="30"/>
      <c r="BF28" s="30"/>
      <c r="BG28" s="30"/>
      <c r="BH28" s="30"/>
      <c r="BI28" s="31"/>
      <c r="BJ28" s="31"/>
      <c r="BK28" s="30" t="e">
        <f t="shared" si="50"/>
        <v>#DIV/0!</v>
      </c>
      <c r="BL28" s="30"/>
      <c r="BM28" s="30"/>
      <c r="BN28" s="30" t="e">
        <f t="shared" si="51"/>
        <v>#DIV/0!</v>
      </c>
      <c r="BO28" s="41"/>
      <c r="BP28" s="41"/>
      <c r="BQ28" s="30" t="e">
        <f t="shared" si="52"/>
        <v>#DIV/0!</v>
      </c>
      <c r="BR28" s="30"/>
      <c r="BS28" s="30"/>
      <c r="BT28" s="30" t="e">
        <f t="shared" si="53"/>
        <v>#DIV/0!</v>
      </c>
      <c r="BU28" s="30" t="e">
        <f t="shared" si="54"/>
        <v>#DIV/0!</v>
      </c>
      <c r="BV28" s="30"/>
      <c r="BW28" s="30"/>
      <c r="BX28" s="30" t="e">
        <f t="shared" si="55"/>
        <v>#DIV/0!</v>
      </c>
      <c r="BY28" s="30"/>
      <c r="BZ28" s="30"/>
      <c r="CA28" s="30" t="e">
        <f t="shared" si="56"/>
        <v>#DIV/0!</v>
      </c>
      <c r="CB28" s="30"/>
      <c r="CC28" s="30"/>
      <c r="CD28" s="30" t="e">
        <f t="shared" si="57"/>
        <v>#DIV/0!</v>
      </c>
      <c r="CE28" s="30" t="e">
        <f t="shared" si="58"/>
        <v>#DIV/0!</v>
      </c>
      <c r="CF28" s="41"/>
      <c r="CG28" s="41"/>
      <c r="CH28" s="30" t="e">
        <f t="shared" si="59"/>
        <v>#DIV/0!</v>
      </c>
      <c r="CI28" s="30" t="e">
        <f t="shared" si="60"/>
        <v>#DIV/0!</v>
      </c>
      <c r="CJ28" s="41"/>
      <c r="CK28" s="41"/>
      <c r="CL28" s="30" t="e">
        <f t="shared" si="61"/>
        <v>#DIV/0!</v>
      </c>
      <c r="CM28" s="41"/>
      <c r="CN28" s="41"/>
      <c r="CO28" s="30" t="e">
        <f t="shared" si="62"/>
        <v>#DIV/0!</v>
      </c>
      <c r="CP28" s="30"/>
      <c r="CQ28" s="30"/>
      <c r="CR28" s="30"/>
      <c r="CS28" s="8"/>
      <c r="CT28" s="8"/>
    </row>
    <row r="29" spans="1:98" ht="14.25" hidden="1">
      <c r="A29" s="13">
        <v>16</v>
      </c>
      <c r="B29" s="14"/>
      <c r="C29" s="30"/>
      <c r="D29" s="30"/>
      <c r="E29" s="30" t="e">
        <f t="shared" si="0"/>
        <v>#DIV/0!</v>
      </c>
      <c r="F29" s="47"/>
      <c r="G29" s="48"/>
      <c r="H29" s="30" t="e">
        <f t="shared" si="41"/>
        <v>#DIV/0!</v>
      </c>
      <c r="I29" s="30"/>
      <c r="J29" s="30"/>
      <c r="K29" s="30"/>
      <c r="L29" s="30" t="e">
        <f>+J29/(G29+#REF!)*100</f>
        <v>#REF!</v>
      </c>
      <c r="M29" s="31"/>
      <c r="N29" s="33"/>
      <c r="O29" s="33"/>
      <c r="P29" s="30" t="e">
        <f t="shared" si="42"/>
        <v>#DIV/0!</v>
      </c>
      <c r="Q29" s="30"/>
      <c r="R29" s="30"/>
      <c r="S29" s="30" t="e">
        <f t="shared" si="29"/>
        <v>#DIV/0!</v>
      </c>
      <c r="T29" s="31"/>
      <c r="U29" s="33"/>
      <c r="V29" s="30" t="e">
        <f t="shared" si="43"/>
        <v>#DIV/0!</v>
      </c>
      <c r="W29" s="31"/>
      <c r="X29" s="31"/>
      <c r="Y29" s="30" t="e">
        <f t="shared" si="4"/>
        <v>#DIV/0!</v>
      </c>
      <c r="Z29" s="30" t="e">
        <f t="shared" si="30"/>
        <v>#DIV/0!</v>
      </c>
      <c r="AA29" s="31"/>
      <c r="AB29" s="31"/>
      <c r="AC29" s="30" t="e">
        <f t="shared" si="44"/>
        <v>#DIV/0!</v>
      </c>
      <c r="AD29" s="30" t="e">
        <f t="shared" si="31"/>
        <v>#DIV/0!</v>
      </c>
      <c r="AE29" s="30"/>
      <c r="AF29" s="34"/>
      <c r="AG29" s="30" t="e">
        <f t="shared" si="6"/>
        <v>#DIV/0!</v>
      </c>
      <c r="AH29" s="30" t="e">
        <f t="shared" si="32"/>
        <v>#DIV/0!</v>
      </c>
      <c r="AI29" s="30"/>
      <c r="AJ29" s="30"/>
      <c r="AK29" s="30"/>
      <c r="AL29" s="30" t="e">
        <f t="shared" si="35"/>
        <v>#DIV/0!</v>
      </c>
      <c r="AM29" s="31"/>
      <c r="AN29" s="31"/>
      <c r="AO29" s="30" t="e">
        <f t="shared" si="45"/>
        <v>#DIV/0!</v>
      </c>
      <c r="AP29" s="31"/>
      <c r="AQ29" s="31"/>
      <c r="AR29" s="30" t="e">
        <f t="shared" si="46"/>
        <v>#DIV/0!</v>
      </c>
      <c r="AS29" s="30" t="e">
        <f t="shared" si="36"/>
        <v>#DIV/0!</v>
      </c>
      <c r="AT29" s="31"/>
      <c r="AU29" s="31"/>
      <c r="AV29" s="30" t="e">
        <f t="shared" si="47"/>
        <v>#DIV/0!</v>
      </c>
      <c r="AW29" s="30" t="e">
        <f t="shared" si="37"/>
        <v>#DIV/0!</v>
      </c>
      <c r="AX29" s="31"/>
      <c r="AY29" s="31"/>
      <c r="AZ29" s="30" t="e">
        <f t="shared" si="48"/>
        <v>#DIV/0!</v>
      </c>
      <c r="BA29" s="30"/>
      <c r="BB29" s="30"/>
      <c r="BC29" s="30" t="e">
        <f t="shared" si="49"/>
        <v>#DIV/0!</v>
      </c>
      <c r="BD29" s="30" t="e">
        <f t="shared" si="38"/>
        <v>#DIV/0!</v>
      </c>
      <c r="BE29" s="30"/>
      <c r="BF29" s="30"/>
      <c r="BG29" s="30"/>
      <c r="BH29" s="30"/>
      <c r="BI29" s="31"/>
      <c r="BJ29" s="31"/>
      <c r="BK29" s="30" t="e">
        <f t="shared" si="50"/>
        <v>#DIV/0!</v>
      </c>
      <c r="BL29" s="30"/>
      <c r="BM29" s="30"/>
      <c r="BN29" s="30" t="e">
        <f t="shared" si="51"/>
        <v>#DIV/0!</v>
      </c>
      <c r="BO29" s="41"/>
      <c r="BP29" s="41"/>
      <c r="BQ29" s="30" t="e">
        <f t="shared" si="52"/>
        <v>#DIV/0!</v>
      </c>
      <c r="BR29" s="30"/>
      <c r="BS29" s="30"/>
      <c r="BT29" s="30" t="e">
        <f t="shared" si="53"/>
        <v>#DIV/0!</v>
      </c>
      <c r="BU29" s="30" t="e">
        <f t="shared" si="54"/>
        <v>#DIV/0!</v>
      </c>
      <c r="BV29" s="30"/>
      <c r="BW29" s="30"/>
      <c r="BX29" s="30" t="e">
        <f t="shared" si="55"/>
        <v>#DIV/0!</v>
      </c>
      <c r="BY29" s="30"/>
      <c r="BZ29" s="30"/>
      <c r="CA29" s="30" t="e">
        <f t="shared" si="56"/>
        <v>#DIV/0!</v>
      </c>
      <c r="CB29" s="30"/>
      <c r="CC29" s="30"/>
      <c r="CD29" s="30" t="e">
        <f t="shared" si="57"/>
        <v>#DIV/0!</v>
      </c>
      <c r="CE29" s="30" t="e">
        <f t="shared" si="58"/>
        <v>#DIV/0!</v>
      </c>
      <c r="CF29" s="41"/>
      <c r="CG29" s="41"/>
      <c r="CH29" s="30" t="e">
        <f t="shared" si="59"/>
        <v>#DIV/0!</v>
      </c>
      <c r="CI29" s="30" t="e">
        <f t="shared" si="60"/>
        <v>#DIV/0!</v>
      </c>
      <c r="CJ29" s="41"/>
      <c r="CK29" s="41"/>
      <c r="CL29" s="30" t="e">
        <f t="shared" si="61"/>
        <v>#DIV/0!</v>
      </c>
      <c r="CM29" s="41"/>
      <c r="CN29" s="41"/>
      <c r="CO29" s="30" t="e">
        <f t="shared" si="62"/>
        <v>#DIV/0!</v>
      </c>
      <c r="CP29" s="30"/>
      <c r="CQ29" s="30"/>
      <c r="CR29" s="30"/>
      <c r="CS29" s="8"/>
      <c r="CT29" s="8"/>
    </row>
    <row r="30" spans="1:98" ht="14.25" hidden="1">
      <c r="A30" s="13">
        <v>17</v>
      </c>
      <c r="B30" s="15" t="s">
        <v>29</v>
      </c>
      <c r="C30" s="30"/>
      <c r="D30" s="30"/>
      <c r="E30" s="30" t="e">
        <f t="shared" si="0"/>
        <v>#DIV/0!</v>
      </c>
      <c r="F30" s="47"/>
      <c r="G30" s="48"/>
      <c r="H30" s="30" t="e">
        <f t="shared" si="41"/>
        <v>#DIV/0!</v>
      </c>
      <c r="I30" s="30"/>
      <c r="J30" s="30"/>
      <c r="K30" s="30"/>
      <c r="L30" s="30" t="e">
        <f>+J30/(G30+#REF!)*100</f>
        <v>#REF!</v>
      </c>
      <c r="M30" s="31"/>
      <c r="N30" s="33"/>
      <c r="O30" s="33"/>
      <c r="P30" s="30" t="e">
        <f t="shared" si="42"/>
        <v>#DIV/0!</v>
      </c>
      <c r="Q30" s="30"/>
      <c r="R30" s="30"/>
      <c r="S30" s="30" t="e">
        <f t="shared" si="29"/>
        <v>#DIV/0!</v>
      </c>
      <c r="T30" s="31"/>
      <c r="U30" s="33"/>
      <c r="V30" s="30" t="e">
        <f t="shared" si="43"/>
        <v>#DIV/0!</v>
      </c>
      <c r="W30" s="31"/>
      <c r="X30" s="31"/>
      <c r="Y30" s="30" t="e">
        <f t="shared" si="4"/>
        <v>#DIV/0!</v>
      </c>
      <c r="Z30" s="30" t="e">
        <f t="shared" si="30"/>
        <v>#DIV/0!</v>
      </c>
      <c r="AA30" s="31"/>
      <c r="AB30" s="31"/>
      <c r="AC30" s="30" t="e">
        <f t="shared" si="44"/>
        <v>#DIV/0!</v>
      </c>
      <c r="AD30" s="30" t="e">
        <f t="shared" si="31"/>
        <v>#DIV/0!</v>
      </c>
      <c r="AE30" s="30"/>
      <c r="AF30" s="34"/>
      <c r="AG30" s="30" t="e">
        <f t="shared" si="6"/>
        <v>#DIV/0!</v>
      </c>
      <c r="AH30" s="30" t="e">
        <f t="shared" si="32"/>
        <v>#DIV/0!</v>
      </c>
      <c r="AI30" s="30"/>
      <c r="AJ30" s="30"/>
      <c r="AK30" s="30"/>
      <c r="AL30" s="30" t="e">
        <f t="shared" si="35"/>
        <v>#DIV/0!</v>
      </c>
      <c r="AM30" s="31"/>
      <c r="AN30" s="31"/>
      <c r="AO30" s="30" t="e">
        <f t="shared" si="45"/>
        <v>#DIV/0!</v>
      </c>
      <c r="AP30" s="31"/>
      <c r="AQ30" s="31"/>
      <c r="AR30" s="30" t="e">
        <f t="shared" si="46"/>
        <v>#DIV/0!</v>
      </c>
      <c r="AS30" s="30" t="e">
        <f t="shared" si="36"/>
        <v>#DIV/0!</v>
      </c>
      <c r="AT30" s="31"/>
      <c r="AU30" s="31"/>
      <c r="AV30" s="30" t="e">
        <f t="shared" si="47"/>
        <v>#DIV/0!</v>
      </c>
      <c r="AW30" s="30" t="e">
        <f t="shared" si="37"/>
        <v>#DIV/0!</v>
      </c>
      <c r="AX30" s="31"/>
      <c r="AY30" s="31"/>
      <c r="AZ30" s="30" t="e">
        <f t="shared" si="48"/>
        <v>#DIV/0!</v>
      </c>
      <c r="BA30" s="30"/>
      <c r="BB30" s="30"/>
      <c r="BC30" s="30" t="e">
        <f t="shared" si="49"/>
        <v>#DIV/0!</v>
      </c>
      <c r="BD30" s="30" t="e">
        <f t="shared" si="38"/>
        <v>#DIV/0!</v>
      </c>
      <c r="BE30" s="30"/>
      <c r="BF30" s="30"/>
      <c r="BG30" s="30"/>
      <c r="BH30" s="30"/>
      <c r="BI30" s="31"/>
      <c r="BJ30" s="31"/>
      <c r="BK30" s="30" t="e">
        <f t="shared" si="50"/>
        <v>#DIV/0!</v>
      </c>
      <c r="BL30" s="30"/>
      <c r="BM30" s="30"/>
      <c r="BN30" s="30" t="e">
        <f t="shared" si="51"/>
        <v>#DIV/0!</v>
      </c>
      <c r="BO30" s="41"/>
      <c r="BP30" s="41"/>
      <c r="BQ30" s="30" t="e">
        <f t="shared" si="52"/>
        <v>#DIV/0!</v>
      </c>
      <c r="BR30" s="30"/>
      <c r="BS30" s="30"/>
      <c r="BT30" s="30" t="e">
        <f t="shared" si="53"/>
        <v>#DIV/0!</v>
      </c>
      <c r="BU30" s="30" t="e">
        <f t="shared" si="54"/>
        <v>#DIV/0!</v>
      </c>
      <c r="BV30" s="30"/>
      <c r="BW30" s="30"/>
      <c r="BX30" s="30" t="e">
        <f t="shared" si="55"/>
        <v>#DIV/0!</v>
      </c>
      <c r="BY30" s="30"/>
      <c r="BZ30" s="30"/>
      <c r="CA30" s="30" t="e">
        <f t="shared" si="56"/>
        <v>#DIV/0!</v>
      </c>
      <c r="CB30" s="30"/>
      <c r="CC30" s="30"/>
      <c r="CD30" s="30" t="e">
        <f t="shared" si="57"/>
        <v>#DIV/0!</v>
      </c>
      <c r="CE30" s="30" t="e">
        <f t="shared" si="58"/>
        <v>#DIV/0!</v>
      </c>
      <c r="CF30" s="41"/>
      <c r="CG30" s="41"/>
      <c r="CH30" s="30" t="e">
        <f t="shared" si="59"/>
        <v>#DIV/0!</v>
      </c>
      <c r="CI30" s="30" t="e">
        <f t="shared" si="60"/>
        <v>#DIV/0!</v>
      </c>
      <c r="CJ30" s="41"/>
      <c r="CK30" s="41"/>
      <c r="CL30" s="30" t="e">
        <f t="shared" si="61"/>
        <v>#DIV/0!</v>
      </c>
      <c r="CM30" s="41"/>
      <c r="CN30" s="41"/>
      <c r="CO30" s="30" t="e">
        <f t="shared" si="62"/>
        <v>#DIV/0!</v>
      </c>
      <c r="CP30" s="30"/>
      <c r="CQ30" s="30"/>
      <c r="CR30" s="30"/>
      <c r="CS30" s="8"/>
      <c r="CT30" s="8"/>
    </row>
    <row r="31" spans="1:98" ht="14.25" hidden="1">
      <c r="A31" s="13">
        <v>18</v>
      </c>
      <c r="B31" s="15" t="s">
        <v>29</v>
      </c>
      <c r="C31" s="30"/>
      <c r="D31" s="30"/>
      <c r="E31" s="30" t="e">
        <f t="shared" si="0"/>
        <v>#DIV/0!</v>
      </c>
      <c r="F31" s="47"/>
      <c r="G31" s="48"/>
      <c r="H31" s="30" t="e">
        <f t="shared" si="41"/>
        <v>#DIV/0!</v>
      </c>
      <c r="I31" s="30"/>
      <c r="J31" s="30"/>
      <c r="K31" s="30"/>
      <c r="L31" s="30" t="e">
        <f>+J31/(G31+#REF!)*100</f>
        <v>#REF!</v>
      </c>
      <c r="M31" s="31"/>
      <c r="N31" s="33"/>
      <c r="O31" s="33"/>
      <c r="P31" s="30" t="e">
        <f t="shared" si="42"/>
        <v>#DIV/0!</v>
      </c>
      <c r="Q31" s="30"/>
      <c r="R31" s="30"/>
      <c r="S31" s="30" t="e">
        <f t="shared" si="29"/>
        <v>#DIV/0!</v>
      </c>
      <c r="T31" s="31"/>
      <c r="U31" s="33"/>
      <c r="V31" s="30" t="e">
        <f t="shared" si="43"/>
        <v>#DIV/0!</v>
      </c>
      <c r="W31" s="31"/>
      <c r="X31" s="31"/>
      <c r="Y31" s="30" t="e">
        <f t="shared" si="4"/>
        <v>#DIV/0!</v>
      </c>
      <c r="Z31" s="30" t="e">
        <f t="shared" si="30"/>
        <v>#DIV/0!</v>
      </c>
      <c r="AA31" s="31"/>
      <c r="AB31" s="31"/>
      <c r="AC31" s="30" t="e">
        <f t="shared" si="44"/>
        <v>#DIV/0!</v>
      </c>
      <c r="AD31" s="30" t="e">
        <f t="shared" si="31"/>
        <v>#DIV/0!</v>
      </c>
      <c r="AE31" s="30"/>
      <c r="AF31" s="34"/>
      <c r="AG31" s="30" t="e">
        <f t="shared" si="6"/>
        <v>#DIV/0!</v>
      </c>
      <c r="AH31" s="30" t="e">
        <f t="shared" si="32"/>
        <v>#DIV/0!</v>
      </c>
      <c r="AI31" s="30"/>
      <c r="AJ31" s="30"/>
      <c r="AK31" s="30"/>
      <c r="AL31" s="30" t="e">
        <f t="shared" si="35"/>
        <v>#DIV/0!</v>
      </c>
      <c r="AM31" s="31"/>
      <c r="AN31" s="31"/>
      <c r="AO31" s="30" t="e">
        <f t="shared" si="45"/>
        <v>#DIV/0!</v>
      </c>
      <c r="AP31" s="31"/>
      <c r="AQ31" s="31"/>
      <c r="AR31" s="30" t="e">
        <f t="shared" si="46"/>
        <v>#DIV/0!</v>
      </c>
      <c r="AS31" s="30" t="e">
        <f t="shared" si="36"/>
        <v>#DIV/0!</v>
      </c>
      <c r="AT31" s="31"/>
      <c r="AU31" s="31"/>
      <c r="AV31" s="30" t="e">
        <f t="shared" si="47"/>
        <v>#DIV/0!</v>
      </c>
      <c r="AW31" s="30" t="e">
        <f t="shared" si="37"/>
        <v>#DIV/0!</v>
      </c>
      <c r="AX31" s="31"/>
      <c r="AY31" s="31"/>
      <c r="AZ31" s="30" t="e">
        <f t="shared" si="48"/>
        <v>#DIV/0!</v>
      </c>
      <c r="BA31" s="30"/>
      <c r="BB31" s="30"/>
      <c r="BC31" s="30" t="e">
        <f t="shared" si="49"/>
        <v>#DIV/0!</v>
      </c>
      <c r="BD31" s="30" t="e">
        <f t="shared" si="38"/>
        <v>#DIV/0!</v>
      </c>
      <c r="BE31" s="30"/>
      <c r="BF31" s="30"/>
      <c r="BG31" s="30"/>
      <c r="BH31" s="30"/>
      <c r="BI31" s="31"/>
      <c r="BJ31" s="31"/>
      <c r="BK31" s="30" t="e">
        <f t="shared" si="50"/>
        <v>#DIV/0!</v>
      </c>
      <c r="BL31" s="30"/>
      <c r="BM31" s="30"/>
      <c r="BN31" s="30" t="e">
        <f t="shared" si="51"/>
        <v>#DIV/0!</v>
      </c>
      <c r="BO31" s="41"/>
      <c r="BP31" s="41"/>
      <c r="BQ31" s="30" t="e">
        <f t="shared" si="52"/>
        <v>#DIV/0!</v>
      </c>
      <c r="BR31" s="30"/>
      <c r="BS31" s="30"/>
      <c r="BT31" s="30" t="e">
        <f t="shared" si="53"/>
        <v>#DIV/0!</v>
      </c>
      <c r="BU31" s="30" t="e">
        <f t="shared" si="54"/>
        <v>#DIV/0!</v>
      </c>
      <c r="BV31" s="30"/>
      <c r="BW31" s="30"/>
      <c r="BX31" s="30" t="e">
        <f t="shared" si="55"/>
        <v>#DIV/0!</v>
      </c>
      <c r="BY31" s="30"/>
      <c r="BZ31" s="30"/>
      <c r="CA31" s="30" t="e">
        <f t="shared" si="56"/>
        <v>#DIV/0!</v>
      </c>
      <c r="CB31" s="30"/>
      <c r="CC31" s="30"/>
      <c r="CD31" s="30" t="e">
        <f t="shared" si="57"/>
        <v>#DIV/0!</v>
      </c>
      <c r="CE31" s="30" t="e">
        <f t="shared" si="58"/>
        <v>#DIV/0!</v>
      </c>
      <c r="CF31" s="41"/>
      <c r="CG31" s="41"/>
      <c r="CH31" s="30" t="e">
        <f t="shared" si="59"/>
        <v>#DIV/0!</v>
      </c>
      <c r="CI31" s="30" t="e">
        <f t="shared" si="60"/>
        <v>#DIV/0!</v>
      </c>
      <c r="CJ31" s="41"/>
      <c r="CK31" s="41"/>
      <c r="CL31" s="30" t="e">
        <f t="shared" si="61"/>
        <v>#DIV/0!</v>
      </c>
      <c r="CM31" s="41"/>
      <c r="CN31" s="41"/>
      <c r="CO31" s="30" t="e">
        <f t="shared" si="62"/>
        <v>#DIV/0!</v>
      </c>
      <c r="CP31" s="30"/>
      <c r="CQ31" s="30"/>
      <c r="CR31" s="30"/>
      <c r="CS31" s="8"/>
      <c r="CT31" s="8"/>
    </row>
    <row r="32" spans="1:98" ht="14.25" hidden="1">
      <c r="A32" s="13">
        <v>19</v>
      </c>
      <c r="B32" s="14"/>
      <c r="C32" s="30"/>
      <c r="D32" s="30"/>
      <c r="E32" s="30" t="e">
        <f t="shared" si="0"/>
        <v>#DIV/0!</v>
      </c>
      <c r="F32" s="47"/>
      <c r="G32" s="48"/>
      <c r="H32" s="30" t="e">
        <f t="shared" si="41"/>
        <v>#DIV/0!</v>
      </c>
      <c r="I32" s="30"/>
      <c r="J32" s="30"/>
      <c r="K32" s="30"/>
      <c r="L32" s="30" t="e">
        <f>+J32/(G32+#REF!)*100</f>
        <v>#REF!</v>
      </c>
      <c r="M32" s="31"/>
      <c r="N32" s="33"/>
      <c r="O32" s="33"/>
      <c r="P32" s="30" t="e">
        <f t="shared" si="42"/>
        <v>#DIV/0!</v>
      </c>
      <c r="Q32" s="30"/>
      <c r="R32" s="30"/>
      <c r="S32" s="30" t="e">
        <f t="shared" si="29"/>
        <v>#DIV/0!</v>
      </c>
      <c r="T32" s="31"/>
      <c r="U32" s="33"/>
      <c r="V32" s="30" t="e">
        <f t="shared" si="43"/>
        <v>#DIV/0!</v>
      </c>
      <c r="W32" s="31"/>
      <c r="X32" s="31"/>
      <c r="Y32" s="30" t="e">
        <f t="shared" si="4"/>
        <v>#DIV/0!</v>
      </c>
      <c r="Z32" s="30" t="e">
        <f t="shared" si="30"/>
        <v>#DIV/0!</v>
      </c>
      <c r="AA32" s="31" t="s">
        <v>29</v>
      </c>
      <c r="AB32" s="31"/>
      <c r="AC32" s="30" t="e">
        <f t="shared" si="44"/>
        <v>#VALUE!</v>
      </c>
      <c r="AD32" s="30" t="e">
        <f t="shared" si="31"/>
        <v>#DIV/0!</v>
      </c>
      <c r="AE32" s="30"/>
      <c r="AF32" s="34"/>
      <c r="AG32" s="30" t="e">
        <f t="shared" si="6"/>
        <v>#DIV/0!</v>
      </c>
      <c r="AH32" s="30" t="e">
        <f t="shared" si="32"/>
        <v>#DIV/0!</v>
      </c>
      <c r="AI32" s="30"/>
      <c r="AJ32" s="30"/>
      <c r="AK32" s="30"/>
      <c r="AL32" s="30" t="e">
        <f t="shared" si="35"/>
        <v>#DIV/0!</v>
      </c>
      <c r="AM32" s="31"/>
      <c r="AN32" s="31"/>
      <c r="AO32" s="30" t="e">
        <f t="shared" si="45"/>
        <v>#DIV/0!</v>
      </c>
      <c r="AP32" s="31"/>
      <c r="AQ32" s="31"/>
      <c r="AR32" s="30" t="e">
        <f t="shared" si="46"/>
        <v>#DIV/0!</v>
      </c>
      <c r="AS32" s="30" t="e">
        <f t="shared" si="36"/>
        <v>#DIV/0!</v>
      </c>
      <c r="AT32" s="31"/>
      <c r="AU32" s="31"/>
      <c r="AV32" s="30" t="e">
        <f t="shared" si="47"/>
        <v>#DIV/0!</v>
      </c>
      <c r="AW32" s="30" t="e">
        <f t="shared" si="37"/>
        <v>#DIV/0!</v>
      </c>
      <c r="AX32" s="31"/>
      <c r="AY32" s="31"/>
      <c r="AZ32" s="30" t="e">
        <f t="shared" si="48"/>
        <v>#DIV/0!</v>
      </c>
      <c r="BA32" s="30"/>
      <c r="BB32" s="30"/>
      <c r="BC32" s="30" t="e">
        <f t="shared" si="49"/>
        <v>#DIV/0!</v>
      </c>
      <c r="BD32" s="30" t="e">
        <f t="shared" si="38"/>
        <v>#DIV/0!</v>
      </c>
      <c r="BE32" s="30"/>
      <c r="BF32" s="30"/>
      <c r="BG32" s="30"/>
      <c r="BH32" s="30"/>
      <c r="BI32" s="31"/>
      <c r="BJ32" s="31"/>
      <c r="BK32" s="30" t="e">
        <f t="shared" si="50"/>
        <v>#DIV/0!</v>
      </c>
      <c r="BL32" s="30"/>
      <c r="BM32" s="30"/>
      <c r="BN32" s="30" t="e">
        <f t="shared" si="51"/>
        <v>#DIV/0!</v>
      </c>
      <c r="BO32" s="41"/>
      <c r="BP32" s="41"/>
      <c r="BQ32" s="30" t="e">
        <f t="shared" si="52"/>
        <v>#DIV/0!</v>
      </c>
      <c r="BR32" s="30"/>
      <c r="BS32" s="30"/>
      <c r="BT32" s="30" t="e">
        <f t="shared" si="53"/>
        <v>#DIV/0!</v>
      </c>
      <c r="BU32" s="30" t="e">
        <f t="shared" si="54"/>
        <v>#DIV/0!</v>
      </c>
      <c r="BV32" s="30"/>
      <c r="BW32" s="30"/>
      <c r="BX32" s="30" t="e">
        <f t="shared" si="55"/>
        <v>#DIV/0!</v>
      </c>
      <c r="BY32" s="30"/>
      <c r="BZ32" s="30"/>
      <c r="CA32" s="30" t="e">
        <f t="shared" si="56"/>
        <v>#DIV/0!</v>
      </c>
      <c r="CB32" s="30"/>
      <c r="CC32" s="30"/>
      <c r="CD32" s="30" t="e">
        <f t="shared" si="57"/>
        <v>#DIV/0!</v>
      </c>
      <c r="CE32" s="30" t="e">
        <f t="shared" si="58"/>
        <v>#DIV/0!</v>
      </c>
      <c r="CF32" s="41"/>
      <c r="CG32" s="41"/>
      <c r="CH32" s="30" t="e">
        <f t="shared" si="59"/>
        <v>#DIV/0!</v>
      </c>
      <c r="CI32" s="30" t="e">
        <f t="shared" si="60"/>
        <v>#DIV/0!</v>
      </c>
      <c r="CJ32" s="41"/>
      <c r="CK32" s="41"/>
      <c r="CL32" s="30" t="e">
        <f t="shared" si="61"/>
        <v>#DIV/0!</v>
      </c>
      <c r="CM32" s="41"/>
      <c r="CN32" s="41"/>
      <c r="CO32" s="30" t="e">
        <f t="shared" si="62"/>
        <v>#DIV/0!</v>
      </c>
      <c r="CP32" s="30"/>
      <c r="CQ32" s="30"/>
      <c r="CR32" s="30"/>
      <c r="CS32" s="8"/>
      <c r="CT32" s="8"/>
    </row>
    <row r="33" spans="1:98" ht="14.25" hidden="1">
      <c r="A33" s="13">
        <v>20</v>
      </c>
      <c r="B33" s="14"/>
      <c r="C33" s="30"/>
      <c r="D33" s="30"/>
      <c r="E33" s="30" t="e">
        <f t="shared" si="0"/>
        <v>#DIV/0!</v>
      </c>
      <c r="F33" s="47"/>
      <c r="G33" s="48"/>
      <c r="H33" s="30" t="e">
        <f t="shared" si="41"/>
        <v>#DIV/0!</v>
      </c>
      <c r="I33" s="30"/>
      <c r="J33" s="30"/>
      <c r="K33" s="30"/>
      <c r="L33" s="30" t="e">
        <f>+J33/(G33+#REF!)*100</f>
        <v>#REF!</v>
      </c>
      <c r="M33" s="31"/>
      <c r="N33" s="33"/>
      <c r="O33" s="33"/>
      <c r="P33" s="30" t="e">
        <f t="shared" si="42"/>
        <v>#DIV/0!</v>
      </c>
      <c r="Q33" s="30"/>
      <c r="R33" s="30"/>
      <c r="S33" s="30" t="e">
        <f t="shared" si="29"/>
        <v>#DIV/0!</v>
      </c>
      <c r="T33" s="31"/>
      <c r="U33" s="33"/>
      <c r="V33" s="30" t="e">
        <f t="shared" si="43"/>
        <v>#DIV/0!</v>
      </c>
      <c r="W33" s="31"/>
      <c r="X33" s="31"/>
      <c r="Y33" s="30" t="e">
        <f t="shared" si="4"/>
        <v>#DIV/0!</v>
      </c>
      <c r="Z33" s="30" t="e">
        <f t="shared" si="30"/>
        <v>#DIV/0!</v>
      </c>
      <c r="AA33" s="31"/>
      <c r="AB33" s="31"/>
      <c r="AC33" s="30" t="e">
        <f t="shared" si="44"/>
        <v>#DIV/0!</v>
      </c>
      <c r="AD33" s="30" t="e">
        <f t="shared" si="31"/>
        <v>#DIV/0!</v>
      </c>
      <c r="AE33" s="30"/>
      <c r="AF33" s="34"/>
      <c r="AG33" s="30" t="e">
        <f t="shared" si="6"/>
        <v>#DIV/0!</v>
      </c>
      <c r="AH33" s="30" t="e">
        <f t="shared" si="32"/>
        <v>#DIV/0!</v>
      </c>
      <c r="AI33" s="30"/>
      <c r="AJ33" s="30"/>
      <c r="AK33" s="30"/>
      <c r="AL33" s="30" t="e">
        <f t="shared" si="35"/>
        <v>#DIV/0!</v>
      </c>
      <c r="AM33" s="31"/>
      <c r="AN33" s="31"/>
      <c r="AO33" s="30" t="e">
        <f t="shared" si="45"/>
        <v>#DIV/0!</v>
      </c>
      <c r="AP33" s="31"/>
      <c r="AQ33" s="31"/>
      <c r="AR33" s="30" t="e">
        <f t="shared" si="46"/>
        <v>#DIV/0!</v>
      </c>
      <c r="AS33" s="30" t="e">
        <f t="shared" si="36"/>
        <v>#DIV/0!</v>
      </c>
      <c r="AT33" s="31"/>
      <c r="AU33" s="31"/>
      <c r="AV33" s="30" t="e">
        <f t="shared" si="47"/>
        <v>#DIV/0!</v>
      </c>
      <c r="AW33" s="30" t="e">
        <f t="shared" si="37"/>
        <v>#DIV/0!</v>
      </c>
      <c r="AX33" s="31"/>
      <c r="AY33" s="31"/>
      <c r="AZ33" s="30" t="e">
        <f t="shared" si="48"/>
        <v>#DIV/0!</v>
      </c>
      <c r="BA33" s="30"/>
      <c r="BB33" s="30"/>
      <c r="BC33" s="30" t="e">
        <f t="shared" si="49"/>
        <v>#DIV/0!</v>
      </c>
      <c r="BD33" s="30" t="e">
        <f t="shared" si="38"/>
        <v>#DIV/0!</v>
      </c>
      <c r="BE33" s="30"/>
      <c r="BF33" s="30"/>
      <c r="BG33" s="30"/>
      <c r="BH33" s="30"/>
      <c r="BI33" s="31"/>
      <c r="BJ33" s="31"/>
      <c r="BK33" s="30" t="e">
        <f t="shared" si="50"/>
        <v>#DIV/0!</v>
      </c>
      <c r="BL33" s="30"/>
      <c r="BM33" s="30"/>
      <c r="BN33" s="30" t="e">
        <f t="shared" si="51"/>
        <v>#DIV/0!</v>
      </c>
      <c r="BO33" s="41"/>
      <c r="BP33" s="41"/>
      <c r="BQ33" s="30" t="e">
        <f t="shared" si="52"/>
        <v>#DIV/0!</v>
      </c>
      <c r="BR33" s="30"/>
      <c r="BS33" s="30"/>
      <c r="BT33" s="30" t="e">
        <f t="shared" si="53"/>
        <v>#DIV/0!</v>
      </c>
      <c r="BU33" s="30" t="e">
        <f t="shared" si="54"/>
        <v>#DIV/0!</v>
      </c>
      <c r="BV33" s="30"/>
      <c r="BW33" s="30"/>
      <c r="BX33" s="30" t="e">
        <f t="shared" si="55"/>
        <v>#DIV/0!</v>
      </c>
      <c r="BY33" s="30"/>
      <c r="BZ33" s="30"/>
      <c r="CA33" s="30" t="e">
        <f t="shared" si="56"/>
        <v>#DIV/0!</v>
      </c>
      <c r="CB33" s="30"/>
      <c r="CC33" s="30"/>
      <c r="CD33" s="30" t="e">
        <f t="shared" si="57"/>
        <v>#DIV/0!</v>
      </c>
      <c r="CE33" s="30" t="e">
        <f t="shared" si="58"/>
        <v>#DIV/0!</v>
      </c>
      <c r="CF33" s="41"/>
      <c r="CG33" s="41"/>
      <c r="CH33" s="30" t="e">
        <f t="shared" si="59"/>
        <v>#DIV/0!</v>
      </c>
      <c r="CI33" s="30" t="e">
        <f t="shared" si="60"/>
        <v>#DIV/0!</v>
      </c>
      <c r="CJ33" s="41"/>
      <c r="CK33" s="41"/>
      <c r="CL33" s="30" t="e">
        <f t="shared" si="61"/>
        <v>#DIV/0!</v>
      </c>
      <c r="CM33" s="41"/>
      <c r="CN33" s="41"/>
      <c r="CO33" s="30" t="e">
        <f t="shared" si="62"/>
        <v>#DIV/0!</v>
      </c>
      <c r="CP33" s="30"/>
      <c r="CQ33" s="30"/>
      <c r="CR33" s="30"/>
      <c r="CS33" s="8"/>
      <c r="CT33" s="8"/>
    </row>
    <row r="34" spans="1:98" ht="14.25" hidden="1">
      <c r="A34" s="13">
        <v>21</v>
      </c>
      <c r="B34" s="14"/>
      <c r="C34" s="30"/>
      <c r="D34" s="30"/>
      <c r="E34" s="30" t="e">
        <f t="shared" si="0"/>
        <v>#DIV/0!</v>
      </c>
      <c r="F34" s="47"/>
      <c r="G34" s="48"/>
      <c r="H34" s="30" t="e">
        <f t="shared" si="41"/>
        <v>#DIV/0!</v>
      </c>
      <c r="I34" s="30"/>
      <c r="J34" s="30"/>
      <c r="K34" s="30"/>
      <c r="L34" s="30" t="e">
        <f>+J34/(G34+#REF!)*100</f>
        <v>#REF!</v>
      </c>
      <c r="M34" s="31"/>
      <c r="N34" s="33"/>
      <c r="O34" s="33"/>
      <c r="P34" s="30" t="e">
        <f t="shared" si="42"/>
        <v>#DIV/0!</v>
      </c>
      <c r="Q34" s="30"/>
      <c r="R34" s="30"/>
      <c r="S34" s="30" t="e">
        <f t="shared" si="29"/>
        <v>#DIV/0!</v>
      </c>
      <c r="T34" s="31"/>
      <c r="U34" s="33"/>
      <c r="V34" s="30" t="e">
        <f t="shared" si="43"/>
        <v>#DIV/0!</v>
      </c>
      <c r="W34" s="31"/>
      <c r="X34" s="31"/>
      <c r="Y34" s="30" t="e">
        <f t="shared" si="4"/>
        <v>#DIV/0!</v>
      </c>
      <c r="Z34" s="30" t="e">
        <f t="shared" si="30"/>
        <v>#DIV/0!</v>
      </c>
      <c r="AA34" s="31"/>
      <c r="AB34" s="31"/>
      <c r="AC34" s="30" t="e">
        <f t="shared" si="44"/>
        <v>#DIV/0!</v>
      </c>
      <c r="AD34" s="30" t="e">
        <f t="shared" si="31"/>
        <v>#DIV/0!</v>
      </c>
      <c r="AE34" s="30"/>
      <c r="AF34" s="34"/>
      <c r="AG34" s="30" t="e">
        <f t="shared" si="6"/>
        <v>#DIV/0!</v>
      </c>
      <c r="AH34" s="30" t="e">
        <f t="shared" si="32"/>
        <v>#DIV/0!</v>
      </c>
      <c r="AI34" s="30"/>
      <c r="AJ34" s="30"/>
      <c r="AK34" s="30"/>
      <c r="AL34" s="30" t="e">
        <f t="shared" si="35"/>
        <v>#DIV/0!</v>
      </c>
      <c r="AM34" s="31"/>
      <c r="AN34" s="31"/>
      <c r="AO34" s="30" t="e">
        <f t="shared" si="45"/>
        <v>#DIV/0!</v>
      </c>
      <c r="AP34" s="31"/>
      <c r="AQ34" s="31"/>
      <c r="AR34" s="30" t="e">
        <f t="shared" si="46"/>
        <v>#DIV/0!</v>
      </c>
      <c r="AS34" s="30" t="e">
        <f t="shared" si="36"/>
        <v>#DIV/0!</v>
      </c>
      <c r="AT34" s="31"/>
      <c r="AU34" s="31"/>
      <c r="AV34" s="30" t="e">
        <f t="shared" si="47"/>
        <v>#DIV/0!</v>
      </c>
      <c r="AW34" s="30" t="e">
        <f t="shared" si="37"/>
        <v>#DIV/0!</v>
      </c>
      <c r="AX34" s="31"/>
      <c r="AY34" s="31"/>
      <c r="AZ34" s="30" t="e">
        <f t="shared" si="48"/>
        <v>#DIV/0!</v>
      </c>
      <c r="BA34" s="30"/>
      <c r="BB34" s="30"/>
      <c r="BC34" s="30" t="e">
        <f t="shared" si="49"/>
        <v>#DIV/0!</v>
      </c>
      <c r="BD34" s="30" t="e">
        <f t="shared" si="38"/>
        <v>#DIV/0!</v>
      </c>
      <c r="BE34" s="30"/>
      <c r="BF34" s="30"/>
      <c r="BG34" s="30"/>
      <c r="BH34" s="30"/>
      <c r="BI34" s="31"/>
      <c r="BJ34" s="31"/>
      <c r="BK34" s="30" t="e">
        <f t="shared" si="50"/>
        <v>#DIV/0!</v>
      </c>
      <c r="BL34" s="30"/>
      <c r="BM34" s="30"/>
      <c r="BN34" s="30" t="e">
        <f t="shared" si="51"/>
        <v>#DIV/0!</v>
      </c>
      <c r="BO34" s="41"/>
      <c r="BP34" s="41"/>
      <c r="BQ34" s="30" t="e">
        <f t="shared" si="52"/>
        <v>#DIV/0!</v>
      </c>
      <c r="BR34" s="30"/>
      <c r="BS34" s="30"/>
      <c r="BT34" s="30" t="e">
        <f t="shared" si="53"/>
        <v>#DIV/0!</v>
      </c>
      <c r="BU34" s="30" t="e">
        <f t="shared" si="54"/>
        <v>#DIV/0!</v>
      </c>
      <c r="BV34" s="30"/>
      <c r="BW34" s="30"/>
      <c r="BX34" s="30" t="e">
        <f t="shared" si="55"/>
        <v>#DIV/0!</v>
      </c>
      <c r="BY34" s="30"/>
      <c r="BZ34" s="30"/>
      <c r="CA34" s="30" t="e">
        <f t="shared" si="56"/>
        <v>#DIV/0!</v>
      </c>
      <c r="CB34" s="30"/>
      <c r="CC34" s="30"/>
      <c r="CD34" s="30" t="e">
        <f t="shared" si="57"/>
        <v>#DIV/0!</v>
      </c>
      <c r="CE34" s="30" t="e">
        <f t="shared" si="58"/>
        <v>#DIV/0!</v>
      </c>
      <c r="CF34" s="41"/>
      <c r="CG34" s="41"/>
      <c r="CH34" s="30" t="e">
        <f t="shared" si="59"/>
        <v>#DIV/0!</v>
      </c>
      <c r="CI34" s="30" t="e">
        <f t="shared" si="60"/>
        <v>#DIV/0!</v>
      </c>
      <c r="CJ34" s="41"/>
      <c r="CK34" s="41"/>
      <c r="CL34" s="30" t="e">
        <f t="shared" si="61"/>
        <v>#DIV/0!</v>
      </c>
      <c r="CM34" s="41"/>
      <c r="CN34" s="41"/>
      <c r="CO34" s="30" t="e">
        <f t="shared" si="62"/>
        <v>#DIV/0!</v>
      </c>
      <c r="CP34" s="30"/>
      <c r="CQ34" s="30"/>
      <c r="CR34" s="30"/>
      <c r="CS34" s="8"/>
      <c r="CT34" s="8"/>
    </row>
    <row r="35" spans="1:98" ht="14.25" hidden="1">
      <c r="A35" s="13">
        <v>22</v>
      </c>
      <c r="B35" s="14"/>
      <c r="C35" s="30"/>
      <c r="D35" s="30"/>
      <c r="E35" s="30" t="e">
        <f t="shared" si="0"/>
        <v>#DIV/0!</v>
      </c>
      <c r="F35" s="47"/>
      <c r="G35" s="48"/>
      <c r="H35" s="30" t="e">
        <f t="shared" si="41"/>
        <v>#DIV/0!</v>
      </c>
      <c r="I35" s="30"/>
      <c r="J35" s="30"/>
      <c r="K35" s="30"/>
      <c r="L35" s="30" t="e">
        <f>+J35/(G35+#REF!)*100</f>
        <v>#REF!</v>
      </c>
      <c r="M35" s="31"/>
      <c r="N35" s="33"/>
      <c r="O35" s="33"/>
      <c r="P35" s="30" t="e">
        <f t="shared" si="42"/>
        <v>#DIV/0!</v>
      </c>
      <c r="Q35" s="30"/>
      <c r="R35" s="30"/>
      <c r="S35" s="30" t="e">
        <f t="shared" si="29"/>
        <v>#DIV/0!</v>
      </c>
      <c r="T35" s="31"/>
      <c r="U35" s="33"/>
      <c r="V35" s="30" t="e">
        <f t="shared" si="43"/>
        <v>#DIV/0!</v>
      </c>
      <c r="W35" s="31"/>
      <c r="X35" s="31"/>
      <c r="Y35" s="30" t="e">
        <f t="shared" si="4"/>
        <v>#DIV/0!</v>
      </c>
      <c r="Z35" s="30" t="e">
        <f t="shared" si="30"/>
        <v>#DIV/0!</v>
      </c>
      <c r="AA35" s="31"/>
      <c r="AB35" s="31"/>
      <c r="AC35" s="30" t="e">
        <f t="shared" si="44"/>
        <v>#DIV/0!</v>
      </c>
      <c r="AD35" s="30" t="e">
        <f t="shared" si="31"/>
        <v>#DIV/0!</v>
      </c>
      <c r="AE35" s="30"/>
      <c r="AF35" s="34"/>
      <c r="AG35" s="30" t="e">
        <f t="shared" si="6"/>
        <v>#DIV/0!</v>
      </c>
      <c r="AH35" s="30" t="e">
        <f t="shared" si="32"/>
        <v>#DIV/0!</v>
      </c>
      <c r="AI35" s="30"/>
      <c r="AJ35" s="30"/>
      <c r="AK35" s="30"/>
      <c r="AL35" s="30" t="e">
        <f t="shared" si="35"/>
        <v>#DIV/0!</v>
      </c>
      <c r="AM35" s="31"/>
      <c r="AN35" s="31"/>
      <c r="AO35" s="30" t="e">
        <f t="shared" si="45"/>
        <v>#DIV/0!</v>
      </c>
      <c r="AP35" s="31"/>
      <c r="AQ35" s="31"/>
      <c r="AR35" s="30" t="e">
        <f t="shared" si="46"/>
        <v>#DIV/0!</v>
      </c>
      <c r="AS35" s="30" t="e">
        <f t="shared" si="36"/>
        <v>#DIV/0!</v>
      </c>
      <c r="AT35" s="31"/>
      <c r="AU35" s="31"/>
      <c r="AV35" s="30" t="e">
        <f t="shared" si="47"/>
        <v>#DIV/0!</v>
      </c>
      <c r="AW35" s="30" t="e">
        <f t="shared" si="37"/>
        <v>#DIV/0!</v>
      </c>
      <c r="AX35" s="31"/>
      <c r="AY35" s="31"/>
      <c r="AZ35" s="30" t="e">
        <f t="shared" si="48"/>
        <v>#DIV/0!</v>
      </c>
      <c r="BA35" s="30"/>
      <c r="BB35" s="30"/>
      <c r="BC35" s="30" t="e">
        <f t="shared" si="49"/>
        <v>#DIV/0!</v>
      </c>
      <c r="BD35" s="30" t="e">
        <f t="shared" si="38"/>
        <v>#DIV/0!</v>
      </c>
      <c r="BE35" s="30"/>
      <c r="BF35" s="30"/>
      <c r="BG35" s="30"/>
      <c r="BH35" s="30"/>
      <c r="BI35" s="31"/>
      <c r="BJ35" s="31"/>
      <c r="BK35" s="30" t="e">
        <f t="shared" si="50"/>
        <v>#DIV/0!</v>
      </c>
      <c r="BL35" s="30"/>
      <c r="BM35" s="30"/>
      <c r="BN35" s="30" t="e">
        <f t="shared" si="51"/>
        <v>#DIV/0!</v>
      </c>
      <c r="BO35" s="41"/>
      <c r="BP35" s="41"/>
      <c r="BQ35" s="30" t="e">
        <f t="shared" si="52"/>
        <v>#DIV/0!</v>
      </c>
      <c r="BR35" s="30"/>
      <c r="BS35" s="30"/>
      <c r="BT35" s="30" t="e">
        <f t="shared" si="53"/>
        <v>#DIV/0!</v>
      </c>
      <c r="BU35" s="30" t="e">
        <f t="shared" si="54"/>
        <v>#DIV/0!</v>
      </c>
      <c r="BV35" s="30"/>
      <c r="BW35" s="30"/>
      <c r="BX35" s="30" t="e">
        <f t="shared" si="55"/>
        <v>#DIV/0!</v>
      </c>
      <c r="BY35" s="30"/>
      <c r="BZ35" s="30"/>
      <c r="CA35" s="30" t="e">
        <f t="shared" si="56"/>
        <v>#DIV/0!</v>
      </c>
      <c r="CB35" s="30"/>
      <c r="CC35" s="30"/>
      <c r="CD35" s="30" t="e">
        <f t="shared" si="57"/>
        <v>#DIV/0!</v>
      </c>
      <c r="CE35" s="30" t="e">
        <f t="shared" si="58"/>
        <v>#DIV/0!</v>
      </c>
      <c r="CF35" s="41"/>
      <c r="CG35" s="41"/>
      <c r="CH35" s="30" t="e">
        <f t="shared" si="59"/>
        <v>#DIV/0!</v>
      </c>
      <c r="CI35" s="30" t="e">
        <f t="shared" si="60"/>
        <v>#DIV/0!</v>
      </c>
      <c r="CJ35" s="41"/>
      <c r="CK35" s="41"/>
      <c r="CL35" s="30" t="e">
        <f t="shared" si="61"/>
        <v>#DIV/0!</v>
      </c>
      <c r="CM35" s="41"/>
      <c r="CN35" s="41"/>
      <c r="CO35" s="30" t="e">
        <f t="shared" si="62"/>
        <v>#DIV/0!</v>
      </c>
      <c r="CP35" s="30"/>
      <c r="CQ35" s="30"/>
      <c r="CR35" s="30"/>
      <c r="CS35" s="8"/>
      <c r="CT35" s="8"/>
    </row>
    <row r="36" spans="1:98" ht="14.25" hidden="1">
      <c r="A36" s="13">
        <v>23</v>
      </c>
      <c r="B36" s="14"/>
      <c r="C36" s="30"/>
      <c r="D36" s="30"/>
      <c r="E36" s="30" t="e">
        <f t="shared" si="0"/>
        <v>#DIV/0!</v>
      </c>
      <c r="F36" s="31"/>
      <c r="G36" s="31"/>
      <c r="H36" s="30" t="e">
        <f t="shared" si="41"/>
        <v>#DIV/0!</v>
      </c>
      <c r="I36" s="30"/>
      <c r="J36" s="30"/>
      <c r="K36" s="30"/>
      <c r="L36" s="30" t="e">
        <f>+J36/(G36+#REF!)*100</f>
        <v>#REF!</v>
      </c>
      <c r="M36" s="31"/>
      <c r="N36" s="33"/>
      <c r="O36" s="33"/>
      <c r="P36" s="30" t="e">
        <f t="shared" si="42"/>
        <v>#DIV/0!</v>
      </c>
      <c r="Q36" s="30"/>
      <c r="R36" s="30"/>
      <c r="S36" s="30" t="e">
        <f t="shared" si="29"/>
        <v>#DIV/0!</v>
      </c>
      <c r="T36" s="31"/>
      <c r="U36" s="33"/>
      <c r="V36" s="30" t="e">
        <f t="shared" si="43"/>
        <v>#DIV/0!</v>
      </c>
      <c r="W36" s="31"/>
      <c r="X36" s="31"/>
      <c r="Y36" s="30" t="e">
        <f t="shared" si="4"/>
        <v>#DIV/0!</v>
      </c>
      <c r="Z36" s="30" t="e">
        <f t="shared" si="30"/>
        <v>#DIV/0!</v>
      </c>
      <c r="AA36" s="31"/>
      <c r="AB36" s="31"/>
      <c r="AC36" s="30" t="e">
        <f t="shared" si="44"/>
        <v>#DIV/0!</v>
      </c>
      <c r="AD36" s="30" t="e">
        <f t="shared" si="31"/>
        <v>#DIV/0!</v>
      </c>
      <c r="AE36" s="30"/>
      <c r="AF36" s="34"/>
      <c r="AG36" s="30" t="e">
        <f t="shared" si="6"/>
        <v>#DIV/0!</v>
      </c>
      <c r="AH36" s="30" t="e">
        <f t="shared" si="32"/>
        <v>#DIV/0!</v>
      </c>
      <c r="AI36" s="30"/>
      <c r="AJ36" s="30"/>
      <c r="AK36" s="30"/>
      <c r="AL36" s="30" t="e">
        <f t="shared" si="35"/>
        <v>#DIV/0!</v>
      </c>
      <c r="AM36" s="31"/>
      <c r="AN36" s="31"/>
      <c r="AO36" s="30" t="e">
        <f t="shared" si="45"/>
        <v>#DIV/0!</v>
      </c>
      <c r="AP36" s="31"/>
      <c r="AQ36" s="31"/>
      <c r="AR36" s="30" t="e">
        <f t="shared" si="46"/>
        <v>#DIV/0!</v>
      </c>
      <c r="AS36" s="30" t="e">
        <f t="shared" si="36"/>
        <v>#DIV/0!</v>
      </c>
      <c r="AT36" s="31"/>
      <c r="AU36" s="31"/>
      <c r="AV36" s="30" t="e">
        <f t="shared" si="47"/>
        <v>#DIV/0!</v>
      </c>
      <c r="AW36" s="30" t="e">
        <f t="shared" si="37"/>
        <v>#DIV/0!</v>
      </c>
      <c r="AX36" s="31"/>
      <c r="AY36" s="31"/>
      <c r="AZ36" s="30" t="e">
        <f t="shared" si="48"/>
        <v>#DIV/0!</v>
      </c>
      <c r="BA36" s="30"/>
      <c r="BB36" s="30"/>
      <c r="BC36" s="30" t="e">
        <f t="shared" si="49"/>
        <v>#DIV/0!</v>
      </c>
      <c r="BD36" s="30" t="e">
        <f t="shared" si="38"/>
        <v>#DIV/0!</v>
      </c>
      <c r="BE36" s="30"/>
      <c r="BF36" s="30"/>
      <c r="BG36" s="30"/>
      <c r="BH36" s="30"/>
      <c r="BI36" s="31"/>
      <c r="BJ36" s="31"/>
      <c r="BK36" s="30" t="e">
        <f t="shared" si="50"/>
        <v>#DIV/0!</v>
      </c>
      <c r="BL36" s="30"/>
      <c r="BM36" s="30"/>
      <c r="BN36" s="30" t="e">
        <f t="shared" si="51"/>
        <v>#DIV/0!</v>
      </c>
      <c r="BO36" s="41"/>
      <c r="BP36" s="41"/>
      <c r="BQ36" s="30" t="e">
        <f t="shared" si="52"/>
        <v>#DIV/0!</v>
      </c>
      <c r="BR36" s="30"/>
      <c r="BS36" s="30"/>
      <c r="BT36" s="30" t="e">
        <f t="shared" si="53"/>
        <v>#DIV/0!</v>
      </c>
      <c r="BU36" s="30" t="e">
        <f t="shared" si="54"/>
        <v>#DIV/0!</v>
      </c>
      <c r="BV36" s="30"/>
      <c r="BW36" s="30"/>
      <c r="BX36" s="30" t="e">
        <f t="shared" si="55"/>
        <v>#DIV/0!</v>
      </c>
      <c r="BY36" s="30"/>
      <c r="BZ36" s="30"/>
      <c r="CA36" s="30" t="e">
        <f t="shared" si="56"/>
        <v>#DIV/0!</v>
      </c>
      <c r="CB36" s="30"/>
      <c r="CC36" s="30"/>
      <c r="CD36" s="30" t="e">
        <f t="shared" si="57"/>
        <v>#DIV/0!</v>
      </c>
      <c r="CE36" s="30" t="e">
        <f t="shared" si="58"/>
        <v>#DIV/0!</v>
      </c>
      <c r="CF36" s="41"/>
      <c r="CG36" s="41"/>
      <c r="CH36" s="30" t="e">
        <f t="shared" si="59"/>
        <v>#DIV/0!</v>
      </c>
      <c r="CI36" s="30" t="e">
        <f t="shared" si="60"/>
        <v>#DIV/0!</v>
      </c>
      <c r="CJ36" s="41"/>
      <c r="CK36" s="41"/>
      <c r="CL36" s="30" t="e">
        <f t="shared" si="61"/>
        <v>#DIV/0!</v>
      </c>
      <c r="CM36" s="41"/>
      <c r="CN36" s="41"/>
      <c r="CO36" s="30" t="e">
        <f t="shared" si="62"/>
        <v>#DIV/0!</v>
      </c>
      <c r="CP36" s="30"/>
      <c r="CQ36" s="30"/>
      <c r="CR36" s="30"/>
      <c r="CS36" s="8"/>
      <c r="CT36" s="8"/>
    </row>
    <row r="37" spans="1:98" ht="14.25" hidden="1">
      <c r="A37" s="13">
        <v>24</v>
      </c>
      <c r="B37" s="14"/>
      <c r="C37" s="30"/>
      <c r="D37" s="30"/>
      <c r="E37" s="30" t="e">
        <f t="shared" si="0"/>
        <v>#DIV/0!</v>
      </c>
      <c r="F37" s="31"/>
      <c r="G37" s="31"/>
      <c r="H37" s="30" t="e">
        <f t="shared" si="41"/>
        <v>#DIV/0!</v>
      </c>
      <c r="I37" s="30"/>
      <c r="J37" s="30"/>
      <c r="K37" s="30"/>
      <c r="L37" s="30" t="e">
        <f>+J37/(G37+#REF!)*100</f>
        <v>#REF!</v>
      </c>
      <c r="M37" s="31"/>
      <c r="N37" s="33"/>
      <c r="O37" s="33"/>
      <c r="P37" s="30" t="e">
        <f t="shared" si="42"/>
        <v>#DIV/0!</v>
      </c>
      <c r="Q37" s="30"/>
      <c r="R37" s="30"/>
      <c r="S37" s="30" t="e">
        <f t="shared" si="29"/>
        <v>#DIV/0!</v>
      </c>
      <c r="T37" s="31"/>
      <c r="U37" s="33"/>
      <c r="V37" s="30" t="e">
        <f t="shared" si="43"/>
        <v>#DIV/0!</v>
      </c>
      <c r="W37" s="31"/>
      <c r="X37" s="31"/>
      <c r="Y37" s="30" t="e">
        <f t="shared" si="4"/>
        <v>#DIV/0!</v>
      </c>
      <c r="Z37" s="30" t="e">
        <f t="shared" si="30"/>
        <v>#DIV/0!</v>
      </c>
      <c r="AA37" s="31"/>
      <c r="AB37" s="31"/>
      <c r="AC37" s="30" t="e">
        <f t="shared" si="44"/>
        <v>#DIV/0!</v>
      </c>
      <c r="AD37" s="30" t="e">
        <f t="shared" si="31"/>
        <v>#DIV/0!</v>
      </c>
      <c r="AE37" s="30"/>
      <c r="AF37" s="34"/>
      <c r="AG37" s="30" t="e">
        <f t="shared" si="6"/>
        <v>#DIV/0!</v>
      </c>
      <c r="AH37" s="30" t="e">
        <f t="shared" si="32"/>
        <v>#DIV/0!</v>
      </c>
      <c r="AI37" s="30"/>
      <c r="AJ37" s="30"/>
      <c r="AK37" s="30"/>
      <c r="AL37" s="30" t="e">
        <f t="shared" si="35"/>
        <v>#DIV/0!</v>
      </c>
      <c r="AM37" s="31"/>
      <c r="AN37" s="31"/>
      <c r="AO37" s="30" t="e">
        <f t="shared" si="45"/>
        <v>#DIV/0!</v>
      </c>
      <c r="AP37" s="31"/>
      <c r="AQ37" s="31"/>
      <c r="AR37" s="30" t="e">
        <f t="shared" si="46"/>
        <v>#DIV/0!</v>
      </c>
      <c r="AS37" s="30" t="e">
        <f t="shared" si="36"/>
        <v>#DIV/0!</v>
      </c>
      <c r="AT37" s="31"/>
      <c r="AU37" s="31"/>
      <c r="AV37" s="30" t="e">
        <f t="shared" si="47"/>
        <v>#DIV/0!</v>
      </c>
      <c r="AW37" s="30" t="e">
        <f t="shared" si="37"/>
        <v>#DIV/0!</v>
      </c>
      <c r="AX37" s="31"/>
      <c r="AY37" s="31"/>
      <c r="AZ37" s="30" t="e">
        <f t="shared" si="48"/>
        <v>#DIV/0!</v>
      </c>
      <c r="BA37" s="30"/>
      <c r="BB37" s="30"/>
      <c r="BC37" s="30" t="e">
        <f t="shared" si="49"/>
        <v>#DIV/0!</v>
      </c>
      <c r="BD37" s="30" t="e">
        <f t="shared" si="38"/>
        <v>#DIV/0!</v>
      </c>
      <c r="BE37" s="30"/>
      <c r="BF37" s="30"/>
      <c r="BG37" s="30"/>
      <c r="BH37" s="30"/>
      <c r="BI37" s="31"/>
      <c r="BJ37" s="31"/>
      <c r="BK37" s="30" t="e">
        <f t="shared" si="50"/>
        <v>#DIV/0!</v>
      </c>
      <c r="BL37" s="30"/>
      <c r="BM37" s="30"/>
      <c r="BN37" s="30" t="e">
        <f t="shared" si="51"/>
        <v>#DIV/0!</v>
      </c>
      <c r="BO37" s="41"/>
      <c r="BP37" s="41"/>
      <c r="BQ37" s="30" t="e">
        <f t="shared" si="52"/>
        <v>#DIV/0!</v>
      </c>
      <c r="BR37" s="30"/>
      <c r="BS37" s="30"/>
      <c r="BT37" s="30" t="e">
        <f t="shared" si="53"/>
        <v>#DIV/0!</v>
      </c>
      <c r="BU37" s="30" t="e">
        <f t="shared" si="54"/>
        <v>#DIV/0!</v>
      </c>
      <c r="BV37" s="30"/>
      <c r="BW37" s="30"/>
      <c r="BX37" s="30" t="e">
        <f t="shared" si="55"/>
        <v>#DIV/0!</v>
      </c>
      <c r="BY37" s="30"/>
      <c r="BZ37" s="30"/>
      <c r="CA37" s="30" t="e">
        <f t="shared" si="56"/>
        <v>#DIV/0!</v>
      </c>
      <c r="CB37" s="30"/>
      <c r="CC37" s="30"/>
      <c r="CD37" s="30" t="e">
        <f t="shared" si="57"/>
        <v>#DIV/0!</v>
      </c>
      <c r="CE37" s="30" t="e">
        <f t="shared" si="58"/>
        <v>#DIV/0!</v>
      </c>
      <c r="CF37" s="41"/>
      <c r="CG37" s="41"/>
      <c r="CH37" s="30" t="e">
        <f t="shared" si="59"/>
        <v>#DIV/0!</v>
      </c>
      <c r="CI37" s="30" t="e">
        <f t="shared" si="60"/>
        <v>#DIV/0!</v>
      </c>
      <c r="CJ37" s="41"/>
      <c r="CK37" s="41"/>
      <c r="CL37" s="30" t="e">
        <f t="shared" si="61"/>
        <v>#DIV/0!</v>
      </c>
      <c r="CM37" s="41"/>
      <c r="CN37" s="41"/>
      <c r="CO37" s="30" t="e">
        <f t="shared" si="62"/>
        <v>#DIV/0!</v>
      </c>
      <c r="CP37" s="30"/>
      <c r="CQ37" s="30"/>
      <c r="CR37" s="30"/>
      <c r="CS37" s="8"/>
      <c r="CT37" s="8"/>
    </row>
    <row r="38" spans="1:98" s="3" customFormat="1" ht="20.25" customHeight="1">
      <c r="A38" s="94" t="s">
        <v>30</v>
      </c>
      <c r="B38" s="94"/>
      <c r="C38" s="30">
        <f>SUM(C14:C37)</f>
        <v>27635.999999999996</v>
      </c>
      <c r="D38" s="30">
        <f>SUM(D14:D37)</f>
        <v>2558.7000000000003</v>
      </c>
      <c r="E38" s="30">
        <f t="shared" si="0"/>
        <v>9.258575770733827</v>
      </c>
      <c r="F38" s="30">
        <f>SUM(F14:F37)</f>
        <v>4359.5</v>
      </c>
      <c r="G38" s="30">
        <f>SUM(G14:G37)</f>
        <v>872.9</v>
      </c>
      <c r="H38" s="30">
        <f t="shared" si="41"/>
        <v>20.02293841036816</v>
      </c>
      <c r="I38" s="30">
        <f>SUM(I14:I37)</f>
        <v>3355.1</v>
      </c>
      <c r="J38" s="30">
        <f>SUM(J14:J37)</f>
        <v>450.70000000000005</v>
      </c>
      <c r="K38" s="30">
        <f>J38/I38*100</f>
        <v>13.43328067717803</v>
      </c>
      <c r="L38" s="30">
        <f>+J38/(G38)*100</f>
        <v>51.63248940313897</v>
      </c>
      <c r="M38" s="30">
        <f>SUM(M14:M37)</f>
        <v>1490.3999999999999</v>
      </c>
      <c r="N38" s="34">
        <f>SUM(N14:N37)</f>
        <v>167.7</v>
      </c>
      <c r="O38" s="34"/>
      <c r="P38" s="30">
        <f t="shared" si="42"/>
        <v>11.252012882447666</v>
      </c>
      <c r="Q38" s="30"/>
      <c r="R38" s="30"/>
      <c r="S38" s="30">
        <f t="shared" si="29"/>
        <v>19.21182266009852</v>
      </c>
      <c r="T38" s="30">
        <f>SUM(T14:T37)</f>
        <v>45</v>
      </c>
      <c r="U38" s="34">
        <f>SUM(U14:U37)</f>
        <v>2.1</v>
      </c>
      <c r="V38" s="30">
        <f t="shared" si="43"/>
        <v>4.666666666666667</v>
      </c>
      <c r="W38" s="30">
        <f>SUM(W14:W37)</f>
        <v>52.7</v>
      </c>
      <c r="X38" s="34">
        <f>SUM(X14:X37)</f>
        <v>14.8</v>
      </c>
      <c r="Y38" s="30">
        <f t="shared" si="4"/>
        <v>28.083491461100568</v>
      </c>
      <c r="Z38" s="30">
        <f t="shared" si="30"/>
        <v>1.6954977660671327</v>
      </c>
      <c r="AA38" s="30">
        <f>SUM(AA14:AA37)</f>
        <v>1662</v>
      </c>
      <c r="AB38" s="34">
        <f>SUM(AB14:AB37)</f>
        <v>97.09999999999998</v>
      </c>
      <c r="AC38" s="30">
        <f t="shared" si="44"/>
        <v>5.842358604091455</v>
      </c>
      <c r="AD38" s="30">
        <f t="shared" si="31"/>
        <v>11.12384007331882</v>
      </c>
      <c r="AE38" s="30">
        <f>SUM(AE14:AE37)</f>
        <v>105</v>
      </c>
      <c r="AF38" s="34">
        <f>SUM(AF14:AF37)</f>
        <v>168.99999999999997</v>
      </c>
      <c r="AG38" s="30">
        <f t="shared" si="6"/>
        <v>160.95238095238093</v>
      </c>
      <c r="AH38" s="30">
        <f t="shared" si="32"/>
        <v>19.36075151792874</v>
      </c>
      <c r="AI38" s="30">
        <f>SUM(AI14:AI37)</f>
        <v>1004.4000000000001</v>
      </c>
      <c r="AJ38" s="30">
        <f>SUM(AJ14:AJ37)</f>
        <v>422.2</v>
      </c>
      <c r="AK38" s="30">
        <f>AJ38/AI38*100</f>
        <v>42.03504579848666</v>
      </c>
      <c r="AL38" s="30">
        <f t="shared" si="35"/>
        <v>48.36751059686104</v>
      </c>
      <c r="AM38" s="30">
        <f>SUM(AM14:AM37)</f>
        <v>828.7999999999998</v>
      </c>
      <c r="AN38" s="30">
        <f>SUM(AN14:AN37)</f>
        <v>225</v>
      </c>
      <c r="AO38" s="30">
        <f t="shared" si="45"/>
        <v>27.1476833976834</v>
      </c>
      <c r="AP38" s="30">
        <f>SUM(AP14:AP37)</f>
        <v>0</v>
      </c>
      <c r="AQ38" s="30">
        <f>SUM(AQ14:AQ37)</f>
        <v>0</v>
      </c>
      <c r="AR38" s="30">
        <v>0</v>
      </c>
      <c r="AS38" s="30">
        <f t="shared" si="36"/>
        <v>25.77614847061519</v>
      </c>
      <c r="AT38" s="30">
        <f>SUM(AT14:AT37)</f>
        <v>85.8</v>
      </c>
      <c r="AU38" s="30">
        <f>SUM(AU14:AU37)</f>
        <v>5.3</v>
      </c>
      <c r="AV38" s="30">
        <f t="shared" si="47"/>
        <v>6.177156177156177</v>
      </c>
      <c r="AW38" s="30">
        <f t="shared" si="37"/>
        <v>0.6071714973078245</v>
      </c>
      <c r="AX38" s="30">
        <f>SUM(AX14:AX37)</f>
        <v>0</v>
      </c>
      <c r="AY38" s="30">
        <f>SUM(AY14:AY37)</f>
        <v>0.3</v>
      </c>
      <c r="AZ38" s="30" t="e">
        <f t="shared" si="48"/>
        <v>#DIV/0!</v>
      </c>
      <c r="BA38" s="30">
        <f>SUM(BA14:BA37)</f>
        <v>89.8</v>
      </c>
      <c r="BB38" s="30">
        <f>SUM(BB14:BB37)</f>
        <v>147.7</v>
      </c>
      <c r="BC38" s="30">
        <f t="shared" si="49"/>
        <v>164.47661469933183</v>
      </c>
      <c r="BD38" s="30">
        <f t="shared" si="38"/>
        <v>16.920609462710505</v>
      </c>
      <c r="BE38" s="30">
        <f>SUM(BE14:BE37)</f>
        <v>0</v>
      </c>
      <c r="BF38" s="30">
        <f>SUM(BF14:BF37)</f>
        <v>45.1</v>
      </c>
      <c r="BG38" s="30" t="e">
        <f>BF38/BE38*100</f>
        <v>#DIV/0!</v>
      </c>
      <c r="BH38" s="30">
        <f>BF38/G38*100</f>
        <v>5.166685760109979</v>
      </c>
      <c r="BI38" s="30">
        <f>SUM(BI14:BI37)</f>
        <v>23276.500000000004</v>
      </c>
      <c r="BJ38" s="30">
        <f>SUM(BJ14:BJ37)</f>
        <v>1685.8</v>
      </c>
      <c r="BK38" s="30">
        <f t="shared" si="50"/>
        <v>7.242497798208493</v>
      </c>
      <c r="BL38" s="30">
        <f>SUM(BL14:BL37)</f>
        <v>9959.5</v>
      </c>
      <c r="BM38" s="30">
        <f>SUM(BM14:BM37)</f>
        <v>1601.6000000000004</v>
      </c>
      <c r="BN38" s="30">
        <f>BM38/BL38*100</f>
        <v>16.081128570711385</v>
      </c>
      <c r="BO38" s="34">
        <f>SUM(BO14:BO37)</f>
        <v>27635.999999999996</v>
      </c>
      <c r="BP38" s="30">
        <f>SUM(BP14:BP37)</f>
        <v>2188.1</v>
      </c>
      <c r="BQ38" s="30">
        <f t="shared" si="52"/>
        <v>7.917571283832683</v>
      </c>
      <c r="BR38" s="30">
        <f>SUM(BR14:BR37)</f>
        <v>5299</v>
      </c>
      <c r="BS38" s="30">
        <f>SUM(BS14:BS37)</f>
        <v>1022.5</v>
      </c>
      <c r="BT38" s="30">
        <f t="shared" si="53"/>
        <v>19.296093602566522</v>
      </c>
      <c r="BU38" s="30">
        <f t="shared" si="54"/>
        <v>46.73003976052283</v>
      </c>
      <c r="BV38" s="30">
        <f>SUM(BV14:BV37)</f>
        <v>5171.400000000001</v>
      </c>
      <c r="BW38" s="30">
        <f>SUM(BW14:BW37)</f>
        <v>938.8000000000001</v>
      </c>
      <c r="BX38" s="30">
        <f t="shared" si="55"/>
        <v>18.15369145685888</v>
      </c>
      <c r="BY38" s="30">
        <f>SUM(BY14:BY37)</f>
        <v>21</v>
      </c>
      <c r="BZ38" s="34">
        <f>SUM(BZ14:BZ37)</f>
        <v>0</v>
      </c>
      <c r="CA38" s="30">
        <f t="shared" si="56"/>
        <v>0</v>
      </c>
      <c r="CB38" s="34">
        <f>SUM(CB14:CB37)</f>
        <v>3828.1000000000004</v>
      </c>
      <c r="CC38" s="34">
        <f>SUM(CC14:CC37)</f>
        <v>413.99999999999994</v>
      </c>
      <c r="CD38" s="30">
        <f t="shared" si="57"/>
        <v>10.814764504584517</v>
      </c>
      <c r="CE38" s="30">
        <f t="shared" si="58"/>
        <v>18.920524656094326</v>
      </c>
      <c r="CF38" s="30">
        <f>SUM(CF14:CF37)</f>
        <v>5195</v>
      </c>
      <c r="CG38" s="34">
        <f>SUM(CG14:CG37)</f>
        <v>751.5999999999999</v>
      </c>
      <c r="CH38" s="30">
        <f t="shared" si="59"/>
        <v>14.467757459095282</v>
      </c>
      <c r="CI38" s="30">
        <f t="shared" si="60"/>
        <v>34.34943558338284</v>
      </c>
      <c r="CJ38" s="30">
        <f>SUM(CJ14:CJ37)</f>
        <v>3299.8</v>
      </c>
      <c r="CK38" s="34">
        <f>SUM(CK14:CK37)</f>
        <v>480.1000000000001</v>
      </c>
      <c r="CL38" s="30">
        <f t="shared" si="61"/>
        <v>14.549366628280502</v>
      </c>
      <c r="CM38" s="30">
        <f>SUM(CM14:CM37)</f>
        <v>1245.1</v>
      </c>
      <c r="CN38" s="30">
        <f>SUM(CN14:CN37)</f>
        <v>256.7</v>
      </c>
      <c r="CO38" s="30">
        <f t="shared" si="62"/>
        <v>20.616817926270983</v>
      </c>
      <c r="CP38" s="30">
        <f>SUM(CP14:CP37)</f>
        <v>0</v>
      </c>
      <c r="CQ38" s="30">
        <f>SUM(CQ14:CQ24)</f>
        <v>370.60000000000014</v>
      </c>
      <c r="CR38" s="30"/>
      <c r="CS38" s="16"/>
      <c r="CT38" s="16"/>
    </row>
    <row r="39" spans="1:98" ht="12.75">
      <c r="A39" s="4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7"/>
      <c r="CQ39" s="7"/>
      <c r="CR39" s="7"/>
      <c r="CS39" s="8"/>
      <c r="CT39" s="8"/>
    </row>
    <row r="40" spans="1:98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17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18"/>
      <c r="CQ40" s="8"/>
      <c r="CR40" s="8"/>
      <c r="CS40" s="8"/>
      <c r="CT40" s="8"/>
    </row>
    <row r="43" spans="1:19" ht="81.75" customHeight="1">
      <c r="A43" s="82" t="s">
        <v>31</v>
      </c>
      <c r="B43" s="82"/>
      <c r="C43" s="23"/>
      <c r="D43" s="23" t="s">
        <v>68</v>
      </c>
      <c r="E43" s="23"/>
      <c r="F43" s="1" t="s">
        <v>52</v>
      </c>
      <c r="G43" s="1" t="s">
        <v>53</v>
      </c>
      <c r="H43" s="1" t="s">
        <v>54</v>
      </c>
      <c r="I43" s="1" t="s">
        <v>55</v>
      </c>
      <c r="J43" s="1" t="s">
        <v>56</v>
      </c>
      <c r="K43" s="1" t="s">
        <v>57</v>
      </c>
      <c r="L43" s="1" t="s">
        <v>58</v>
      </c>
      <c r="M43" s="1" t="s">
        <v>59</v>
      </c>
      <c r="N43" s="1" t="s">
        <v>60</v>
      </c>
      <c r="O43" s="1" t="s">
        <v>67</v>
      </c>
      <c r="P43" s="1" t="s">
        <v>66</v>
      </c>
      <c r="Q43" s="1" t="s">
        <v>65</v>
      </c>
      <c r="R43" s="1" t="s">
        <v>64</v>
      </c>
      <c r="S43" s="1" t="s">
        <v>61</v>
      </c>
    </row>
    <row r="44" spans="1:5" ht="0.75" customHeight="1">
      <c r="A44" s="82"/>
      <c r="B44" s="82"/>
      <c r="C44" s="23"/>
      <c r="D44" s="23"/>
      <c r="E44" s="23"/>
    </row>
    <row r="45" spans="1:5" ht="14.25" customHeight="1" hidden="1">
      <c r="A45" s="101"/>
      <c r="B45" s="101"/>
      <c r="C45" s="23"/>
      <c r="D45" s="23"/>
      <c r="E45" s="23"/>
    </row>
    <row r="46" spans="1:5" ht="14.25" customHeight="1" hidden="1">
      <c r="A46" s="101"/>
      <c r="B46" s="101"/>
      <c r="C46" s="23"/>
      <c r="D46" s="23"/>
      <c r="E46" s="23"/>
    </row>
    <row r="47" spans="1:5" ht="14.25" customHeight="1" hidden="1">
      <c r="A47" s="101"/>
      <c r="B47" s="101"/>
      <c r="C47" s="23"/>
      <c r="D47" s="23"/>
      <c r="E47" s="23"/>
    </row>
    <row r="48" spans="1:5" ht="32.25" customHeight="1">
      <c r="A48" s="101"/>
      <c r="B48" s="101"/>
      <c r="C48" s="57"/>
      <c r="D48" s="57"/>
      <c r="E48" s="57"/>
    </row>
    <row r="49" spans="1:19" ht="25.5">
      <c r="A49" s="13">
        <v>1</v>
      </c>
      <c r="B49" s="15" t="s">
        <v>45</v>
      </c>
      <c r="C49" s="59"/>
      <c r="D49" s="59">
        <f>F49+G49+H49+S49</f>
        <v>970.4000000000001</v>
      </c>
      <c r="E49" s="59"/>
      <c r="F49" s="1">
        <v>834.7</v>
      </c>
      <c r="H49" s="1">
        <f>I49+J49+K49</f>
        <v>87.5</v>
      </c>
      <c r="K49" s="1">
        <v>87.5</v>
      </c>
      <c r="L49" s="1">
        <f>M49+N49</f>
        <v>45.2</v>
      </c>
      <c r="M49" s="1">
        <v>45.2</v>
      </c>
      <c r="O49" s="1">
        <f>P49+Q49+R49</f>
        <v>3</v>
      </c>
      <c r="P49" s="1">
        <v>3</v>
      </c>
      <c r="S49" s="1">
        <f>L49+O49</f>
        <v>48.2</v>
      </c>
    </row>
    <row r="50" spans="1:19" ht="14.25">
      <c r="A50" s="13">
        <v>2</v>
      </c>
      <c r="B50" s="15" t="s">
        <v>20</v>
      </c>
      <c r="C50" s="59"/>
      <c r="D50" s="59">
        <f aca="true" t="shared" si="63" ref="D50:D59">F50+G50+H50+S50</f>
        <v>880.2</v>
      </c>
      <c r="E50" s="59"/>
      <c r="F50" s="1">
        <v>758.7</v>
      </c>
      <c r="H50" s="1">
        <f aca="true" t="shared" si="64" ref="H50:H59">I50+J50+K50</f>
        <v>65.2</v>
      </c>
      <c r="K50" s="1">
        <v>65.2</v>
      </c>
      <c r="L50" s="1">
        <f aca="true" t="shared" si="65" ref="L50:L59">M50+N50</f>
        <v>45.2</v>
      </c>
      <c r="M50" s="1">
        <v>45.2</v>
      </c>
      <c r="O50" s="1">
        <f aca="true" t="shared" si="66" ref="O50:O59">P50+Q50+R50</f>
        <v>11.1</v>
      </c>
      <c r="P50" s="1">
        <v>2.1</v>
      </c>
      <c r="R50" s="1">
        <v>9</v>
      </c>
      <c r="S50" s="1">
        <f aca="true" t="shared" si="67" ref="S50:S59">L50+O50</f>
        <v>56.300000000000004</v>
      </c>
    </row>
    <row r="51" spans="1:19" ht="14.25">
      <c r="A51" s="13">
        <v>3</v>
      </c>
      <c r="B51" s="15" t="s">
        <v>21</v>
      </c>
      <c r="C51" s="59"/>
      <c r="D51" s="59">
        <f t="shared" si="63"/>
        <v>4812.8</v>
      </c>
      <c r="E51" s="59"/>
      <c r="F51" s="1">
        <v>1369.8</v>
      </c>
      <c r="G51" s="1">
        <v>644.7</v>
      </c>
      <c r="H51" s="1">
        <f t="shared" si="64"/>
        <v>2694.2</v>
      </c>
      <c r="J51" s="1">
        <v>299</v>
      </c>
      <c r="K51" s="1">
        <v>2395.2</v>
      </c>
      <c r="L51" s="1">
        <f t="shared" si="65"/>
        <v>45.2</v>
      </c>
      <c r="M51" s="1">
        <v>45.2</v>
      </c>
      <c r="O51" s="1">
        <f t="shared" si="66"/>
        <v>58.9</v>
      </c>
      <c r="P51" s="1">
        <v>3.4</v>
      </c>
      <c r="R51" s="1">
        <v>55.5</v>
      </c>
      <c r="S51" s="1">
        <f t="shared" si="67"/>
        <v>104.1</v>
      </c>
    </row>
    <row r="52" spans="1:19" ht="25.5">
      <c r="A52" s="13">
        <v>4</v>
      </c>
      <c r="B52" s="15" t="s">
        <v>22</v>
      </c>
      <c r="C52" s="59"/>
      <c r="D52" s="59">
        <f t="shared" si="63"/>
        <v>1305.3</v>
      </c>
      <c r="E52" s="59"/>
      <c r="F52" s="1">
        <v>997.9</v>
      </c>
      <c r="G52" s="1">
        <v>1.9</v>
      </c>
      <c r="H52" s="1">
        <f t="shared" si="64"/>
        <v>194</v>
      </c>
      <c r="J52" s="1">
        <v>110.1</v>
      </c>
      <c r="K52" s="1">
        <v>83.9</v>
      </c>
      <c r="L52" s="1">
        <f t="shared" si="65"/>
        <v>45.2</v>
      </c>
      <c r="M52" s="1">
        <v>45.2</v>
      </c>
      <c r="O52" s="1">
        <f t="shared" si="66"/>
        <v>66.3</v>
      </c>
      <c r="P52" s="1">
        <v>2.8</v>
      </c>
      <c r="R52" s="1">
        <v>63.5</v>
      </c>
      <c r="S52" s="1">
        <f t="shared" si="67"/>
        <v>111.5</v>
      </c>
    </row>
    <row r="53" spans="1:19" ht="25.5">
      <c r="A53" s="13">
        <v>5</v>
      </c>
      <c r="B53" s="15" t="s">
        <v>23</v>
      </c>
      <c r="C53" s="59"/>
      <c r="D53" s="59">
        <f t="shared" si="63"/>
        <v>1461.7</v>
      </c>
      <c r="E53" s="59"/>
      <c r="F53" s="1">
        <v>807.2</v>
      </c>
      <c r="H53" s="1">
        <f t="shared" si="64"/>
        <v>565.5</v>
      </c>
      <c r="I53" s="1">
        <v>492.5</v>
      </c>
      <c r="K53" s="1">
        <v>73</v>
      </c>
      <c r="L53" s="1">
        <f t="shared" si="65"/>
        <v>45.2</v>
      </c>
      <c r="M53" s="1">
        <v>45.2</v>
      </c>
      <c r="O53" s="1">
        <f t="shared" si="66"/>
        <v>43.8</v>
      </c>
      <c r="P53" s="1">
        <v>2.4</v>
      </c>
      <c r="R53" s="1">
        <v>41.4</v>
      </c>
      <c r="S53" s="1">
        <f t="shared" si="67"/>
        <v>89</v>
      </c>
    </row>
    <row r="54" spans="1:19" ht="25.5">
      <c r="A54" s="13">
        <v>6</v>
      </c>
      <c r="B54" s="15" t="s">
        <v>24</v>
      </c>
      <c r="C54" s="59"/>
      <c r="D54" s="59">
        <f t="shared" si="63"/>
        <v>976.2</v>
      </c>
      <c r="E54" s="59"/>
      <c r="F54" s="1">
        <v>848.6</v>
      </c>
      <c r="G54" s="1">
        <v>4.9</v>
      </c>
      <c r="H54" s="1">
        <f t="shared" si="64"/>
        <v>75</v>
      </c>
      <c r="K54" s="1">
        <v>75</v>
      </c>
      <c r="L54" s="1">
        <f t="shared" si="65"/>
        <v>45.2</v>
      </c>
      <c r="M54" s="1">
        <v>45.2</v>
      </c>
      <c r="O54" s="1">
        <f t="shared" si="66"/>
        <v>2.5</v>
      </c>
      <c r="P54" s="1">
        <v>2.5</v>
      </c>
      <c r="S54" s="1">
        <f t="shared" si="67"/>
        <v>47.7</v>
      </c>
    </row>
    <row r="55" spans="1:19" ht="14.25">
      <c r="A55" s="13">
        <v>7</v>
      </c>
      <c r="B55" s="15" t="s">
        <v>25</v>
      </c>
      <c r="C55" s="59"/>
      <c r="D55" s="59">
        <f t="shared" si="63"/>
        <v>1168.6</v>
      </c>
      <c r="E55" s="59"/>
      <c r="F55" s="1">
        <v>587.5</v>
      </c>
      <c r="G55" s="1">
        <v>19.1</v>
      </c>
      <c r="H55" s="1">
        <f t="shared" si="64"/>
        <v>449.7</v>
      </c>
      <c r="J55" s="1">
        <v>344</v>
      </c>
      <c r="K55" s="1">
        <v>105.7</v>
      </c>
      <c r="L55" s="1">
        <f t="shared" si="65"/>
        <v>45.2</v>
      </c>
      <c r="M55" s="1">
        <v>45.2</v>
      </c>
      <c r="O55" s="1">
        <f t="shared" si="66"/>
        <v>67.1</v>
      </c>
      <c r="P55" s="1">
        <v>3.5</v>
      </c>
      <c r="R55" s="1">
        <v>63.6</v>
      </c>
      <c r="S55" s="1">
        <f t="shared" si="67"/>
        <v>112.3</v>
      </c>
    </row>
    <row r="56" spans="1:19" ht="14.25">
      <c r="A56" s="13">
        <v>8</v>
      </c>
      <c r="B56" s="15" t="s">
        <v>26</v>
      </c>
      <c r="C56" s="59"/>
      <c r="D56" s="59">
        <f t="shared" si="63"/>
        <v>2640.7999999999997</v>
      </c>
      <c r="E56" s="59"/>
      <c r="F56" s="1">
        <v>1083.8</v>
      </c>
      <c r="G56" s="1">
        <v>25</v>
      </c>
      <c r="H56" s="1">
        <f t="shared" si="64"/>
        <v>1419.6</v>
      </c>
      <c r="J56" s="1">
        <v>1337</v>
      </c>
      <c r="K56" s="1">
        <v>82.6</v>
      </c>
      <c r="L56" s="1">
        <f t="shared" si="65"/>
        <v>45.3</v>
      </c>
      <c r="M56" s="1">
        <v>45.3</v>
      </c>
      <c r="O56" s="1">
        <f t="shared" si="66"/>
        <v>67.1</v>
      </c>
      <c r="P56" s="1">
        <v>2.7</v>
      </c>
      <c r="Q56" s="1">
        <v>30</v>
      </c>
      <c r="R56" s="1">
        <v>34.4</v>
      </c>
      <c r="S56" s="1">
        <f t="shared" si="67"/>
        <v>112.39999999999999</v>
      </c>
    </row>
    <row r="57" spans="1:19" ht="14.25">
      <c r="A57" s="13">
        <v>9</v>
      </c>
      <c r="B57" s="15" t="s">
        <v>47</v>
      </c>
      <c r="C57" s="59"/>
      <c r="D57" s="59">
        <f t="shared" si="63"/>
        <v>1710.2</v>
      </c>
      <c r="E57" s="59"/>
      <c r="F57" s="1">
        <v>1102</v>
      </c>
      <c r="H57" s="1">
        <f t="shared" si="64"/>
        <v>509.70000000000005</v>
      </c>
      <c r="J57" s="1">
        <v>400.3</v>
      </c>
      <c r="K57" s="1">
        <v>109.4</v>
      </c>
      <c r="L57" s="1">
        <f t="shared" si="65"/>
        <v>45.2</v>
      </c>
      <c r="M57" s="1">
        <v>45.2</v>
      </c>
      <c r="O57" s="1">
        <f t="shared" si="66"/>
        <v>53.3</v>
      </c>
      <c r="P57" s="1">
        <v>3.3</v>
      </c>
      <c r="R57" s="1">
        <v>50</v>
      </c>
      <c r="S57" s="1">
        <f t="shared" si="67"/>
        <v>98.5</v>
      </c>
    </row>
    <row r="58" spans="1:19" ht="14.25">
      <c r="A58" s="13">
        <v>10</v>
      </c>
      <c r="B58" s="15" t="s">
        <v>27</v>
      </c>
      <c r="C58" s="59"/>
      <c r="D58" s="59">
        <f t="shared" si="63"/>
        <v>2828.1</v>
      </c>
      <c r="E58" s="59"/>
      <c r="F58" s="1">
        <v>581.7</v>
      </c>
      <c r="H58" s="1">
        <f t="shared" si="64"/>
        <v>1463.6</v>
      </c>
      <c r="J58" s="1">
        <v>438.5</v>
      </c>
      <c r="K58" s="1">
        <v>1025.1</v>
      </c>
      <c r="L58" s="1">
        <f t="shared" si="65"/>
        <v>780.3</v>
      </c>
      <c r="M58" s="1">
        <v>45.3</v>
      </c>
      <c r="N58" s="1">
        <v>735</v>
      </c>
      <c r="O58" s="1">
        <f t="shared" si="66"/>
        <v>2.5</v>
      </c>
      <c r="P58" s="1">
        <v>2.5</v>
      </c>
      <c r="S58" s="1">
        <f t="shared" si="67"/>
        <v>782.8</v>
      </c>
    </row>
    <row r="59" spans="1:19" ht="14.25">
      <c r="A59" s="13">
        <v>11</v>
      </c>
      <c r="B59" s="15" t="s">
        <v>28</v>
      </c>
      <c r="C59" s="59"/>
      <c r="D59" s="59">
        <f t="shared" si="63"/>
        <v>1646.6000000000001</v>
      </c>
      <c r="E59" s="59"/>
      <c r="F59" s="1">
        <v>1156.4</v>
      </c>
      <c r="G59" s="1">
        <v>60</v>
      </c>
      <c r="H59" s="1">
        <f t="shared" si="64"/>
        <v>107.2</v>
      </c>
      <c r="K59" s="1">
        <v>107.2</v>
      </c>
      <c r="L59" s="1">
        <f t="shared" si="65"/>
        <v>45.3</v>
      </c>
      <c r="M59" s="1">
        <v>45.3</v>
      </c>
      <c r="O59" s="1">
        <f t="shared" si="66"/>
        <v>277.7</v>
      </c>
      <c r="P59" s="1">
        <v>3.5</v>
      </c>
      <c r="R59" s="1">
        <v>274.2</v>
      </c>
      <c r="S59" s="1">
        <f t="shared" si="67"/>
        <v>323</v>
      </c>
    </row>
    <row r="60" spans="1:19" ht="14.25">
      <c r="A60" s="94" t="s">
        <v>30</v>
      </c>
      <c r="B60" s="94"/>
      <c r="C60" s="30"/>
      <c r="D60" s="34">
        <f aca="true" t="shared" si="68" ref="D60:S60">SUM(D49:D59)</f>
        <v>20400.9</v>
      </c>
      <c r="E60" s="30"/>
      <c r="F60" s="34">
        <f t="shared" si="68"/>
        <v>10128.300000000001</v>
      </c>
      <c r="G60" s="34">
        <f t="shared" si="68"/>
        <v>755.6</v>
      </c>
      <c r="H60" s="34">
        <f t="shared" si="68"/>
        <v>7631.199999999998</v>
      </c>
      <c r="I60" s="34">
        <f t="shared" si="68"/>
        <v>492.5</v>
      </c>
      <c r="J60" s="34">
        <f t="shared" si="68"/>
        <v>2928.9</v>
      </c>
      <c r="K60" s="34">
        <f t="shared" si="68"/>
        <v>4209.799999999999</v>
      </c>
      <c r="L60" s="34">
        <f t="shared" si="68"/>
        <v>1232.4999999999998</v>
      </c>
      <c r="M60" s="34">
        <f t="shared" si="68"/>
        <v>497.5</v>
      </c>
      <c r="N60" s="34">
        <f t="shared" si="68"/>
        <v>735</v>
      </c>
      <c r="O60" s="34">
        <f t="shared" si="68"/>
        <v>653.3</v>
      </c>
      <c r="P60" s="34">
        <f t="shared" si="68"/>
        <v>31.700000000000003</v>
      </c>
      <c r="Q60" s="34">
        <f t="shared" si="68"/>
        <v>30</v>
      </c>
      <c r="R60" s="34">
        <f t="shared" si="68"/>
        <v>591.5999999999999</v>
      </c>
      <c r="S60" s="34">
        <f t="shared" si="68"/>
        <v>1885.8</v>
      </c>
    </row>
  </sheetData>
  <sheetProtection/>
  <mergeCells count="52">
    <mergeCell ref="A43:B48"/>
    <mergeCell ref="A60:B60"/>
    <mergeCell ref="AW11:AW12"/>
    <mergeCell ref="C11:E12"/>
    <mergeCell ref="AS11:AS12"/>
    <mergeCell ref="I10:K12"/>
    <mergeCell ref="F9:H12"/>
    <mergeCell ref="L10:L12"/>
    <mergeCell ref="BO8:BQ12"/>
    <mergeCell ref="S11:S12"/>
    <mergeCell ref="Z11:Z12"/>
    <mergeCell ref="AD11:AD12"/>
    <mergeCell ref="AE11:AG12"/>
    <mergeCell ref="AH11:AH12"/>
    <mergeCell ref="AL10:AL12"/>
    <mergeCell ref="AI10:AK12"/>
    <mergeCell ref="BI9:BK12"/>
    <mergeCell ref="BL9:BN10"/>
    <mergeCell ref="BA11:BC12"/>
    <mergeCell ref="BE11:BG12"/>
    <mergeCell ref="BD11:BD12"/>
    <mergeCell ref="BH11:BH12"/>
    <mergeCell ref="CM12:CO12"/>
    <mergeCell ref="CI11:CI12"/>
    <mergeCell ref="CJ11:CO11"/>
    <mergeCell ref="BR11:BT12"/>
    <mergeCell ref="BV11:BX11"/>
    <mergeCell ref="BY11:CA12"/>
    <mergeCell ref="BU11:BU12"/>
    <mergeCell ref="CE11:CE12"/>
    <mergeCell ref="BV12:BX12"/>
    <mergeCell ref="CB11:CD12"/>
    <mergeCell ref="CJ12:CL12"/>
    <mergeCell ref="T1:V1"/>
    <mergeCell ref="T2:V2"/>
    <mergeCell ref="M11:P12"/>
    <mergeCell ref="T11:V12"/>
    <mergeCell ref="C3:N3"/>
    <mergeCell ref="C4:N4"/>
    <mergeCell ref="G5:J5"/>
    <mergeCell ref="C8:E8"/>
    <mergeCell ref="BL11:BN12"/>
    <mergeCell ref="CP8:CR12"/>
    <mergeCell ref="A38:B38"/>
    <mergeCell ref="CF11:CH12"/>
    <mergeCell ref="W11:Y12"/>
    <mergeCell ref="AA11:AC12"/>
    <mergeCell ref="AM11:AO12"/>
    <mergeCell ref="AP11:AR12"/>
    <mergeCell ref="AT11:AV12"/>
    <mergeCell ref="AX11:AZ12"/>
    <mergeCell ref="A8:B13"/>
  </mergeCells>
  <printOptions/>
  <pageMargins left="0.77" right="0.18" top="0.9840277777777778" bottom="0.9840277777777778" header="0.5118055555555556" footer="0.5118055555555556"/>
  <pageSetup horizontalDpi="600" verticalDpi="600" orientation="landscape" paperSize="9" scale="55" r:id="rId1"/>
  <colBreaks count="4" manualBreakCount="4">
    <brk id="22" max="37" man="1"/>
    <brk id="45" max="37" man="1"/>
    <brk id="66" max="37" man="1"/>
    <brk id="8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59"/>
  <sheetViews>
    <sheetView view="pageBreakPreview" zoomScaleSheetLayoutView="100" workbookViewId="0" topLeftCell="A4">
      <selection activeCell="C13" sqref="C13"/>
    </sheetView>
  </sheetViews>
  <sheetFormatPr defaultColWidth="9.00390625" defaultRowHeight="12.75"/>
  <cols>
    <col min="1" max="1" width="5.25390625" style="1" customWidth="1"/>
    <col min="2" max="2" width="31.625" style="1" customWidth="1"/>
    <col min="3" max="3" width="9.75390625" style="1" customWidth="1"/>
    <col min="4" max="4" width="10.375" style="1" customWidth="1"/>
    <col min="5" max="5" width="11.00390625" style="1" bestFit="1" customWidth="1"/>
    <col min="6" max="6" width="11.75390625" style="1" bestFit="1" customWidth="1"/>
    <col min="7" max="7" width="10.125" style="1" bestFit="1" customWidth="1"/>
    <col min="8" max="8" width="11.00390625" style="1" bestFit="1" customWidth="1"/>
    <col min="9" max="9" width="11.00390625" style="1" customWidth="1"/>
    <col min="10" max="10" width="11.75390625" style="1" bestFit="1" customWidth="1"/>
    <col min="11" max="11" width="10.125" style="1" bestFit="1" customWidth="1"/>
    <col min="12" max="12" width="11.00390625" style="1" bestFit="1" customWidth="1"/>
    <col min="13" max="13" width="11.00390625" style="1" customWidth="1"/>
    <col min="14" max="14" width="12.125" style="1" bestFit="1" customWidth="1"/>
    <col min="15" max="15" width="10.125" style="1" bestFit="1" customWidth="1"/>
    <col min="16" max="16" width="11.00390625" style="1" bestFit="1" customWidth="1"/>
    <col min="17" max="19" width="11.00390625" style="1" customWidth="1"/>
    <col min="20" max="20" width="12.25390625" style="1" customWidth="1"/>
    <col min="21" max="21" width="10.25390625" style="1" customWidth="1"/>
    <col min="22" max="25" width="12.25390625" style="1" customWidth="1"/>
    <col min="26" max="26" width="13.875" style="1" customWidth="1"/>
    <col min="27" max="27" width="12.875" style="1" customWidth="1"/>
    <col min="28" max="28" width="11.75390625" style="1" customWidth="1"/>
    <col min="29" max="29" width="12.125" style="1" bestFit="1" customWidth="1"/>
    <col min="30" max="30" width="10.125" style="1" bestFit="1" customWidth="1"/>
    <col min="31" max="31" width="11.00390625" style="1" bestFit="1" customWidth="1"/>
    <col min="32" max="32" width="11.375" style="1" customWidth="1"/>
    <col min="33" max="33" width="12.125" style="1" bestFit="1" customWidth="1"/>
    <col min="34" max="34" width="10.125" style="1" bestFit="1" customWidth="1"/>
    <col min="35" max="35" width="11.00390625" style="1" bestFit="1" customWidth="1"/>
    <col min="36" max="36" width="9.25390625" style="1" customWidth="1"/>
    <col min="37" max="37" width="10.125" style="1" bestFit="1" customWidth="1"/>
    <col min="38" max="38" width="9.75390625" style="1" customWidth="1"/>
    <col min="39" max="39" width="12.125" style="1" bestFit="1" customWidth="1"/>
    <col min="40" max="40" width="10.125" style="1" bestFit="1" customWidth="1"/>
    <col min="41" max="41" width="11.00390625" style="1" bestFit="1" customWidth="1"/>
    <col min="42" max="42" width="11.00390625" style="1" customWidth="1"/>
    <col min="43" max="44" width="12.00390625" style="1" customWidth="1"/>
    <col min="45" max="45" width="11.875" style="1" customWidth="1"/>
    <col min="46" max="46" width="12.25390625" style="1" customWidth="1"/>
    <col min="47" max="48" width="13.375" style="1" customWidth="1"/>
    <col min="49" max="49" width="12.25390625" style="1" customWidth="1"/>
    <col min="50" max="50" width="13.375" style="1" customWidth="1"/>
    <col min="51" max="51" width="12.875" style="1" customWidth="1"/>
    <col min="52" max="52" width="11.375" style="1" customWidth="1"/>
    <col min="53" max="55" width="11.125" style="1" customWidth="1"/>
    <col min="56" max="16384" width="9.125" style="1" customWidth="1"/>
  </cols>
  <sheetData>
    <row r="1" spans="1:57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12.75">
      <c r="A4" s="5"/>
      <c r="B4" s="5"/>
      <c r="C4" s="161" t="s">
        <v>0</v>
      </c>
      <c r="D4" s="161"/>
      <c r="E4" s="161"/>
      <c r="F4" s="161"/>
      <c r="G4" s="161"/>
      <c r="H4" s="161"/>
      <c r="I4" s="161"/>
      <c r="J4" s="161"/>
      <c r="K4" s="161"/>
      <c r="L4" s="161"/>
      <c r="M4" s="5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15" customHeight="1">
      <c r="A5" s="5"/>
      <c r="B5" s="5"/>
      <c r="C5" s="162" t="s">
        <v>80</v>
      </c>
      <c r="D5" s="162"/>
      <c r="E5" s="162"/>
      <c r="F5" s="162"/>
      <c r="G5" s="162"/>
      <c r="H5" s="162"/>
      <c r="I5" s="162"/>
      <c r="J5" s="162"/>
      <c r="K5" s="162"/>
      <c r="L5" s="162"/>
      <c r="M5" s="6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2.75" customHeight="1">
      <c r="A6" s="5"/>
      <c r="B6" s="5"/>
      <c r="C6" s="153" t="s">
        <v>81</v>
      </c>
      <c r="D6" s="153"/>
      <c r="E6" s="153"/>
      <c r="F6" s="153"/>
      <c r="G6" s="153"/>
      <c r="H6" s="153"/>
      <c r="I6" s="153"/>
      <c r="J6" s="153"/>
      <c r="K6" s="153"/>
      <c r="L6" s="153"/>
      <c r="M6" s="6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s="2" customFormat="1" ht="12.75" customHeight="1">
      <c r="A8" s="156" t="s">
        <v>31</v>
      </c>
      <c r="B8" s="156"/>
      <c r="C8" s="154" t="s">
        <v>69</v>
      </c>
      <c r="D8" s="154"/>
      <c r="E8" s="155"/>
      <c r="F8" s="150" t="s">
        <v>1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2"/>
      <c r="Z8" s="163" t="s">
        <v>2</v>
      </c>
      <c r="AA8" s="190"/>
      <c r="AB8" s="191"/>
      <c r="AC8" s="198" t="s">
        <v>4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200"/>
      <c r="BA8" s="163" t="s">
        <v>36</v>
      </c>
      <c r="BB8" s="164"/>
      <c r="BC8" s="165"/>
      <c r="BD8" s="62"/>
      <c r="BE8" s="62"/>
    </row>
    <row r="9" spans="1:57" s="2" customFormat="1" ht="25.5" customHeight="1">
      <c r="A9" s="156"/>
      <c r="B9" s="156"/>
      <c r="C9" s="154"/>
      <c r="D9" s="154"/>
      <c r="E9" s="155"/>
      <c r="F9" s="147" t="s">
        <v>73</v>
      </c>
      <c r="G9" s="148"/>
      <c r="H9" s="157"/>
      <c r="I9" s="149" t="s">
        <v>75</v>
      </c>
      <c r="J9" s="147" t="s">
        <v>70</v>
      </c>
      <c r="K9" s="148"/>
      <c r="L9" s="157"/>
      <c r="M9" s="149" t="s">
        <v>75</v>
      </c>
      <c r="N9" s="147" t="s">
        <v>72</v>
      </c>
      <c r="O9" s="148"/>
      <c r="P9" s="157"/>
      <c r="Q9" s="149" t="s">
        <v>75</v>
      </c>
      <c r="R9" s="147" t="s">
        <v>71</v>
      </c>
      <c r="S9" s="148"/>
      <c r="T9" s="157"/>
      <c r="U9" s="149" t="s">
        <v>75</v>
      </c>
      <c r="V9" s="147" t="s">
        <v>74</v>
      </c>
      <c r="W9" s="148"/>
      <c r="X9" s="157"/>
      <c r="Y9" s="149" t="s">
        <v>75</v>
      </c>
      <c r="Z9" s="192"/>
      <c r="AA9" s="193"/>
      <c r="AB9" s="194"/>
      <c r="AC9" s="201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3"/>
      <c r="BA9" s="166"/>
      <c r="BB9" s="153"/>
      <c r="BC9" s="167"/>
      <c r="BD9" s="62"/>
      <c r="BE9" s="62"/>
    </row>
    <row r="10" spans="1:57" s="2" customFormat="1" ht="15.75" customHeight="1">
      <c r="A10" s="156"/>
      <c r="B10" s="156"/>
      <c r="C10" s="154"/>
      <c r="D10" s="154"/>
      <c r="E10" s="155"/>
      <c r="F10" s="141"/>
      <c r="G10" s="142"/>
      <c r="H10" s="143"/>
      <c r="I10" s="139"/>
      <c r="J10" s="141"/>
      <c r="K10" s="142"/>
      <c r="L10" s="143"/>
      <c r="M10" s="139"/>
      <c r="N10" s="141"/>
      <c r="O10" s="142"/>
      <c r="P10" s="143"/>
      <c r="Q10" s="139"/>
      <c r="R10" s="141"/>
      <c r="S10" s="142"/>
      <c r="T10" s="143"/>
      <c r="U10" s="139"/>
      <c r="V10" s="141"/>
      <c r="W10" s="142"/>
      <c r="X10" s="143"/>
      <c r="Y10" s="139"/>
      <c r="Z10" s="192"/>
      <c r="AA10" s="193"/>
      <c r="AB10" s="194"/>
      <c r="AC10" s="181" t="s">
        <v>32</v>
      </c>
      <c r="AD10" s="182"/>
      <c r="AE10" s="183"/>
      <c r="AF10" s="204" t="s">
        <v>42</v>
      </c>
      <c r="AG10" s="180" t="s">
        <v>1</v>
      </c>
      <c r="AH10" s="180"/>
      <c r="AI10" s="180"/>
      <c r="AJ10" s="181" t="s">
        <v>33</v>
      </c>
      <c r="AK10" s="182"/>
      <c r="AL10" s="183"/>
      <c r="AM10" s="181" t="s">
        <v>34</v>
      </c>
      <c r="AN10" s="182"/>
      <c r="AO10" s="183"/>
      <c r="AP10" s="188" t="s">
        <v>42</v>
      </c>
      <c r="AQ10" s="171" t="s">
        <v>13</v>
      </c>
      <c r="AR10" s="172"/>
      <c r="AS10" s="173"/>
      <c r="AT10" s="158" t="s">
        <v>42</v>
      </c>
      <c r="AU10" s="177" t="s">
        <v>14</v>
      </c>
      <c r="AV10" s="178"/>
      <c r="AW10" s="179"/>
      <c r="AX10" s="177" t="s">
        <v>14</v>
      </c>
      <c r="AY10" s="178"/>
      <c r="AZ10" s="179"/>
      <c r="BA10" s="166"/>
      <c r="BB10" s="153"/>
      <c r="BC10" s="167"/>
      <c r="BD10" s="62"/>
      <c r="BE10" s="62"/>
    </row>
    <row r="11" spans="1:57" s="2" customFormat="1" ht="83.25" customHeight="1">
      <c r="A11" s="156"/>
      <c r="B11" s="156"/>
      <c r="C11" s="154"/>
      <c r="D11" s="154"/>
      <c r="E11" s="155"/>
      <c r="F11" s="144"/>
      <c r="G11" s="145"/>
      <c r="H11" s="146"/>
      <c r="I11" s="140"/>
      <c r="J11" s="144"/>
      <c r="K11" s="145"/>
      <c r="L11" s="146"/>
      <c r="M11" s="140"/>
      <c r="N11" s="144"/>
      <c r="O11" s="145"/>
      <c r="P11" s="146"/>
      <c r="Q11" s="140"/>
      <c r="R11" s="144"/>
      <c r="S11" s="145"/>
      <c r="T11" s="146"/>
      <c r="U11" s="140"/>
      <c r="V11" s="144"/>
      <c r="W11" s="145"/>
      <c r="X11" s="146"/>
      <c r="Y11" s="140"/>
      <c r="Z11" s="195"/>
      <c r="AA11" s="196"/>
      <c r="AB11" s="197"/>
      <c r="AC11" s="184"/>
      <c r="AD11" s="185"/>
      <c r="AE11" s="186"/>
      <c r="AF11" s="205"/>
      <c r="AG11" s="180" t="s">
        <v>35</v>
      </c>
      <c r="AH11" s="180"/>
      <c r="AI11" s="180"/>
      <c r="AJ11" s="184"/>
      <c r="AK11" s="185"/>
      <c r="AL11" s="186"/>
      <c r="AM11" s="184"/>
      <c r="AN11" s="185"/>
      <c r="AO11" s="186"/>
      <c r="AP11" s="189"/>
      <c r="AQ11" s="174"/>
      <c r="AR11" s="175"/>
      <c r="AS11" s="176"/>
      <c r="AT11" s="159"/>
      <c r="AU11" s="160" t="s">
        <v>15</v>
      </c>
      <c r="AV11" s="160"/>
      <c r="AW11" s="160"/>
      <c r="AX11" s="160" t="s">
        <v>16</v>
      </c>
      <c r="AY11" s="160"/>
      <c r="AZ11" s="187"/>
      <c r="BA11" s="168"/>
      <c r="BB11" s="169"/>
      <c r="BC11" s="170"/>
      <c r="BD11" s="62"/>
      <c r="BE11" s="62"/>
    </row>
    <row r="12" spans="1:57" s="2" customFormat="1" ht="38.25" customHeight="1">
      <c r="A12" s="156"/>
      <c r="B12" s="156"/>
      <c r="C12" s="10" t="s">
        <v>50</v>
      </c>
      <c r="D12" s="10" t="s">
        <v>79</v>
      </c>
      <c r="E12" s="10" t="s">
        <v>19</v>
      </c>
      <c r="F12" s="10" t="s">
        <v>50</v>
      </c>
      <c r="G12" s="10" t="s">
        <v>79</v>
      </c>
      <c r="H12" s="12" t="s">
        <v>19</v>
      </c>
      <c r="I12" s="12" t="s">
        <v>41</v>
      </c>
      <c r="J12" s="10" t="s">
        <v>50</v>
      </c>
      <c r="K12" s="10" t="s">
        <v>79</v>
      </c>
      <c r="L12" s="12" t="s">
        <v>19</v>
      </c>
      <c r="M12" s="12" t="s">
        <v>41</v>
      </c>
      <c r="N12" s="10" t="s">
        <v>50</v>
      </c>
      <c r="O12" s="10" t="s">
        <v>79</v>
      </c>
      <c r="P12" s="12" t="s">
        <v>19</v>
      </c>
      <c r="Q12" s="12" t="s">
        <v>41</v>
      </c>
      <c r="R12" s="10" t="s">
        <v>50</v>
      </c>
      <c r="S12" s="10" t="s">
        <v>79</v>
      </c>
      <c r="T12" s="12" t="s">
        <v>19</v>
      </c>
      <c r="U12" s="12" t="s">
        <v>41</v>
      </c>
      <c r="V12" s="10" t="s">
        <v>50</v>
      </c>
      <c r="W12" s="10" t="s">
        <v>79</v>
      </c>
      <c r="X12" s="12" t="s">
        <v>19</v>
      </c>
      <c r="Y12" s="12" t="s">
        <v>41</v>
      </c>
      <c r="Z12" s="10" t="s">
        <v>50</v>
      </c>
      <c r="AA12" s="10" t="s">
        <v>79</v>
      </c>
      <c r="AB12" s="10" t="s">
        <v>19</v>
      </c>
      <c r="AC12" s="10" t="s">
        <v>50</v>
      </c>
      <c r="AD12" s="10" t="s">
        <v>79</v>
      </c>
      <c r="AE12" s="10" t="s">
        <v>19</v>
      </c>
      <c r="AF12" s="12" t="s">
        <v>41</v>
      </c>
      <c r="AG12" s="10" t="s">
        <v>50</v>
      </c>
      <c r="AH12" s="10" t="s">
        <v>79</v>
      </c>
      <c r="AI12" s="10" t="s">
        <v>19</v>
      </c>
      <c r="AJ12" s="10" t="s">
        <v>50</v>
      </c>
      <c r="AK12" s="10" t="s">
        <v>79</v>
      </c>
      <c r="AL12" s="10" t="s">
        <v>19</v>
      </c>
      <c r="AM12" s="10" t="s">
        <v>50</v>
      </c>
      <c r="AN12" s="10" t="s">
        <v>79</v>
      </c>
      <c r="AO12" s="10" t="s">
        <v>19</v>
      </c>
      <c r="AP12" s="12" t="s">
        <v>41</v>
      </c>
      <c r="AQ12" s="10" t="s">
        <v>50</v>
      </c>
      <c r="AR12" s="10" t="s">
        <v>79</v>
      </c>
      <c r="AS12" s="10" t="s">
        <v>19</v>
      </c>
      <c r="AT12" s="12" t="s">
        <v>41</v>
      </c>
      <c r="AU12" s="10" t="s">
        <v>50</v>
      </c>
      <c r="AV12" s="10" t="s">
        <v>79</v>
      </c>
      <c r="AW12" s="10" t="s">
        <v>19</v>
      </c>
      <c r="AX12" s="10" t="s">
        <v>50</v>
      </c>
      <c r="AY12" s="10" t="s">
        <v>79</v>
      </c>
      <c r="AZ12" s="10" t="s">
        <v>19</v>
      </c>
      <c r="BA12" s="10" t="s">
        <v>50</v>
      </c>
      <c r="BB12" s="10" t="s">
        <v>79</v>
      </c>
      <c r="BC12" s="10" t="s">
        <v>19</v>
      </c>
      <c r="BD12" s="62"/>
      <c r="BE12" s="62"/>
    </row>
    <row r="13" spans="1:57" ht="24.75" customHeight="1">
      <c r="A13" s="13">
        <v>1</v>
      </c>
      <c r="B13" s="15" t="s">
        <v>45</v>
      </c>
      <c r="C13" s="30">
        <f>F13+J13+N13+R13+V13</f>
        <v>39.2</v>
      </c>
      <c r="D13" s="30">
        <f>G13+K13+O13+S13+W13</f>
        <v>40.3</v>
      </c>
      <c r="E13" s="30">
        <f aca="true" t="shared" si="0" ref="E13:E37">D13/C13*100</f>
        <v>102.80612244897958</v>
      </c>
      <c r="F13" s="31">
        <v>16.5</v>
      </c>
      <c r="G13" s="33">
        <v>17.6</v>
      </c>
      <c r="H13" s="30">
        <f aca="true" t="shared" si="1" ref="H13:H37">G13/F13*100</f>
        <v>106.66666666666667</v>
      </c>
      <c r="I13" s="30">
        <f>G13/D13*100</f>
        <v>43.67245657568239</v>
      </c>
      <c r="J13" s="30">
        <v>4.5</v>
      </c>
      <c r="K13" s="34">
        <v>4.5</v>
      </c>
      <c r="L13" s="30">
        <f>K13/J13*100</f>
        <v>100</v>
      </c>
      <c r="M13" s="30">
        <f>K13/D13*100</f>
        <v>11.166253101736974</v>
      </c>
      <c r="N13" s="30"/>
      <c r="O13" s="36"/>
      <c r="P13" s="30"/>
      <c r="Q13" s="30"/>
      <c r="R13" s="30">
        <v>18.2</v>
      </c>
      <c r="S13" s="30">
        <v>18.2</v>
      </c>
      <c r="T13" s="30">
        <f aca="true" t="shared" si="2" ref="T13:T37">S13/R13*100</f>
        <v>100</v>
      </c>
      <c r="U13" s="30">
        <f>S13/D13*100</f>
        <v>45.16129032258064</v>
      </c>
      <c r="V13" s="30"/>
      <c r="W13" s="30"/>
      <c r="X13" s="30"/>
      <c r="Y13" s="30"/>
      <c r="Z13" s="53">
        <v>42</v>
      </c>
      <c r="AA13" s="36">
        <v>40.9</v>
      </c>
      <c r="AB13" s="30">
        <f aca="true" t="shared" si="3" ref="AB13:AB37">AA13/Z13*100</f>
        <v>97.38095238095238</v>
      </c>
      <c r="AC13" s="30">
        <v>15</v>
      </c>
      <c r="AD13" s="30">
        <v>15</v>
      </c>
      <c r="AE13" s="30">
        <f>AD13/AC13*100</f>
        <v>100</v>
      </c>
      <c r="AF13" s="30">
        <f aca="true" t="shared" si="4" ref="AF13:AF37">+AD13/AA13*100</f>
        <v>36.674816625916876</v>
      </c>
      <c r="AG13" s="30">
        <v>15</v>
      </c>
      <c r="AH13" s="30">
        <v>15</v>
      </c>
      <c r="AI13" s="30">
        <f aca="true" t="shared" si="5" ref="AI13:AI37">AH13/AG13*100</f>
        <v>100</v>
      </c>
      <c r="AJ13" s="30"/>
      <c r="AK13" s="30"/>
      <c r="AL13" s="30" t="e">
        <f>AK13/AJ13*100</f>
        <v>#DIV/0!</v>
      </c>
      <c r="AM13" s="30">
        <v>18</v>
      </c>
      <c r="AN13" s="30">
        <v>17</v>
      </c>
      <c r="AO13" s="30">
        <f aca="true" t="shared" si="6" ref="AO13:AO37">AN13/AM13*100</f>
        <v>94.44444444444444</v>
      </c>
      <c r="AP13" s="30">
        <f aca="true" t="shared" si="7" ref="AP13:AP37">+AN13/AA13*100</f>
        <v>41.56479217603912</v>
      </c>
      <c r="AQ13" s="39">
        <v>6.5</v>
      </c>
      <c r="AR13" s="39">
        <v>6.5</v>
      </c>
      <c r="AS13" s="30">
        <f aca="true" t="shared" si="8" ref="AS13:AS37">AR13/AQ13*100</f>
        <v>100</v>
      </c>
      <c r="AT13" s="30">
        <f aca="true" t="shared" si="9" ref="AT13:AT23">AR13/AA13*100</f>
        <v>15.892420537897312</v>
      </c>
      <c r="AU13" s="40"/>
      <c r="AV13" s="36"/>
      <c r="AW13" s="30"/>
      <c r="AX13" s="38"/>
      <c r="AY13" s="39"/>
      <c r="AZ13" s="30"/>
      <c r="BA13" s="30">
        <f>+Z13-C13</f>
        <v>2.799999999999997</v>
      </c>
      <c r="BB13" s="30">
        <f>D13-AA13</f>
        <v>-0.6000000000000014</v>
      </c>
      <c r="BC13" s="30"/>
      <c r="BD13" s="5"/>
      <c r="BE13" s="5"/>
    </row>
    <row r="14" spans="1:57" ht="14.25" customHeight="1">
      <c r="A14" s="13">
        <v>2</v>
      </c>
      <c r="B14" s="15" t="s">
        <v>20</v>
      </c>
      <c r="C14" s="30">
        <f aca="true" t="shared" si="10" ref="C14:C23">F14+J14+N14+R14+V14</f>
        <v>53</v>
      </c>
      <c r="D14" s="30">
        <f aca="true" t="shared" si="11" ref="D14:D23">G14+K14+O14+S14+W14</f>
        <v>67.7</v>
      </c>
      <c r="E14" s="30">
        <f t="shared" si="0"/>
        <v>127.73584905660378</v>
      </c>
      <c r="F14" s="31">
        <v>13</v>
      </c>
      <c r="G14" s="31">
        <v>13.4</v>
      </c>
      <c r="H14" s="30">
        <f t="shared" si="1"/>
        <v>103.0769230769231</v>
      </c>
      <c r="I14" s="30">
        <f aca="true" t="shared" si="12" ref="I14:I37">G14/D14*100</f>
        <v>19.79320531757755</v>
      </c>
      <c r="J14" s="30"/>
      <c r="K14" s="34"/>
      <c r="L14" s="30"/>
      <c r="M14" s="30"/>
      <c r="N14" s="30"/>
      <c r="O14" s="36"/>
      <c r="P14" s="30"/>
      <c r="Q14" s="30"/>
      <c r="R14" s="30">
        <v>40</v>
      </c>
      <c r="S14" s="30">
        <v>54.3</v>
      </c>
      <c r="T14" s="30">
        <f t="shared" si="2"/>
        <v>135.75</v>
      </c>
      <c r="U14" s="30">
        <f aca="true" t="shared" si="13" ref="U14:U37">S14/D14*100</f>
        <v>80.20679468242244</v>
      </c>
      <c r="V14" s="30"/>
      <c r="W14" s="30"/>
      <c r="X14" s="30"/>
      <c r="Y14" s="30"/>
      <c r="Z14" s="37">
        <v>53</v>
      </c>
      <c r="AA14" s="43">
        <v>35.8</v>
      </c>
      <c r="AB14" s="30">
        <f t="shared" si="3"/>
        <v>67.54716981132076</v>
      </c>
      <c r="AC14" s="42">
        <v>8.4</v>
      </c>
      <c r="AD14" s="42">
        <v>5.4</v>
      </c>
      <c r="AE14" s="30">
        <f aca="true" t="shared" si="14" ref="AE14:AE37">AD14/AC14*100</f>
        <v>64.28571428571429</v>
      </c>
      <c r="AF14" s="30">
        <f t="shared" si="4"/>
        <v>15.083798882681569</v>
      </c>
      <c r="AG14" s="42">
        <v>6.4</v>
      </c>
      <c r="AH14" s="42">
        <v>5.4</v>
      </c>
      <c r="AI14" s="30">
        <f t="shared" si="5"/>
        <v>84.375</v>
      </c>
      <c r="AJ14" s="30"/>
      <c r="AK14" s="30"/>
      <c r="AL14" s="30"/>
      <c r="AM14" s="30">
        <v>37.6</v>
      </c>
      <c r="AN14" s="34">
        <v>24.2</v>
      </c>
      <c r="AO14" s="30">
        <f t="shared" si="6"/>
        <v>64.36170212765957</v>
      </c>
      <c r="AP14" s="30">
        <f t="shared" si="7"/>
        <v>67.59776536312849</v>
      </c>
      <c r="AQ14" s="43">
        <v>7</v>
      </c>
      <c r="AR14" s="43">
        <v>6.1</v>
      </c>
      <c r="AS14" s="30">
        <f t="shared" si="8"/>
        <v>87.14285714285714</v>
      </c>
      <c r="AT14" s="30">
        <f t="shared" si="9"/>
        <v>17.0391061452514</v>
      </c>
      <c r="AU14" s="44"/>
      <c r="AV14" s="36"/>
      <c r="AW14" s="30"/>
      <c r="AX14" s="44"/>
      <c r="AY14" s="41"/>
      <c r="AZ14" s="30"/>
      <c r="BA14" s="30">
        <f aca="true" t="shared" si="15" ref="BA14:BA23">+Z14-C14</f>
        <v>0</v>
      </c>
      <c r="BB14" s="30">
        <f aca="true" t="shared" si="16" ref="BB14:BB23">D14-AA14</f>
        <v>31.900000000000006</v>
      </c>
      <c r="BC14" s="30"/>
      <c r="BD14" s="5"/>
      <c r="BE14" s="5"/>
    </row>
    <row r="15" spans="1:57" ht="14.25">
      <c r="A15" s="13">
        <v>3</v>
      </c>
      <c r="B15" s="15" t="s">
        <v>21</v>
      </c>
      <c r="C15" s="30">
        <f t="shared" si="10"/>
        <v>165.6</v>
      </c>
      <c r="D15" s="30">
        <f t="shared" si="11"/>
        <v>169.29999999999998</v>
      </c>
      <c r="E15" s="30">
        <f t="shared" si="0"/>
        <v>102.23429951690821</v>
      </c>
      <c r="F15" s="31">
        <v>16</v>
      </c>
      <c r="G15" s="31">
        <v>21.7</v>
      </c>
      <c r="H15" s="30">
        <f t="shared" si="1"/>
        <v>135.625</v>
      </c>
      <c r="I15" s="30">
        <f t="shared" si="12"/>
        <v>12.817483756645009</v>
      </c>
      <c r="J15" s="30"/>
      <c r="K15" s="34"/>
      <c r="L15" s="30"/>
      <c r="M15" s="30"/>
      <c r="N15" s="34"/>
      <c r="O15" s="36"/>
      <c r="P15" s="30"/>
      <c r="Q15" s="30"/>
      <c r="R15" s="30">
        <v>149.6</v>
      </c>
      <c r="S15" s="30">
        <v>147.1</v>
      </c>
      <c r="T15" s="30">
        <f t="shared" si="2"/>
        <v>98.3288770053476</v>
      </c>
      <c r="U15" s="30">
        <f t="shared" si="13"/>
        <v>86.88718251624336</v>
      </c>
      <c r="V15" s="30"/>
      <c r="W15" s="30">
        <v>0.5</v>
      </c>
      <c r="X15" s="30"/>
      <c r="Y15" s="30">
        <f>W15/D15*100</f>
        <v>0.2953337271116362</v>
      </c>
      <c r="Z15" s="37">
        <v>165.6</v>
      </c>
      <c r="AA15" s="43">
        <v>152.6</v>
      </c>
      <c r="AB15" s="30">
        <f t="shared" si="3"/>
        <v>92.14975845410628</v>
      </c>
      <c r="AC15" s="42">
        <v>7.1</v>
      </c>
      <c r="AD15" s="42">
        <v>4.5</v>
      </c>
      <c r="AE15" s="30">
        <f t="shared" si="14"/>
        <v>63.38028169014085</v>
      </c>
      <c r="AF15" s="30">
        <f t="shared" si="4"/>
        <v>2.9488859764089126</v>
      </c>
      <c r="AG15" s="42">
        <v>6.1</v>
      </c>
      <c r="AH15" s="42">
        <v>4.5</v>
      </c>
      <c r="AI15" s="30">
        <f t="shared" si="5"/>
        <v>73.77049180327869</v>
      </c>
      <c r="AJ15" s="30"/>
      <c r="AK15" s="34"/>
      <c r="AL15" s="30" t="e">
        <f>AK15/AJ15*100</f>
        <v>#DIV/0!</v>
      </c>
      <c r="AM15" s="30">
        <v>22.5</v>
      </c>
      <c r="AN15" s="30">
        <v>14.3</v>
      </c>
      <c r="AO15" s="30">
        <f t="shared" si="6"/>
        <v>63.55555555555556</v>
      </c>
      <c r="AP15" s="30">
        <f t="shared" si="7"/>
        <v>9.370904325032766</v>
      </c>
      <c r="AQ15" s="43">
        <v>10.6</v>
      </c>
      <c r="AR15" s="43">
        <v>8.4</v>
      </c>
      <c r="AS15" s="30">
        <f t="shared" si="8"/>
        <v>79.24528301886792</v>
      </c>
      <c r="AT15" s="30">
        <f t="shared" si="9"/>
        <v>5.5045871559633035</v>
      </c>
      <c r="AU15" s="38"/>
      <c r="AV15" s="41"/>
      <c r="AW15" s="30"/>
      <c r="AX15" s="44"/>
      <c r="AY15" s="41"/>
      <c r="AZ15" s="30"/>
      <c r="BA15" s="30">
        <f t="shared" si="15"/>
        <v>0</v>
      </c>
      <c r="BB15" s="30">
        <f t="shared" si="16"/>
        <v>16.69999999999999</v>
      </c>
      <c r="BC15" s="30"/>
      <c r="BD15" s="5"/>
      <c r="BE15" s="5"/>
    </row>
    <row r="16" spans="1:57" ht="25.5">
      <c r="A16" s="13">
        <v>4</v>
      </c>
      <c r="B16" s="15" t="s">
        <v>22</v>
      </c>
      <c r="C16" s="30">
        <f t="shared" si="10"/>
        <v>40.9</v>
      </c>
      <c r="D16" s="30">
        <f t="shared" si="11"/>
        <v>41</v>
      </c>
      <c r="E16" s="30">
        <f t="shared" si="0"/>
        <v>100.24449877750612</v>
      </c>
      <c r="F16" s="31">
        <v>12</v>
      </c>
      <c r="G16" s="33">
        <v>14.4</v>
      </c>
      <c r="H16" s="30">
        <f t="shared" si="1"/>
        <v>120</v>
      </c>
      <c r="I16" s="30">
        <f t="shared" si="12"/>
        <v>35.1219512195122</v>
      </c>
      <c r="J16" s="30"/>
      <c r="K16" s="34"/>
      <c r="L16" s="30"/>
      <c r="M16" s="30"/>
      <c r="N16" s="30">
        <v>9.2</v>
      </c>
      <c r="O16" s="36">
        <v>9.2</v>
      </c>
      <c r="P16" s="30">
        <f aca="true" t="shared" si="17" ref="P16:P37">O16/N16*100</f>
        <v>100</v>
      </c>
      <c r="Q16" s="30">
        <f>O16/D16*100</f>
        <v>22.4390243902439</v>
      </c>
      <c r="R16" s="30">
        <v>19.7</v>
      </c>
      <c r="S16" s="30">
        <v>17.4</v>
      </c>
      <c r="T16" s="30">
        <f t="shared" si="2"/>
        <v>88.3248730964467</v>
      </c>
      <c r="U16" s="30">
        <f t="shared" si="13"/>
        <v>42.4390243902439</v>
      </c>
      <c r="V16" s="30"/>
      <c r="W16" s="30"/>
      <c r="X16" s="30"/>
      <c r="Y16" s="30"/>
      <c r="Z16" s="53">
        <v>49</v>
      </c>
      <c r="AA16" s="43">
        <v>42.2</v>
      </c>
      <c r="AB16" s="30">
        <f t="shared" si="3"/>
        <v>86.12244897959185</v>
      </c>
      <c r="AC16" s="42">
        <v>21.4</v>
      </c>
      <c r="AD16" s="42">
        <v>21.4</v>
      </c>
      <c r="AE16" s="30">
        <f t="shared" si="14"/>
        <v>100</v>
      </c>
      <c r="AF16" s="30">
        <f t="shared" si="4"/>
        <v>50.71090047393364</v>
      </c>
      <c r="AG16" s="42">
        <v>21.4</v>
      </c>
      <c r="AH16" s="42">
        <v>21.4</v>
      </c>
      <c r="AI16" s="30">
        <f t="shared" si="5"/>
        <v>100</v>
      </c>
      <c r="AJ16" s="30"/>
      <c r="AK16" s="30"/>
      <c r="AL16" s="30"/>
      <c r="AM16" s="30">
        <v>20.3</v>
      </c>
      <c r="AN16" s="30">
        <v>14.2</v>
      </c>
      <c r="AO16" s="30">
        <f t="shared" si="6"/>
        <v>69.95073891625616</v>
      </c>
      <c r="AP16" s="30">
        <f t="shared" si="7"/>
        <v>33.649289099526065</v>
      </c>
      <c r="AQ16" s="43">
        <v>7.3</v>
      </c>
      <c r="AR16" s="39">
        <v>6.8</v>
      </c>
      <c r="AS16" s="30">
        <f t="shared" si="8"/>
        <v>93.15068493150685</v>
      </c>
      <c r="AT16" s="30">
        <f t="shared" si="9"/>
        <v>16.113744075829384</v>
      </c>
      <c r="AU16" s="44"/>
      <c r="AV16" s="41"/>
      <c r="AW16" s="30"/>
      <c r="AX16" s="44"/>
      <c r="AY16" s="41"/>
      <c r="AZ16" s="30"/>
      <c r="BA16" s="30">
        <f t="shared" si="15"/>
        <v>8.100000000000001</v>
      </c>
      <c r="BB16" s="30">
        <f t="shared" si="16"/>
        <v>-1.2000000000000028</v>
      </c>
      <c r="BC16" s="30"/>
      <c r="BD16" s="5"/>
      <c r="BE16" s="5"/>
    </row>
    <row r="17" spans="1:57" ht="25.5">
      <c r="A17" s="13">
        <v>5</v>
      </c>
      <c r="B17" s="15" t="s">
        <v>23</v>
      </c>
      <c r="C17" s="30">
        <f t="shared" si="10"/>
        <v>40.3</v>
      </c>
      <c r="D17" s="30">
        <f t="shared" si="11"/>
        <v>44.699999999999996</v>
      </c>
      <c r="E17" s="30">
        <f t="shared" si="0"/>
        <v>110.91811414392059</v>
      </c>
      <c r="F17" s="31">
        <v>8</v>
      </c>
      <c r="G17" s="31">
        <v>10.1</v>
      </c>
      <c r="H17" s="30">
        <f t="shared" si="1"/>
        <v>126.25</v>
      </c>
      <c r="I17" s="30">
        <f t="shared" si="12"/>
        <v>22.59507829977629</v>
      </c>
      <c r="J17" s="30"/>
      <c r="K17" s="34"/>
      <c r="L17" s="30"/>
      <c r="M17" s="30"/>
      <c r="N17" s="30"/>
      <c r="O17" s="36"/>
      <c r="P17" s="30"/>
      <c r="Q17" s="30"/>
      <c r="R17" s="30">
        <v>19.3</v>
      </c>
      <c r="S17" s="30">
        <v>23.2</v>
      </c>
      <c r="T17" s="30">
        <f t="shared" si="2"/>
        <v>120.20725388601035</v>
      </c>
      <c r="U17" s="30">
        <f t="shared" si="13"/>
        <v>51.901565995525736</v>
      </c>
      <c r="V17" s="30">
        <v>13</v>
      </c>
      <c r="W17" s="30">
        <v>11.4</v>
      </c>
      <c r="X17" s="30">
        <f aca="true" t="shared" si="18" ref="X17:X37">W17/V17*100</f>
        <v>87.6923076923077</v>
      </c>
      <c r="Y17" s="30">
        <f aca="true" t="shared" si="19" ref="Y17:Y37">W17/D17*100</f>
        <v>25.503355704697988</v>
      </c>
      <c r="Z17" s="53">
        <v>62.6</v>
      </c>
      <c r="AA17" s="43">
        <v>52.9</v>
      </c>
      <c r="AB17" s="30">
        <f t="shared" si="3"/>
        <v>84.50479233226837</v>
      </c>
      <c r="AC17" s="42">
        <v>19.4</v>
      </c>
      <c r="AD17" s="42">
        <v>12.6</v>
      </c>
      <c r="AE17" s="30">
        <f t="shared" si="14"/>
        <v>64.94845360824742</v>
      </c>
      <c r="AF17" s="30">
        <f t="shared" si="4"/>
        <v>23.81852551984877</v>
      </c>
      <c r="AG17" s="42">
        <v>17.9</v>
      </c>
      <c r="AH17" s="42">
        <v>12.6</v>
      </c>
      <c r="AI17" s="30">
        <f t="shared" si="5"/>
        <v>70.39106145251397</v>
      </c>
      <c r="AJ17" s="30"/>
      <c r="AK17" s="30"/>
      <c r="AL17" s="30" t="e">
        <f aca="true" t="shared" si="20" ref="AL17:AL37">AK17/AJ17*100</f>
        <v>#DIV/0!</v>
      </c>
      <c r="AM17" s="30">
        <v>41.2</v>
      </c>
      <c r="AN17" s="30">
        <v>39.9</v>
      </c>
      <c r="AO17" s="30">
        <f t="shared" si="6"/>
        <v>96.84466019417475</v>
      </c>
      <c r="AP17" s="30">
        <f t="shared" si="7"/>
        <v>75.42533081285444</v>
      </c>
      <c r="AQ17" s="43">
        <v>2</v>
      </c>
      <c r="AR17" s="43">
        <v>0.3</v>
      </c>
      <c r="AS17" s="30">
        <f t="shared" si="8"/>
        <v>15</v>
      </c>
      <c r="AT17" s="30">
        <f t="shared" si="9"/>
        <v>0.5671077504725899</v>
      </c>
      <c r="AU17" s="38"/>
      <c r="AV17" s="36"/>
      <c r="AW17" s="30"/>
      <c r="AX17" s="38"/>
      <c r="AY17" s="41"/>
      <c r="AZ17" s="30"/>
      <c r="BA17" s="30">
        <f t="shared" si="15"/>
        <v>22.300000000000004</v>
      </c>
      <c r="BB17" s="30">
        <f t="shared" si="16"/>
        <v>-8.200000000000003</v>
      </c>
      <c r="BC17" s="30"/>
      <c r="BD17" s="5"/>
      <c r="BE17" s="5"/>
    </row>
    <row r="18" spans="1:57" ht="25.5">
      <c r="A18" s="13">
        <v>6</v>
      </c>
      <c r="B18" s="15" t="s">
        <v>24</v>
      </c>
      <c r="C18" s="30">
        <f t="shared" si="10"/>
        <v>87.89999999999999</v>
      </c>
      <c r="D18" s="30">
        <f t="shared" si="11"/>
        <v>87.89999999999999</v>
      </c>
      <c r="E18" s="30">
        <f t="shared" si="0"/>
        <v>100</v>
      </c>
      <c r="F18" s="31">
        <v>7</v>
      </c>
      <c r="G18" s="31">
        <v>9.6</v>
      </c>
      <c r="H18" s="30">
        <f t="shared" si="1"/>
        <v>137.14285714285714</v>
      </c>
      <c r="I18" s="30">
        <f t="shared" si="12"/>
        <v>10.921501706484642</v>
      </c>
      <c r="J18" s="30">
        <v>31.4</v>
      </c>
      <c r="K18" s="34">
        <v>31.4</v>
      </c>
      <c r="L18" s="30">
        <f>K18/J18*100</f>
        <v>100</v>
      </c>
      <c r="M18" s="30">
        <f>K18/D18*100</f>
        <v>35.72241183162685</v>
      </c>
      <c r="N18" s="30"/>
      <c r="O18" s="39"/>
      <c r="P18" s="30"/>
      <c r="Q18" s="30"/>
      <c r="R18" s="30">
        <v>48.9</v>
      </c>
      <c r="S18" s="30">
        <v>46.3</v>
      </c>
      <c r="T18" s="30">
        <f t="shared" si="2"/>
        <v>94.68302658486706</v>
      </c>
      <c r="U18" s="30">
        <f t="shared" si="13"/>
        <v>52.67349260523322</v>
      </c>
      <c r="V18" s="30">
        <v>0.6</v>
      </c>
      <c r="W18" s="30">
        <v>0.6</v>
      </c>
      <c r="X18" s="30">
        <f t="shared" si="18"/>
        <v>100</v>
      </c>
      <c r="Y18" s="30">
        <f t="shared" si="19"/>
        <v>0.6825938566552902</v>
      </c>
      <c r="Z18" s="55">
        <v>114.3</v>
      </c>
      <c r="AA18" s="36">
        <v>108.6</v>
      </c>
      <c r="AB18" s="30">
        <f t="shared" si="3"/>
        <v>95.01312335958005</v>
      </c>
      <c r="AC18" s="42">
        <v>10.2</v>
      </c>
      <c r="AD18" s="42">
        <v>9.9</v>
      </c>
      <c r="AE18" s="30">
        <f t="shared" si="14"/>
        <v>97.05882352941177</v>
      </c>
      <c r="AF18" s="30">
        <f t="shared" si="4"/>
        <v>9.116022099447514</v>
      </c>
      <c r="AG18" s="42">
        <v>10.2</v>
      </c>
      <c r="AH18" s="42">
        <v>9.9</v>
      </c>
      <c r="AI18" s="30">
        <f t="shared" si="5"/>
        <v>97.05882352941177</v>
      </c>
      <c r="AJ18" s="30"/>
      <c r="AK18" s="30"/>
      <c r="AL18" s="30" t="e">
        <f t="shared" si="20"/>
        <v>#DIV/0!</v>
      </c>
      <c r="AM18" s="30">
        <v>71</v>
      </c>
      <c r="AN18" s="30">
        <v>66.6</v>
      </c>
      <c r="AO18" s="30">
        <f t="shared" si="6"/>
        <v>93.80281690140845</v>
      </c>
      <c r="AP18" s="30">
        <f t="shared" si="7"/>
        <v>61.32596685082873</v>
      </c>
      <c r="AQ18" s="39">
        <v>33.1</v>
      </c>
      <c r="AR18" s="39">
        <v>32</v>
      </c>
      <c r="AS18" s="30">
        <f t="shared" si="8"/>
        <v>96.67673716012084</v>
      </c>
      <c r="AT18" s="30">
        <f t="shared" si="9"/>
        <v>29.46593001841621</v>
      </c>
      <c r="AU18" s="44"/>
      <c r="AV18" s="36"/>
      <c r="AW18" s="30"/>
      <c r="AX18" s="38"/>
      <c r="AY18" s="36"/>
      <c r="AZ18" s="30"/>
      <c r="BA18" s="30">
        <f t="shared" si="15"/>
        <v>26.400000000000006</v>
      </c>
      <c r="BB18" s="30">
        <f t="shared" si="16"/>
        <v>-20.700000000000003</v>
      </c>
      <c r="BC18" s="30"/>
      <c r="BD18" s="5"/>
      <c r="BE18" s="5"/>
    </row>
    <row r="19" spans="1:57" ht="14.25" customHeight="1">
      <c r="A19" s="13">
        <v>7</v>
      </c>
      <c r="B19" s="15" t="s">
        <v>25</v>
      </c>
      <c r="C19" s="30">
        <f t="shared" si="10"/>
        <v>71.19999999999999</v>
      </c>
      <c r="D19" s="30">
        <f t="shared" si="11"/>
        <v>71.2</v>
      </c>
      <c r="E19" s="30">
        <f t="shared" si="0"/>
        <v>100.00000000000003</v>
      </c>
      <c r="F19" s="31">
        <v>13.6</v>
      </c>
      <c r="G19" s="31">
        <v>13</v>
      </c>
      <c r="H19" s="30">
        <f t="shared" si="1"/>
        <v>95.58823529411765</v>
      </c>
      <c r="I19" s="30">
        <f t="shared" si="12"/>
        <v>18.258426966292134</v>
      </c>
      <c r="J19" s="30"/>
      <c r="K19" s="34"/>
      <c r="L19" s="30"/>
      <c r="M19" s="30"/>
      <c r="N19" s="30"/>
      <c r="O19" s="36"/>
      <c r="P19" s="30"/>
      <c r="Q19" s="30"/>
      <c r="R19" s="30">
        <v>55</v>
      </c>
      <c r="S19" s="30">
        <v>54.9</v>
      </c>
      <c r="T19" s="30">
        <f t="shared" si="2"/>
        <v>99.81818181818181</v>
      </c>
      <c r="U19" s="30">
        <f t="shared" si="13"/>
        <v>77.1067415730337</v>
      </c>
      <c r="V19" s="30">
        <v>2.6</v>
      </c>
      <c r="W19" s="30">
        <v>3.3</v>
      </c>
      <c r="X19" s="30">
        <f t="shared" si="18"/>
        <v>126.92307692307692</v>
      </c>
      <c r="Y19" s="30">
        <f t="shared" si="19"/>
        <v>4.634831460674157</v>
      </c>
      <c r="Z19" s="46">
        <v>111</v>
      </c>
      <c r="AA19" s="36">
        <v>110.4</v>
      </c>
      <c r="AB19" s="30">
        <f t="shared" si="3"/>
        <v>99.45945945945947</v>
      </c>
      <c r="AC19" s="42">
        <v>10.3</v>
      </c>
      <c r="AD19" s="42">
        <v>10.3</v>
      </c>
      <c r="AE19" s="30">
        <f t="shared" si="14"/>
        <v>100</v>
      </c>
      <c r="AF19" s="30">
        <f t="shared" si="4"/>
        <v>9.329710144927535</v>
      </c>
      <c r="AG19" s="42">
        <v>10.3</v>
      </c>
      <c r="AH19" s="42">
        <v>10.3</v>
      </c>
      <c r="AI19" s="30">
        <f t="shared" si="5"/>
        <v>100</v>
      </c>
      <c r="AJ19" s="30"/>
      <c r="AK19" s="30"/>
      <c r="AL19" s="30" t="e">
        <f t="shared" si="20"/>
        <v>#DIV/0!</v>
      </c>
      <c r="AM19" s="30">
        <v>51.2</v>
      </c>
      <c r="AN19" s="30">
        <v>51.1</v>
      </c>
      <c r="AO19" s="30">
        <f t="shared" si="6"/>
        <v>99.8046875</v>
      </c>
      <c r="AP19" s="30">
        <f t="shared" si="7"/>
        <v>46.28623188405797</v>
      </c>
      <c r="AQ19" s="43">
        <v>12.9</v>
      </c>
      <c r="AR19" s="43">
        <v>12.4</v>
      </c>
      <c r="AS19" s="30">
        <f t="shared" si="8"/>
        <v>96.12403100775194</v>
      </c>
      <c r="AT19" s="30">
        <f t="shared" si="9"/>
        <v>11.231884057971014</v>
      </c>
      <c r="AU19" s="38"/>
      <c r="AV19" s="36"/>
      <c r="AW19" s="30"/>
      <c r="AX19" s="38"/>
      <c r="AY19" s="36"/>
      <c r="AZ19" s="30"/>
      <c r="BA19" s="30">
        <f t="shared" si="15"/>
        <v>39.80000000000001</v>
      </c>
      <c r="BB19" s="30">
        <f t="shared" si="16"/>
        <v>-39.2</v>
      </c>
      <c r="BC19" s="30"/>
      <c r="BD19" s="5"/>
      <c r="BE19" s="5"/>
    </row>
    <row r="20" spans="1:57" ht="14.25" customHeight="1">
      <c r="A20" s="13">
        <v>8</v>
      </c>
      <c r="B20" s="15" t="s">
        <v>26</v>
      </c>
      <c r="C20" s="30">
        <f t="shared" si="10"/>
        <v>1201.3000000000002</v>
      </c>
      <c r="D20" s="30">
        <f t="shared" si="11"/>
        <v>1201.9</v>
      </c>
      <c r="E20" s="30">
        <f t="shared" si="0"/>
        <v>100.04994589195037</v>
      </c>
      <c r="F20" s="31">
        <v>50.9</v>
      </c>
      <c r="G20" s="31">
        <v>50.3</v>
      </c>
      <c r="H20" s="30">
        <f t="shared" si="1"/>
        <v>98.82121807465619</v>
      </c>
      <c r="I20" s="30">
        <f t="shared" si="12"/>
        <v>4.185040352774773</v>
      </c>
      <c r="J20" s="30"/>
      <c r="K20" s="34"/>
      <c r="L20" s="30"/>
      <c r="M20" s="30"/>
      <c r="N20" s="34"/>
      <c r="O20" s="43"/>
      <c r="P20" s="30"/>
      <c r="Q20" s="30"/>
      <c r="R20" s="30">
        <v>1137.4</v>
      </c>
      <c r="S20" s="30">
        <v>1142.2</v>
      </c>
      <c r="T20" s="30">
        <f t="shared" si="2"/>
        <v>100.42201512220853</v>
      </c>
      <c r="U20" s="30">
        <f t="shared" si="13"/>
        <v>95.03286463100092</v>
      </c>
      <c r="V20" s="30">
        <v>13</v>
      </c>
      <c r="W20" s="30">
        <v>9.4</v>
      </c>
      <c r="X20" s="30">
        <f t="shared" si="18"/>
        <v>72.3076923076923</v>
      </c>
      <c r="Y20" s="30">
        <f t="shared" si="19"/>
        <v>0.7820950162243114</v>
      </c>
      <c r="Z20" s="37">
        <v>1242.8</v>
      </c>
      <c r="AA20" s="43">
        <v>1234.3</v>
      </c>
      <c r="AB20" s="30">
        <f t="shared" si="3"/>
        <v>99.31606050852912</v>
      </c>
      <c r="AC20" s="42">
        <v>8</v>
      </c>
      <c r="AD20" s="42">
        <v>8</v>
      </c>
      <c r="AE20" s="30">
        <f t="shared" si="14"/>
        <v>100</v>
      </c>
      <c r="AF20" s="30">
        <f t="shared" si="4"/>
        <v>0.6481406465202949</v>
      </c>
      <c r="AG20" s="42">
        <v>8</v>
      </c>
      <c r="AH20" s="42">
        <v>8</v>
      </c>
      <c r="AI20" s="30">
        <f t="shared" si="5"/>
        <v>100</v>
      </c>
      <c r="AJ20" s="30"/>
      <c r="AK20" s="30"/>
      <c r="AL20" s="30" t="e">
        <f t="shared" si="20"/>
        <v>#DIV/0!</v>
      </c>
      <c r="AM20" s="30">
        <v>77.4</v>
      </c>
      <c r="AN20" s="30">
        <v>77.4</v>
      </c>
      <c r="AO20" s="30">
        <f t="shared" si="6"/>
        <v>100</v>
      </c>
      <c r="AP20" s="30">
        <f t="shared" si="7"/>
        <v>6.270760755083854</v>
      </c>
      <c r="AQ20" s="43">
        <v>55.2</v>
      </c>
      <c r="AR20" s="43">
        <v>54.6</v>
      </c>
      <c r="AS20" s="30">
        <f t="shared" si="8"/>
        <v>98.91304347826086</v>
      </c>
      <c r="AT20" s="30">
        <f t="shared" si="9"/>
        <v>4.4235599125010125</v>
      </c>
      <c r="AU20" s="44"/>
      <c r="AV20" s="36"/>
      <c r="AW20" s="30"/>
      <c r="AX20" s="44">
        <v>6</v>
      </c>
      <c r="AY20" s="36">
        <v>6</v>
      </c>
      <c r="AZ20" s="30">
        <f aca="true" t="shared" si="21" ref="AZ20:AZ37">AY20/AX20*100</f>
        <v>100</v>
      </c>
      <c r="BA20" s="30">
        <f t="shared" si="15"/>
        <v>41.49999999999977</v>
      </c>
      <c r="BB20" s="30">
        <f t="shared" si="16"/>
        <v>-32.399999999999864</v>
      </c>
      <c r="BC20" s="30"/>
      <c r="BD20" s="5"/>
      <c r="BE20" s="5"/>
    </row>
    <row r="21" spans="1:57" ht="14.25" customHeight="1">
      <c r="A21" s="13">
        <v>9</v>
      </c>
      <c r="B21" s="15" t="s">
        <v>47</v>
      </c>
      <c r="C21" s="30">
        <f t="shared" si="10"/>
        <v>285.1</v>
      </c>
      <c r="D21" s="30">
        <f t="shared" si="11"/>
        <v>285</v>
      </c>
      <c r="E21" s="30">
        <f t="shared" si="0"/>
        <v>99.9649245878639</v>
      </c>
      <c r="F21" s="31">
        <v>14</v>
      </c>
      <c r="G21" s="31">
        <v>13.9</v>
      </c>
      <c r="H21" s="30">
        <f t="shared" si="1"/>
        <v>99.28571428571429</v>
      </c>
      <c r="I21" s="30">
        <f t="shared" si="12"/>
        <v>4.87719298245614</v>
      </c>
      <c r="J21" s="30"/>
      <c r="K21" s="34"/>
      <c r="L21" s="30"/>
      <c r="M21" s="30"/>
      <c r="N21" s="34"/>
      <c r="O21" s="36"/>
      <c r="P21" s="30"/>
      <c r="Q21" s="30"/>
      <c r="R21" s="30">
        <v>270.1</v>
      </c>
      <c r="S21" s="30">
        <v>270.1</v>
      </c>
      <c r="T21" s="30">
        <f t="shared" si="2"/>
        <v>100</v>
      </c>
      <c r="U21" s="30">
        <f t="shared" si="13"/>
        <v>94.77192982456141</v>
      </c>
      <c r="V21" s="30">
        <v>1</v>
      </c>
      <c r="W21" s="30">
        <v>1</v>
      </c>
      <c r="X21" s="30">
        <f t="shared" si="18"/>
        <v>100</v>
      </c>
      <c r="Y21" s="30">
        <f t="shared" si="19"/>
        <v>0.3508771929824561</v>
      </c>
      <c r="Z21" s="37">
        <v>295.6</v>
      </c>
      <c r="AA21" s="36">
        <v>280.8</v>
      </c>
      <c r="AB21" s="30">
        <f t="shared" si="3"/>
        <v>94.99323410013531</v>
      </c>
      <c r="AC21" s="42">
        <v>10.3</v>
      </c>
      <c r="AD21" s="42">
        <v>7</v>
      </c>
      <c r="AE21" s="30">
        <f t="shared" si="14"/>
        <v>67.96116504854368</v>
      </c>
      <c r="AF21" s="30">
        <f t="shared" si="4"/>
        <v>2.492877492877493</v>
      </c>
      <c r="AG21" s="42">
        <v>8.3</v>
      </c>
      <c r="AH21" s="42">
        <v>7</v>
      </c>
      <c r="AI21" s="30">
        <f t="shared" si="5"/>
        <v>84.33734939759036</v>
      </c>
      <c r="AJ21" s="30"/>
      <c r="AK21" s="30"/>
      <c r="AL21" s="30" t="e">
        <f t="shared" si="20"/>
        <v>#DIV/0!</v>
      </c>
      <c r="AM21" s="30">
        <v>38.4</v>
      </c>
      <c r="AN21" s="30">
        <v>27.6</v>
      </c>
      <c r="AO21" s="30">
        <f t="shared" si="6"/>
        <v>71.87500000000001</v>
      </c>
      <c r="AP21" s="30">
        <f t="shared" si="7"/>
        <v>9.82905982905983</v>
      </c>
      <c r="AQ21" s="43">
        <v>12.8</v>
      </c>
      <c r="AR21" s="43">
        <v>12</v>
      </c>
      <c r="AS21" s="30">
        <f t="shared" si="8"/>
        <v>93.75</v>
      </c>
      <c r="AT21" s="30">
        <f t="shared" si="9"/>
        <v>4.273504273504273</v>
      </c>
      <c r="AU21" s="44"/>
      <c r="AV21" s="36"/>
      <c r="AW21" s="30"/>
      <c r="AX21" s="44"/>
      <c r="AY21" s="36"/>
      <c r="AZ21" s="30"/>
      <c r="BA21" s="30">
        <f t="shared" si="15"/>
        <v>10.5</v>
      </c>
      <c r="BB21" s="30">
        <f t="shared" si="16"/>
        <v>4.199999999999989</v>
      </c>
      <c r="BC21" s="30"/>
      <c r="BD21" s="5"/>
      <c r="BE21" s="5"/>
    </row>
    <row r="22" spans="1:57" ht="15.75" customHeight="1">
      <c r="A22" s="13">
        <v>10</v>
      </c>
      <c r="B22" s="15" t="s">
        <v>27</v>
      </c>
      <c r="C22" s="30">
        <f t="shared" si="10"/>
        <v>174.9</v>
      </c>
      <c r="D22" s="30">
        <f t="shared" si="11"/>
        <v>179.3</v>
      </c>
      <c r="E22" s="30">
        <f t="shared" si="0"/>
        <v>102.51572327044025</v>
      </c>
      <c r="F22" s="31">
        <v>19.5</v>
      </c>
      <c r="G22" s="33">
        <v>17.1</v>
      </c>
      <c r="H22" s="30">
        <f t="shared" si="1"/>
        <v>87.69230769230771</v>
      </c>
      <c r="I22" s="30">
        <f t="shared" si="12"/>
        <v>9.537088678192973</v>
      </c>
      <c r="J22" s="30"/>
      <c r="K22" s="34"/>
      <c r="L22" s="30"/>
      <c r="M22" s="30"/>
      <c r="N22" s="30"/>
      <c r="O22" s="41"/>
      <c r="P22" s="30"/>
      <c r="Q22" s="30"/>
      <c r="R22" s="30">
        <v>85.4</v>
      </c>
      <c r="S22" s="30">
        <v>74.5</v>
      </c>
      <c r="T22" s="30">
        <f t="shared" si="2"/>
        <v>87.23653395784542</v>
      </c>
      <c r="U22" s="30">
        <f t="shared" si="13"/>
        <v>41.550474065811486</v>
      </c>
      <c r="V22" s="30">
        <v>70</v>
      </c>
      <c r="W22" s="30">
        <v>87.7</v>
      </c>
      <c r="X22" s="30">
        <f t="shared" si="18"/>
        <v>125.28571428571429</v>
      </c>
      <c r="Y22" s="30">
        <f t="shared" si="19"/>
        <v>48.91243725599554</v>
      </c>
      <c r="Z22" s="37">
        <v>174.9</v>
      </c>
      <c r="AA22" s="36">
        <v>168.2</v>
      </c>
      <c r="AB22" s="30">
        <f t="shared" si="3"/>
        <v>96.16923956546597</v>
      </c>
      <c r="AC22" s="42">
        <v>25.5</v>
      </c>
      <c r="AD22" s="42">
        <v>25.3</v>
      </c>
      <c r="AE22" s="30">
        <f t="shared" si="14"/>
        <v>99.2156862745098</v>
      </c>
      <c r="AF22" s="30">
        <f t="shared" si="4"/>
        <v>15.041617122473246</v>
      </c>
      <c r="AG22" s="42">
        <v>25.5</v>
      </c>
      <c r="AH22" s="42">
        <v>25.3</v>
      </c>
      <c r="AI22" s="30">
        <f t="shared" si="5"/>
        <v>99.2156862745098</v>
      </c>
      <c r="AJ22" s="30"/>
      <c r="AK22" s="30"/>
      <c r="AL22" s="30" t="e">
        <f t="shared" si="20"/>
        <v>#DIV/0!</v>
      </c>
      <c r="AM22" s="30">
        <v>135.9</v>
      </c>
      <c r="AN22" s="30">
        <v>131.2</v>
      </c>
      <c r="AO22" s="30">
        <f t="shared" si="6"/>
        <v>96.54157468727004</v>
      </c>
      <c r="AP22" s="30">
        <f t="shared" si="7"/>
        <v>78.00237812128418</v>
      </c>
      <c r="AQ22" s="43">
        <v>13.5</v>
      </c>
      <c r="AR22" s="43">
        <v>11.7</v>
      </c>
      <c r="AS22" s="30">
        <f t="shared" si="8"/>
        <v>86.66666666666666</v>
      </c>
      <c r="AT22" s="30">
        <f t="shared" si="9"/>
        <v>6.956004756242569</v>
      </c>
      <c r="AU22" s="38"/>
      <c r="AV22" s="36"/>
      <c r="AW22" s="30"/>
      <c r="AX22" s="44"/>
      <c r="AY22" s="41"/>
      <c r="AZ22" s="30"/>
      <c r="BA22" s="30">
        <f t="shared" si="15"/>
        <v>0</v>
      </c>
      <c r="BB22" s="30">
        <f t="shared" si="16"/>
        <v>11.100000000000023</v>
      </c>
      <c r="BC22" s="30"/>
      <c r="BD22" s="5"/>
      <c r="BE22" s="5"/>
    </row>
    <row r="23" spans="1:57" ht="15" customHeight="1">
      <c r="A23" s="13">
        <v>11</v>
      </c>
      <c r="B23" s="15" t="s">
        <v>28</v>
      </c>
      <c r="C23" s="30">
        <f t="shared" si="10"/>
        <v>202.70000000000002</v>
      </c>
      <c r="D23" s="30">
        <f t="shared" si="11"/>
        <v>203.2</v>
      </c>
      <c r="E23" s="30">
        <f t="shared" si="0"/>
        <v>100.24666995559939</v>
      </c>
      <c r="F23" s="31">
        <v>68.2</v>
      </c>
      <c r="G23" s="31">
        <v>69.5</v>
      </c>
      <c r="H23" s="30">
        <f t="shared" si="1"/>
        <v>101.90615835777126</v>
      </c>
      <c r="I23" s="30">
        <f t="shared" si="12"/>
        <v>34.202755905511815</v>
      </c>
      <c r="J23" s="30">
        <v>23.6</v>
      </c>
      <c r="K23" s="34">
        <v>23.6</v>
      </c>
      <c r="L23" s="30">
        <f>K23/J23*100</f>
        <v>100</v>
      </c>
      <c r="M23" s="30">
        <f aca="true" t="shared" si="22" ref="M23:M37">K23/D23*100</f>
        <v>11.61417322834646</v>
      </c>
      <c r="N23" s="30"/>
      <c r="O23" s="36"/>
      <c r="P23" s="30"/>
      <c r="Q23" s="30"/>
      <c r="R23" s="30">
        <v>101.9</v>
      </c>
      <c r="S23" s="30">
        <v>77.4</v>
      </c>
      <c r="T23" s="30">
        <f t="shared" si="2"/>
        <v>75.9568204121688</v>
      </c>
      <c r="U23" s="30">
        <f t="shared" si="13"/>
        <v>38.09055118110237</v>
      </c>
      <c r="V23" s="30">
        <v>9</v>
      </c>
      <c r="W23" s="30">
        <v>32.7</v>
      </c>
      <c r="X23" s="30">
        <f t="shared" si="18"/>
        <v>363.33333333333337</v>
      </c>
      <c r="Y23" s="30">
        <f t="shared" si="19"/>
        <v>16.09251968503937</v>
      </c>
      <c r="Z23" s="37">
        <v>202.7</v>
      </c>
      <c r="AA23" s="36">
        <v>160.6</v>
      </c>
      <c r="AB23" s="30">
        <f t="shared" si="3"/>
        <v>79.23038973852985</v>
      </c>
      <c r="AC23" s="42">
        <v>39.9</v>
      </c>
      <c r="AD23" s="42">
        <v>34.2</v>
      </c>
      <c r="AE23" s="30">
        <f t="shared" si="14"/>
        <v>85.71428571428572</v>
      </c>
      <c r="AF23" s="30">
        <f t="shared" si="4"/>
        <v>21.295143212951434</v>
      </c>
      <c r="AG23" s="42">
        <v>37.9</v>
      </c>
      <c r="AH23" s="42">
        <v>34.2</v>
      </c>
      <c r="AI23" s="30">
        <f t="shared" si="5"/>
        <v>90.23746701846966</v>
      </c>
      <c r="AJ23" s="30"/>
      <c r="AK23" s="30"/>
      <c r="AL23" s="30" t="e">
        <f t="shared" si="20"/>
        <v>#DIV/0!</v>
      </c>
      <c r="AM23" s="30">
        <v>41.8</v>
      </c>
      <c r="AN23" s="30">
        <v>37.4</v>
      </c>
      <c r="AO23" s="30">
        <f t="shared" si="6"/>
        <v>89.47368421052632</v>
      </c>
      <c r="AP23" s="30">
        <f t="shared" si="7"/>
        <v>23.28767123287671</v>
      </c>
      <c r="AQ23" s="43">
        <v>74.5</v>
      </c>
      <c r="AR23" s="43">
        <v>46.1</v>
      </c>
      <c r="AS23" s="30">
        <f t="shared" si="8"/>
        <v>61.87919463087248</v>
      </c>
      <c r="AT23" s="30">
        <f t="shared" si="9"/>
        <v>28.70485678704857</v>
      </c>
      <c r="AU23" s="44"/>
      <c r="AV23" s="36"/>
      <c r="AW23" s="30"/>
      <c r="AX23" s="44">
        <v>20</v>
      </c>
      <c r="AY23" s="41">
        <v>10.9</v>
      </c>
      <c r="AZ23" s="30">
        <f t="shared" si="21"/>
        <v>54.50000000000001</v>
      </c>
      <c r="BA23" s="30">
        <f t="shared" si="15"/>
        <v>0</v>
      </c>
      <c r="BB23" s="30">
        <f t="shared" si="16"/>
        <v>42.599999999999994</v>
      </c>
      <c r="BC23" s="30"/>
      <c r="BD23" s="5"/>
      <c r="BE23" s="5"/>
    </row>
    <row r="24" spans="1:57" ht="0.75" customHeight="1">
      <c r="A24" s="13">
        <v>12</v>
      </c>
      <c r="B24" s="14"/>
      <c r="C24" s="34"/>
      <c r="D24" s="34" t="e">
        <f>G24+#REF!+O24</f>
        <v>#REF!</v>
      </c>
      <c r="E24" s="30" t="e">
        <f t="shared" si="0"/>
        <v>#REF!</v>
      </c>
      <c r="F24" s="47"/>
      <c r="G24" s="48"/>
      <c r="H24" s="30" t="e">
        <f t="shared" si="1"/>
        <v>#DIV/0!</v>
      </c>
      <c r="I24" s="30" t="e">
        <f t="shared" si="12"/>
        <v>#REF!</v>
      </c>
      <c r="J24" s="30"/>
      <c r="K24" s="30"/>
      <c r="L24" s="30"/>
      <c r="M24" s="30" t="e">
        <f t="shared" si="22"/>
        <v>#REF!</v>
      </c>
      <c r="N24" s="31"/>
      <c r="O24" s="31"/>
      <c r="P24" s="30" t="e">
        <f t="shared" si="17"/>
        <v>#DIV/0!</v>
      </c>
      <c r="Q24" s="30"/>
      <c r="R24" s="30"/>
      <c r="S24" s="30"/>
      <c r="T24" s="30" t="e">
        <f t="shared" si="2"/>
        <v>#DIV/0!</v>
      </c>
      <c r="U24" s="30" t="e">
        <f t="shared" si="13"/>
        <v>#REF!</v>
      </c>
      <c r="V24" s="30"/>
      <c r="W24" s="30"/>
      <c r="X24" s="30" t="e">
        <f t="shared" si="18"/>
        <v>#DIV/0!</v>
      </c>
      <c r="Y24" s="30" t="e">
        <f t="shared" si="19"/>
        <v>#REF!</v>
      </c>
      <c r="Z24" s="41"/>
      <c r="AA24" s="41"/>
      <c r="AB24" s="30" t="e">
        <f t="shared" si="3"/>
        <v>#DIV/0!</v>
      </c>
      <c r="AC24" s="30"/>
      <c r="AD24" s="30"/>
      <c r="AE24" s="30" t="e">
        <f t="shared" si="14"/>
        <v>#DIV/0!</v>
      </c>
      <c r="AF24" s="30" t="e">
        <f t="shared" si="4"/>
        <v>#DIV/0!</v>
      </c>
      <c r="AG24" s="30"/>
      <c r="AH24" s="30"/>
      <c r="AI24" s="30" t="e">
        <f t="shared" si="5"/>
        <v>#DIV/0!</v>
      </c>
      <c r="AJ24" s="30"/>
      <c r="AK24" s="30"/>
      <c r="AL24" s="30" t="e">
        <f t="shared" si="20"/>
        <v>#DIV/0!</v>
      </c>
      <c r="AM24" s="30"/>
      <c r="AN24" s="30"/>
      <c r="AO24" s="30" t="e">
        <f t="shared" si="6"/>
        <v>#DIV/0!</v>
      </c>
      <c r="AP24" s="30" t="e">
        <f t="shared" si="7"/>
        <v>#DIV/0!</v>
      </c>
      <c r="AQ24" s="41"/>
      <c r="AR24" s="41"/>
      <c r="AS24" s="30" t="e">
        <f t="shared" si="8"/>
        <v>#DIV/0!</v>
      </c>
      <c r="AT24" s="30" t="e">
        <f aca="true" t="shared" si="23" ref="AT24:AT37">+AR24/AA24*100</f>
        <v>#DIV/0!</v>
      </c>
      <c r="AU24" s="41"/>
      <c r="AV24" s="41"/>
      <c r="AW24" s="30" t="e">
        <f aca="true" t="shared" si="24" ref="AW24:AW37">AV24/AU24*100</f>
        <v>#DIV/0!</v>
      </c>
      <c r="AX24" s="41"/>
      <c r="AY24" s="41"/>
      <c r="AZ24" s="30" t="e">
        <f t="shared" si="21"/>
        <v>#DIV/0!</v>
      </c>
      <c r="BA24" s="30"/>
      <c r="BB24" s="30" t="e">
        <f>+D24-AA24</f>
        <v>#REF!</v>
      </c>
      <c r="BC24" s="30"/>
      <c r="BD24" s="5"/>
      <c r="BE24" s="5"/>
    </row>
    <row r="25" spans="1:57" ht="14.25" hidden="1">
      <c r="A25" s="13">
        <v>13</v>
      </c>
      <c r="B25" s="14"/>
      <c r="C25" s="34" t="e">
        <f>F25+#REF!+N25</f>
        <v>#REF!</v>
      </c>
      <c r="D25" s="34" t="e">
        <f>G25+#REF!+O25</f>
        <v>#REF!</v>
      </c>
      <c r="E25" s="30" t="e">
        <f t="shared" si="0"/>
        <v>#REF!</v>
      </c>
      <c r="F25" s="47"/>
      <c r="G25" s="48"/>
      <c r="H25" s="30" t="e">
        <f t="shared" si="1"/>
        <v>#DIV/0!</v>
      </c>
      <c r="I25" s="30" t="e">
        <f t="shared" si="12"/>
        <v>#REF!</v>
      </c>
      <c r="J25" s="30"/>
      <c r="K25" s="30"/>
      <c r="L25" s="30"/>
      <c r="M25" s="30" t="e">
        <f t="shared" si="22"/>
        <v>#REF!</v>
      </c>
      <c r="N25" s="31"/>
      <c r="O25" s="31"/>
      <c r="P25" s="30" t="e">
        <f t="shared" si="17"/>
        <v>#DIV/0!</v>
      </c>
      <c r="Q25" s="30"/>
      <c r="R25" s="30"/>
      <c r="S25" s="30"/>
      <c r="T25" s="30" t="e">
        <f t="shared" si="2"/>
        <v>#DIV/0!</v>
      </c>
      <c r="U25" s="30" t="e">
        <f t="shared" si="13"/>
        <v>#REF!</v>
      </c>
      <c r="V25" s="30"/>
      <c r="W25" s="30"/>
      <c r="X25" s="30" t="e">
        <f t="shared" si="18"/>
        <v>#DIV/0!</v>
      </c>
      <c r="Y25" s="30" t="e">
        <f t="shared" si="19"/>
        <v>#REF!</v>
      </c>
      <c r="Z25" s="41"/>
      <c r="AA25" s="41"/>
      <c r="AB25" s="30" t="e">
        <f t="shared" si="3"/>
        <v>#DIV/0!</v>
      </c>
      <c r="AC25" s="30"/>
      <c r="AD25" s="30"/>
      <c r="AE25" s="30" t="e">
        <f t="shared" si="14"/>
        <v>#DIV/0!</v>
      </c>
      <c r="AF25" s="30" t="e">
        <f t="shared" si="4"/>
        <v>#DIV/0!</v>
      </c>
      <c r="AG25" s="30"/>
      <c r="AH25" s="30"/>
      <c r="AI25" s="30" t="e">
        <f t="shared" si="5"/>
        <v>#DIV/0!</v>
      </c>
      <c r="AJ25" s="30"/>
      <c r="AK25" s="30"/>
      <c r="AL25" s="30" t="e">
        <f t="shared" si="20"/>
        <v>#DIV/0!</v>
      </c>
      <c r="AM25" s="30"/>
      <c r="AN25" s="30"/>
      <c r="AO25" s="30" t="e">
        <f t="shared" si="6"/>
        <v>#DIV/0!</v>
      </c>
      <c r="AP25" s="30" t="e">
        <f t="shared" si="7"/>
        <v>#DIV/0!</v>
      </c>
      <c r="AQ25" s="41"/>
      <c r="AR25" s="41"/>
      <c r="AS25" s="30" t="e">
        <f t="shared" si="8"/>
        <v>#DIV/0!</v>
      </c>
      <c r="AT25" s="30" t="e">
        <f t="shared" si="23"/>
        <v>#DIV/0!</v>
      </c>
      <c r="AU25" s="41"/>
      <c r="AV25" s="41"/>
      <c r="AW25" s="30" t="e">
        <f t="shared" si="24"/>
        <v>#DIV/0!</v>
      </c>
      <c r="AX25" s="41"/>
      <c r="AY25" s="41"/>
      <c r="AZ25" s="30" t="e">
        <f t="shared" si="21"/>
        <v>#DIV/0!</v>
      </c>
      <c r="BA25" s="30"/>
      <c r="BB25" s="30"/>
      <c r="BC25" s="30"/>
      <c r="BD25" s="5"/>
      <c r="BE25" s="5"/>
    </row>
    <row r="26" spans="1:57" ht="14.25" hidden="1">
      <c r="A26" s="13">
        <v>14</v>
      </c>
      <c r="B26" s="14"/>
      <c r="C26" s="34" t="e">
        <f>F26+#REF!+N26</f>
        <v>#REF!</v>
      </c>
      <c r="D26" s="34" t="e">
        <f>G26+#REF!+O26</f>
        <v>#REF!</v>
      </c>
      <c r="E26" s="30" t="e">
        <f t="shared" si="0"/>
        <v>#REF!</v>
      </c>
      <c r="F26" s="47"/>
      <c r="G26" s="48"/>
      <c r="H26" s="30" t="e">
        <f t="shared" si="1"/>
        <v>#DIV/0!</v>
      </c>
      <c r="I26" s="30" t="e">
        <f t="shared" si="12"/>
        <v>#REF!</v>
      </c>
      <c r="J26" s="30"/>
      <c r="K26" s="30"/>
      <c r="L26" s="30"/>
      <c r="M26" s="30" t="e">
        <f t="shared" si="22"/>
        <v>#REF!</v>
      </c>
      <c r="N26" s="31"/>
      <c r="O26" s="31"/>
      <c r="P26" s="30" t="e">
        <f t="shared" si="17"/>
        <v>#DIV/0!</v>
      </c>
      <c r="Q26" s="30"/>
      <c r="R26" s="30"/>
      <c r="S26" s="30"/>
      <c r="T26" s="30" t="e">
        <f t="shared" si="2"/>
        <v>#DIV/0!</v>
      </c>
      <c r="U26" s="30" t="e">
        <f t="shared" si="13"/>
        <v>#REF!</v>
      </c>
      <c r="V26" s="30"/>
      <c r="W26" s="30"/>
      <c r="X26" s="30" t="e">
        <f t="shared" si="18"/>
        <v>#DIV/0!</v>
      </c>
      <c r="Y26" s="30" t="e">
        <f t="shared" si="19"/>
        <v>#REF!</v>
      </c>
      <c r="Z26" s="41"/>
      <c r="AA26" s="41"/>
      <c r="AB26" s="30" t="e">
        <f t="shared" si="3"/>
        <v>#DIV/0!</v>
      </c>
      <c r="AC26" s="30"/>
      <c r="AD26" s="30"/>
      <c r="AE26" s="30" t="e">
        <f t="shared" si="14"/>
        <v>#DIV/0!</v>
      </c>
      <c r="AF26" s="30" t="e">
        <f t="shared" si="4"/>
        <v>#DIV/0!</v>
      </c>
      <c r="AG26" s="30"/>
      <c r="AH26" s="30"/>
      <c r="AI26" s="30" t="e">
        <f t="shared" si="5"/>
        <v>#DIV/0!</v>
      </c>
      <c r="AJ26" s="30"/>
      <c r="AK26" s="30"/>
      <c r="AL26" s="30" t="e">
        <f t="shared" si="20"/>
        <v>#DIV/0!</v>
      </c>
      <c r="AM26" s="30"/>
      <c r="AN26" s="30"/>
      <c r="AO26" s="30" t="e">
        <f t="shared" si="6"/>
        <v>#DIV/0!</v>
      </c>
      <c r="AP26" s="30" t="e">
        <f t="shared" si="7"/>
        <v>#DIV/0!</v>
      </c>
      <c r="AQ26" s="41"/>
      <c r="AR26" s="41"/>
      <c r="AS26" s="30" t="e">
        <f t="shared" si="8"/>
        <v>#DIV/0!</v>
      </c>
      <c r="AT26" s="30" t="e">
        <f t="shared" si="23"/>
        <v>#DIV/0!</v>
      </c>
      <c r="AU26" s="41"/>
      <c r="AV26" s="41"/>
      <c r="AW26" s="30" t="e">
        <f t="shared" si="24"/>
        <v>#DIV/0!</v>
      </c>
      <c r="AX26" s="41"/>
      <c r="AY26" s="41"/>
      <c r="AZ26" s="30" t="e">
        <f t="shared" si="21"/>
        <v>#DIV/0!</v>
      </c>
      <c r="BA26" s="30"/>
      <c r="BB26" s="30"/>
      <c r="BC26" s="30"/>
      <c r="BD26" s="5"/>
      <c r="BE26" s="5"/>
    </row>
    <row r="27" spans="1:57" ht="14.25" hidden="1">
      <c r="A27" s="13">
        <v>15</v>
      </c>
      <c r="B27" s="14"/>
      <c r="C27" s="34" t="e">
        <f>F27+#REF!+N27</f>
        <v>#REF!</v>
      </c>
      <c r="D27" s="34" t="e">
        <f>G27+#REF!+O27</f>
        <v>#REF!</v>
      </c>
      <c r="E27" s="30" t="e">
        <f t="shared" si="0"/>
        <v>#REF!</v>
      </c>
      <c r="F27" s="47"/>
      <c r="G27" s="48"/>
      <c r="H27" s="30" t="e">
        <f t="shared" si="1"/>
        <v>#DIV/0!</v>
      </c>
      <c r="I27" s="30" t="e">
        <f t="shared" si="12"/>
        <v>#REF!</v>
      </c>
      <c r="J27" s="30"/>
      <c r="K27" s="30"/>
      <c r="L27" s="30"/>
      <c r="M27" s="30" t="e">
        <f t="shared" si="22"/>
        <v>#REF!</v>
      </c>
      <c r="N27" s="31"/>
      <c r="O27" s="31"/>
      <c r="P27" s="30" t="e">
        <f t="shared" si="17"/>
        <v>#DIV/0!</v>
      </c>
      <c r="Q27" s="30"/>
      <c r="R27" s="30"/>
      <c r="S27" s="30"/>
      <c r="T27" s="30" t="e">
        <f t="shared" si="2"/>
        <v>#DIV/0!</v>
      </c>
      <c r="U27" s="30" t="e">
        <f t="shared" si="13"/>
        <v>#REF!</v>
      </c>
      <c r="V27" s="30"/>
      <c r="W27" s="30"/>
      <c r="X27" s="30" t="e">
        <f t="shared" si="18"/>
        <v>#DIV/0!</v>
      </c>
      <c r="Y27" s="30" t="e">
        <f t="shared" si="19"/>
        <v>#REF!</v>
      </c>
      <c r="Z27" s="41"/>
      <c r="AA27" s="41"/>
      <c r="AB27" s="30" t="e">
        <f t="shared" si="3"/>
        <v>#DIV/0!</v>
      </c>
      <c r="AC27" s="30"/>
      <c r="AD27" s="30"/>
      <c r="AE27" s="30" t="e">
        <f t="shared" si="14"/>
        <v>#DIV/0!</v>
      </c>
      <c r="AF27" s="30" t="e">
        <f t="shared" si="4"/>
        <v>#DIV/0!</v>
      </c>
      <c r="AG27" s="30"/>
      <c r="AH27" s="30"/>
      <c r="AI27" s="30" t="e">
        <f t="shared" si="5"/>
        <v>#DIV/0!</v>
      </c>
      <c r="AJ27" s="30"/>
      <c r="AK27" s="30"/>
      <c r="AL27" s="30" t="e">
        <f t="shared" si="20"/>
        <v>#DIV/0!</v>
      </c>
      <c r="AM27" s="30"/>
      <c r="AN27" s="30"/>
      <c r="AO27" s="30" t="e">
        <f t="shared" si="6"/>
        <v>#DIV/0!</v>
      </c>
      <c r="AP27" s="30" t="e">
        <f t="shared" si="7"/>
        <v>#DIV/0!</v>
      </c>
      <c r="AQ27" s="41"/>
      <c r="AR27" s="41"/>
      <c r="AS27" s="30" t="e">
        <f t="shared" si="8"/>
        <v>#DIV/0!</v>
      </c>
      <c r="AT27" s="30" t="e">
        <f t="shared" si="23"/>
        <v>#DIV/0!</v>
      </c>
      <c r="AU27" s="41"/>
      <c r="AV27" s="41"/>
      <c r="AW27" s="30" t="e">
        <f t="shared" si="24"/>
        <v>#DIV/0!</v>
      </c>
      <c r="AX27" s="41"/>
      <c r="AY27" s="41"/>
      <c r="AZ27" s="30" t="e">
        <f t="shared" si="21"/>
        <v>#DIV/0!</v>
      </c>
      <c r="BA27" s="30"/>
      <c r="BB27" s="30"/>
      <c r="BC27" s="30"/>
      <c r="BD27" s="5"/>
      <c r="BE27" s="5"/>
    </row>
    <row r="28" spans="1:57" ht="14.25" hidden="1">
      <c r="A28" s="13">
        <v>16</v>
      </c>
      <c r="B28" s="14"/>
      <c r="C28" s="34" t="e">
        <f>F28+#REF!+N28</f>
        <v>#REF!</v>
      </c>
      <c r="D28" s="34" t="e">
        <f>G28+#REF!+O28</f>
        <v>#REF!</v>
      </c>
      <c r="E28" s="30" t="e">
        <f t="shared" si="0"/>
        <v>#REF!</v>
      </c>
      <c r="F28" s="47"/>
      <c r="G28" s="48"/>
      <c r="H28" s="30" t="e">
        <f t="shared" si="1"/>
        <v>#DIV/0!</v>
      </c>
      <c r="I28" s="30" t="e">
        <f t="shared" si="12"/>
        <v>#REF!</v>
      </c>
      <c r="J28" s="30"/>
      <c r="K28" s="30"/>
      <c r="L28" s="30"/>
      <c r="M28" s="30" t="e">
        <f t="shared" si="22"/>
        <v>#REF!</v>
      </c>
      <c r="N28" s="31"/>
      <c r="O28" s="31"/>
      <c r="P28" s="30" t="e">
        <f t="shared" si="17"/>
        <v>#DIV/0!</v>
      </c>
      <c r="Q28" s="30"/>
      <c r="R28" s="30"/>
      <c r="S28" s="30"/>
      <c r="T28" s="30" t="e">
        <f t="shared" si="2"/>
        <v>#DIV/0!</v>
      </c>
      <c r="U28" s="30" t="e">
        <f t="shared" si="13"/>
        <v>#REF!</v>
      </c>
      <c r="V28" s="30"/>
      <c r="W28" s="30"/>
      <c r="X28" s="30" t="e">
        <f t="shared" si="18"/>
        <v>#DIV/0!</v>
      </c>
      <c r="Y28" s="30" t="e">
        <f t="shared" si="19"/>
        <v>#REF!</v>
      </c>
      <c r="Z28" s="41"/>
      <c r="AA28" s="41"/>
      <c r="AB28" s="30" t="e">
        <f t="shared" si="3"/>
        <v>#DIV/0!</v>
      </c>
      <c r="AC28" s="30"/>
      <c r="AD28" s="30"/>
      <c r="AE28" s="30" t="e">
        <f t="shared" si="14"/>
        <v>#DIV/0!</v>
      </c>
      <c r="AF28" s="30" t="e">
        <f t="shared" si="4"/>
        <v>#DIV/0!</v>
      </c>
      <c r="AG28" s="30"/>
      <c r="AH28" s="30"/>
      <c r="AI28" s="30" t="e">
        <f t="shared" si="5"/>
        <v>#DIV/0!</v>
      </c>
      <c r="AJ28" s="30"/>
      <c r="AK28" s="30"/>
      <c r="AL28" s="30" t="e">
        <f t="shared" si="20"/>
        <v>#DIV/0!</v>
      </c>
      <c r="AM28" s="30"/>
      <c r="AN28" s="30"/>
      <c r="AO28" s="30" t="e">
        <f t="shared" si="6"/>
        <v>#DIV/0!</v>
      </c>
      <c r="AP28" s="30" t="e">
        <f t="shared" si="7"/>
        <v>#DIV/0!</v>
      </c>
      <c r="AQ28" s="41"/>
      <c r="AR28" s="41"/>
      <c r="AS28" s="30" t="e">
        <f t="shared" si="8"/>
        <v>#DIV/0!</v>
      </c>
      <c r="AT28" s="30" t="e">
        <f t="shared" si="23"/>
        <v>#DIV/0!</v>
      </c>
      <c r="AU28" s="41"/>
      <c r="AV28" s="41"/>
      <c r="AW28" s="30" t="e">
        <f t="shared" si="24"/>
        <v>#DIV/0!</v>
      </c>
      <c r="AX28" s="41"/>
      <c r="AY28" s="41"/>
      <c r="AZ28" s="30" t="e">
        <f t="shared" si="21"/>
        <v>#DIV/0!</v>
      </c>
      <c r="BA28" s="30"/>
      <c r="BB28" s="30"/>
      <c r="BC28" s="30"/>
      <c r="BD28" s="5"/>
      <c r="BE28" s="5"/>
    </row>
    <row r="29" spans="1:57" ht="14.25" hidden="1">
      <c r="A29" s="13">
        <v>17</v>
      </c>
      <c r="B29" s="15" t="s">
        <v>29</v>
      </c>
      <c r="C29" s="34" t="e">
        <f>F29+#REF!+N29</f>
        <v>#REF!</v>
      </c>
      <c r="D29" s="34" t="e">
        <f>G29+#REF!+O29</f>
        <v>#REF!</v>
      </c>
      <c r="E29" s="30" t="e">
        <f t="shared" si="0"/>
        <v>#REF!</v>
      </c>
      <c r="F29" s="47"/>
      <c r="G29" s="48"/>
      <c r="H29" s="30" t="e">
        <f t="shared" si="1"/>
        <v>#DIV/0!</v>
      </c>
      <c r="I29" s="30" t="e">
        <f t="shared" si="12"/>
        <v>#REF!</v>
      </c>
      <c r="J29" s="30"/>
      <c r="K29" s="30"/>
      <c r="L29" s="30"/>
      <c r="M29" s="30" t="e">
        <f t="shared" si="22"/>
        <v>#REF!</v>
      </c>
      <c r="N29" s="31"/>
      <c r="O29" s="31"/>
      <c r="P29" s="30" t="e">
        <f t="shared" si="17"/>
        <v>#DIV/0!</v>
      </c>
      <c r="Q29" s="30"/>
      <c r="R29" s="30"/>
      <c r="S29" s="30"/>
      <c r="T29" s="30" t="e">
        <f t="shared" si="2"/>
        <v>#DIV/0!</v>
      </c>
      <c r="U29" s="30" t="e">
        <f t="shared" si="13"/>
        <v>#REF!</v>
      </c>
      <c r="V29" s="30"/>
      <c r="W29" s="30"/>
      <c r="X29" s="30" t="e">
        <f t="shared" si="18"/>
        <v>#DIV/0!</v>
      </c>
      <c r="Y29" s="30" t="e">
        <f t="shared" si="19"/>
        <v>#REF!</v>
      </c>
      <c r="Z29" s="41"/>
      <c r="AA29" s="41"/>
      <c r="AB29" s="30" t="e">
        <f t="shared" si="3"/>
        <v>#DIV/0!</v>
      </c>
      <c r="AC29" s="30"/>
      <c r="AD29" s="30"/>
      <c r="AE29" s="30" t="e">
        <f t="shared" si="14"/>
        <v>#DIV/0!</v>
      </c>
      <c r="AF29" s="30" t="e">
        <f t="shared" si="4"/>
        <v>#DIV/0!</v>
      </c>
      <c r="AG29" s="30"/>
      <c r="AH29" s="30"/>
      <c r="AI29" s="30" t="e">
        <f t="shared" si="5"/>
        <v>#DIV/0!</v>
      </c>
      <c r="AJ29" s="30"/>
      <c r="AK29" s="30"/>
      <c r="AL29" s="30" t="e">
        <f t="shared" si="20"/>
        <v>#DIV/0!</v>
      </c>
      <c r="AM29" s="30"/>
      <c r="AN29" s="30"/>
      <c r="AO29" s="30" t="e">
        <f t="shared" si="6"/>
        <v>#DIV/0!</v>
      </c>
      <c r="AP29" s="30" t="e">
        <f t="shared" si="7"/>
        <v>#DIV/0!</v>
      </c>
      <c r="AQ29" s="41"/>
      <c r="AR29" s="41"/>
      <c r="AS29" s="30" t="e">
        <f t="shared" si="8"/>
        <v>#DIV/0!</v>
      </c>
      <c r="AT29" s="30" t="e">
        <f t="shared" si="23"/>
        <v>#DIV/0!</v>
      </c>
      <c r="AU29" s="41"/>
      <c r="AV29" s="41"/>
      <c r="AW29" s="30" t="e">
        <f t="shared" si="24"/>
        <v>#DIV/0!</v>
      </c>
      <c r="AX29" s="41"/>
      <c r="AY29" s="41"/>
      <c r="AZ29" s="30" t="e">
        <f t="shared" si="21"/>
        <v>#DIV/0!</v>
      </c>
      <c r="BA29" s="30"/>
      <c r="BB29" s="30"/>
      <c r="BC29" s="30"/>
      <c r="BD29" s="5"/>
      <c r="BE29" s="5"/>
    </row>
    <row r="30" spans="1:57" ht="14.25" hidden="1">
      <c r="A30" s="13">
        <v>18</v>
      </c>
      <c r="B30" s="15" t="s">
        <v>29</v>
      </c>
      <c r="C30" s="34" t="e">
        <f>F30+#REF!+N30</f>
        <v>#REF!</v>
      </c>
      <c r="D30" s="34" t="e">
        <f>G30+#REF!+O30</f>
        <v>#REF!</v>
      </c>
      <c r="E30" s="30" t="e">
        <f t="shared" si="0"/>
        <v>#REF!</v>
      </c>
      <c r="F30" s="47"/>
      <c r="G30" s="48"/>
      <c r="H30" s="30" t="e">
        <f t="shared" si="1"/>
        <v>#DIV/0!</v>
      </c>
      <c r="I30" s="30" t="e">
        <f t="shared" si="12"/>
        <v>#REF!</v>
      </c>
      <c r="J30" s="30"/>
      <c r="K30" s="30"/>
      <c r="L30" s="30"/>
      <c r="M30" s="30" t="e">
        <f t="shared" si="22"/>
        <v>#REF!</v>
      </c>
      <c r="N30" s="31"/>
      <c r="O30" s="31"/>
      <c r="P30" s="30" t="e">
        <f t="shared" si="17"/>
        <v>#DIV/0!</v>
      </c>
      <c r="Q30" s="30"/>
      <c r="R30" s="30"/>
      <c r="S30" s="30"/>
      <c r="T30" s="30" t="e">
        <f t="shared" si="2"/>
        <v>#DIV/0!</v>
      </c>
      <c r="U30" s="30" t="e">
        <f t="shared" si="13"/>
        <v>#REF!</v>
      </c>
      <c r="V30" s="30"/>
      <c r="W30" s="30"/>
      <c r="X30" s="30" t="e">
        <f t="shared" si="18"/>
        <v>#DIV/0!</v>
      </c>
      <c r="Y30" s="30" t="e">
        <f t="shared" si="19"/>
        <v>#REF!</v>
      </c>
      <c r="Z30" s="41"/>
      <c r="AA30" s="41"/>
      <c r="AB30" s="30" t="e">
        <f t="shared" si="3"/>
        <v>#DIV/0!</v>
      </c>
      <c r="AC30" s="30"/>
      <c r="AD30" s="30"/>
      <c r="AE30" s="30" t="e">
        <f t="shared" si="14"/>
        <v>#DIV/0!</v>
      </c>
      <c r="AF30" s="30" t="e">
        <f t="shared" si="4"/>
        <v>#DIV/0!</v>
      </c>
      <c r="AG30" s="30"/>
      <c r="AH30" s="30"/>
      <c r="AI30" s="30" t="e">
        <f t="shared" si="5"/>
        <v>#DIV/0!</v>
      </c>
      <c r="AJ30" s="30"/>
      <c r="AK30" s="30"/>
      <c r="AL30" s="30" t="e">
        <f t="shared" si="20"/>
        <v>#DIV/0!</v>
      </c>
      <c r="AM30" s="30"/>
      <c r="AN30" s="30"/>
      <c r="AO30" s="30" t="e">
        <f t="shared" si="6"/>
        <v>#DIV/0!</v>
      </c>
      <c r="AP30" s="30" t="e">
        <f t="shared" si="7"/>
        <v>#DIV/0!</v>
      </c>
      <c r="AQ30" s="41"/>
      <c r="AR30" s="41"/>
      <c r="AS30" s="30" t="e">
        <f t="shared" si="8"/>
        <v>#DIV/0!</v>
      </c>
      <c r="AT30" s="30" t="e">
        <f t="shared" si="23"/>
        <v>#DIV/0!</v>
      </c>
      <c r="AU30" s="41"/>
      <c r="AV30" s="41"/>
      <c r="AW30" s="30" t="e">
        <f t="shared" si="24"/>
        <v>#DIV/0!</v>
      </c>
      <c r="AX30" s="41"/>
      <c r="AY30" s="41"/>
      <c r="AZ30" s="30" t="e">
        <f t="shared" si="21"/>
        <v>#DIV/0!</v>
      </c>
      <c r="BA30" s="30"/>
      <c r="BB30" s="30"/>
      <c r="BC30" s="30"/>
      <c r="BD30" s="5"/>
      <c r="BE30" s="5"/>
    </row>
    <row r="31" spans="1:57" ht="14.25" hidden="1">
      <c r="A31" s="13">
        <v>19</v>
      </c>
      <c r="B31" s="14"/>
      <c r="C31" s="34" t="e">
        <f>F31+#REF!+N31</f>
        <v>#REF!</v>
      </c>
      <c r="D31" s="34" t="e">
        <f>G31+#REF!+O31</f>
        <v>#REF!</v>
      </c>
      <c r="E31" s="30" t="e">
        <f t="shared" si="0"/>
        <v>#REF!</v>
      </c>
      <c r="F31" s="47"/>
      <c r="G31" s="48"/>
      <c r="H31" s="30" t="e">
        <f t="shared" si="1"/>
        <v>#DIV/0!</v>
      </c>
      <c r="I31" s="30" t="e">
        <f t="shared" si="12"/>
        <v>#REF!</v>
      </c>
      <c r="J31" s="30"/>
      <c r="K31" s="30"/>
      <c r="L31" s="30"/>
      <c r="M31" s="30" t="e">
        <f t="shared" si="22"/>
        <v>#REF!</v>
      </c>
      <c r="N31" s="31"/>
      <c r="O31" s="31"/>
      <c r="P31" s="30" t="e">
        <f t="shared" si="17"/>
        <v>#DIV/0!</v>
      </c>
      <c r="Q31" s="30"/>
      <c r="R31" s="30"/>
      <c r="S31" s="30"/>
      <c r="T31" s="30" t="e">
        <f t="shared" si="2"/>
        <v>#DIV/0!</v>
      </c>
      <c r="U31" s="30" t="e">
        <f t="shared" si="13"/>
        <v>#REF!</v>
      </c>
      <c r="V31" s="30"/>
      <c r="W31" s="30"/>
      <c r="X31" s="30" t="e">
        <f t="shared" si="18"/>
        <v>#DIV/0!</v>
      </c>
      <c r="Y31" s="30" t="e">
        <f t="shared" si="19"/>
        <v>#REF!</v>
      </c>
      <c r="Z31" s="41"/>
      <c r="AA31" s="41"/>
      <c r="AB31" s="30" t="e">
        <f t="shared" si="3"/>
        <v>#DIV/0!</v>
      </c>
      <c r="AC31" s="30"/>
      <c r="AD31" s="30"/>
      <c r="AE31" s="30" t="e">
        <f t="shared" si="14"/>
        <v>#DIV/0!</v>
      </c>
      <c r="AF31" s="30" t="e">
        <f t="shared" si="4"/>
        <v>#DIV/0!</v>
      </c>
      <c r="AG31" s="30"/>
      <c r="AH31" s="30"/>
      <c r="AI31" s="30" t="e">
        <f t="shared" si="5"/>
        <v>#DIV/0!</v>
      </c>
      <c r="AJ31" s="30"/>
      <c r="AK31" s="30"/>
      <c r="AL31" s="30" t="e">
        <f t="shared" si="20"/>
        <v>#DIV/0!</v>
      </c>
      <c r="AM31" s="30"/>
      <c r="AN31" s="30"/>
      <c r="AO31" s="30" t="e">
        <f t="shared" si="6"/>
        <v>#DIV/0!</v>
      </c>
      <c r="AP31" s="30" t="e">
        <f t="shared" si="7"/>
        <v>#DIV/0!</v>
      </c>
      <c r="AQ31" s="41"/>
      <c r="AR31" s="41"/>
      <c r="AS31" s="30" t="e">
        <f t="shared" si="8"/>
        <v>#DIV/0!</v>
      </c>
      <c r="AT31" s="30" t="e">
        <f t="shared" si="23"/>
        <v>#DIV/0!</v>
      </c>
      <c r="AU31" s="41"/>
      <c r="AV31" s="41"/>
      <c r="AW31" s="30" t="e">
        <f t="shared" si="24"/>
        <v>#DIV/0!</v>
      </c>
      <c r="AX31" s="41"/>
      <c r="AY31" s="41"/>
      <c r="AZ31" s="30" t="e">
        <f t="shared" si="21"/>
        <v>#DIV/0!</v>
      </c>
      <c r="BA31" s="30"/>
      <c r="BB31" s="30"/>
      <c r="BC31" s="30"/>
      <c r="BD31" s="5"/>
      <c r="BE31" s="5"/>
    </row>
    <row r="32" spans="1:57" ht="14.25" hidden="1">
      <c r="A32" s="13">
        <v>20</v>
      </c>
      <c r="B32" s="14"/>
      <c r="C32" s="34" t="e">
        <f>F32+#REF!+N32</f>
        <v>#REF!</v>
      </c>
      <c r="D32" s="34" t="e">
        <f>G32+#REF!+O32</f>
        <v>#REF!</v>
      </c>
      <c r="E32" s="30" t="e">
        <f t="shared" si="0"/>
        <v>#REF!</v>
      </c>
      <c r="F32" s="47"/>
      <c r="G32" s="48"/>
      <c r="H32" s="30" t="e">
        <f t="shared" si="1"/>
        <v>#DIV/0!</v>
      </c>
      <c r="I32" s="30" t="e">
        <f t="shared" si="12"/>
        <v>#REF!</v>
      </c>
      <c r="J32" s="30"/>
      <c r="K32" s="30"/>
      <c r="L32" s="30"/>
      <c r="M32" s="30" t="e">
        <f t="shared" si="22"/>
        <v>#REF!</v>
      </c>
      <c r="N32" s="31"/>
      <c r="O32" s="31"/>
      <c r="P32" s="30" t="e">
        <f t="shared" si="17"/>
        <v>#DIV/0!</v>
      </c>
      <c r="Q32" s="30"/>
      <c r="R32" s="30"/>
      <c r="S32" s="30"/>
      <c r="T32" s="30" t="e">
        <f t="shared" si="2"/>
        <v>#DIV/0!</v>
      </c>
      <c r="U32" s="30" t="e">
        <f t="shared" si="13"/>
        <v>#REF!</v>
      </c>
      <c r="V32" s="30"/>
      <c r="W32" s="30"/>
      <c r="X32" s="30" t="e">
        <f t="shared" si="18"/>
        <v>#DIV/0!</v>
      </c>
      <c r="Y32" s="30" t="e">
        <f t="shared" si="19"/>
        <v>#REF!</v>
      </c>
      <c r="Z32" s="41"/>
      <c r="AA32" s="41"/>
      <c r="AB32" s="30" t="e">
        <f t="shared" si="3"/>
        <v>#DIV/0!</v>
      </c>
      <c r="AC32" s="30"/>
      <c r="AD32" s="30"/>
      <c r="AE32" s="30" t="e">
        <f t="shared" si="14"/>
        <v>#DIV/0!</v>
      </c>
      <c r="AF32" s="30" t="e">
        <f t="shared" si="4"/>
        <v>#DIV/0!</v>
      </c>
      <c r="AG32" s="30"/>
      <c r="AH32" s="30"/>
      <c r="AI32" s="30" t="e">
        <f t="shared" si="5"/>
        <v>#DIV/0!</v>
      </c>
      <c r="AJ32" s="30"/>
      <c r="AK32" s="30"/>
      <c r="AL32" s="30" t="e">
        <f t="shared" si="20"/>
        <v>#DIV/0!</v>
      </c>
      <c r="AM32" s="30"/>
      <c r="AN32" s="30"/>
      <c r="AO32" s="30" t="e">
        <f t="shared" si="6"/>
        <v>#DIV/0!</v>
      </c>
      <c r="AP32" s="30" t="e">
        <f t="shared" si="7"/>
        <v>#DIV/0!</v>
      </c>
      <c r="AQ32" s="41"/>
      <c r="AR32" s="41"/>
      <c r="AS32" s="30" t="e">
        <f t="shared" si="8"/>
        <v>#DIV/0!</v>
      </c>
      <c r="AT32" s="30" t="e">
        <f t="shared" si="23"/>
        <v>#DIV/0!</v>
      </c>
      <c r="AU32" s="41"/>
      <c r="AV32" s="41"/>
      <c r="AW32" s="30" t="e">
        <f t="shared" si="24"/>
        <v>#DIV/0!</v>
      </c>
      <c r="AX32" s="41"/>
      <c r="AY32" s="41"/>
      <c r="AZ32" s="30" t="e">
        <f t="shared" si="21"/>
        <v>#DIV/0!</v>
      </c>
      <c r="BA32" s="30"/>
      <c r="BB32" s="30"/>
      <c r="BC32" s="30"/>
      <c r="BD32" s="5"/>
      <c r="BE32" s="5"/>
    </row>
    <row r="33" spans="1:57" ht="14.25" hidden="1">
      <c r="A33" s="13">
        <v>21</v>
      </c>
      <c r="B33" s="14"/>
      <c r="C33" s="34" t="e">
        <f>F33+#REF!+N33</f>
        <v>#REF!</v>
      </c>
      <c r="D33" s="34" t="e">
        <f>G33+#REF!+O33</f>
        <v>#REF!</v>
      </c>
      <c r="E33" s="30" t="e">
        <f t="shared" si="0"/>
        <v>#REF!</v>
      </c>
      <c r="F33" s="47"/>
      <c r="G33" s="48"/>
      <c r="H33" s="30" t="e">
        <f t="shared" si="1"/>
        <v>#DIV/0!</v>
      </c>
      <c r="I33" s="30" t="e">
        <f t="shared" si="12"/>
        <v>#REF!</v>
      </c>
      <c r="J33" s="30"/>
      <c r="K33" s="30"/>
      <c r="L33" s="30"/>
      <c r="M33" s="30" t="e">
        <f t="shared" si="22"/>
        <v>#REF!</v>
      </c>
      <c r="N33" s="31"/>
      <c r="O33" s="31"/>
      <c r="P33" s="30" t="e">
        <f t="shared" si="17"/>
        <v>#DIV/0!</v>
      </c>
      <c r="Q33" s="30"/>
      <c r="R33" s="30"/>
      <c r="S33" s="30"/>
      <c r="T33" s="30" t="e">
        <f t="shared" si="2"/>
        <v>#DIV/0!</v>
      </c>
      <c r="U33" s="30" t="e">
        <f t="shared" si="13"/>
        <v>#REF!</v>
      </c>
      <c r="V33" s="30"/>
      <c r="W33" s="30"/>
      <c r="X33" s="30" t="e">
        <f t="shared" si="18"/>
        <v>#DIV/0!</v>
      </c>
      <c r="Y33" s="30" t="e">
        <f t="shared" si="19"/>
        <v>#REF!</v>
      </c>
      <c r="Z33" s="41"/>
      <c r="AA33" s="41"/>
      <c r="AB33" s="30" t="e">
        <f t="shared" si="3"/>
        <v>#DIV/0!</v>
      </c>
      <c r="AC33" s="30"/>
      <c r="AD33" s="30"/>
      <c r="AE33" s="30" t="e">
        <f t="shared" si="14"/>
        <v>#DIV/0!</v>
      </c>
      <c r="AF33" s="30" t="e">
        <f t="shared" si="4"/>
        <v>#DIV/0!</v>
      </c>
      <c r="AG33" s="30"/>
      <c r="AH33" s="30"/>
      <c r="AI33" s="30" t="e">
        <f t="shared" si="5"/>
        <v>#DIV/0!</v>
      </c>
      <c r="AJ33" s="30"/>
      <c r="AK33" s="30"/>
      <c r="AL33" s="30" t="e">
        <f t="shared" si="20"/>
        <v>#DIV/0!</v>
      </c>
      <c r="AM33" s="30"/>
      <c r="AN33" s="30"/>
      <c r="AO33" s="30" t="e">
        <f t="shared" si="6"/>
        <v>#DIV/0!</v>
      </c>
      <c r="AP33" s="30" t="e">
        <f t="shared" si="7"/>
        <v>#DIV/0!</v>
      </c>
      <c r="AQ33" s="41"/>
      <c r="AR33" s="41"/>
      <c r="AS33" s="30" t="e">
        <f t="shared" si="8"/>
        <v>#DIV/0!</v>
      </c>
      <c r="AT33" s="30" t="e">
        <f t="shared" si="23"/>
        <v>#DIV/0!</v>
      </c>
      <c r="AU33" s="41"/>
      <c r="AV33" s="41"/>
      <c r="AW33" s="30" t="e">
        <f t="shared" si="24"/>
        <v>#DIV/0!</v>
      </c>
      <c r="AX33" s="41"/>
      <c r="AY33" s="41"/>
      <c r="AZ33" s="30" t="e">
        <f t="shared" si="21"/>
        <v>#DIV/0!</v>
      </c>
      <c r="BA33" s="30"/>
      <c r="BB33" s="30"/>
      <c r="BC33" s="30"/>
      <c r="BD33" s="5"/>
      <c r="BE33" s="5"/>
    </row>
    <row r="34" spans="1:57" ht="14.25" hidden="1">
      <c r="A34" s="13">
        <v>22</v>
      </c>
      <c r="B34" s="14"/>
      <c r="C34" s="34" t="e">
        <f>F34+#REF!+N34</f>
        <v>#REF!</v>
      </c>
      <c r="D34" s="34" t="e">
        <f>G34+#REF!+O34</f>
        <v>#REF!</v>
      </c>
      <c r="E34" s="30" t="e">
        <f t="shared" si="0"/>
        <v>#REF!</v>
      </c>
      <c r="F34" s="47"/>
      <c r="G34" s="48"/>
      <c r="H34" s="30" t="e">
        <f t="shared" si="1"/>
        <v>#DIV/0!</v>
      </c>
      <c r="I34" s="30" t="e">
        <f t="shared" si="12"/>
        <v>#REF!</v>
      </c>
      <c r="J34" s="30"/>
      <c r="K34" s="30"/>
      <c r="L34" s="30"/>
      <c r="M34" s="30" t="e">
        <f t="shared" si="22"/>
        <v>#REF!</v>
      </c>
      <c r="N34" s="31"/>
      <c r="O34" s="31"/>
      <c r="P34" s="30" t="e">
        <f t="shared" si="17"/>
        <v>#DIV/0!</v>
      </c>
      <c r="Q34" s="30"/>
      <c r="R34" s="30"/>
      <c r="S34" s="30"/>
      <c r="T34" s="30" t="e">
        <f t="shared" si="2"/>
        <v>#DIV/0!</v>
      </c>
      <c r="U34" s="30" t="e">
        <f t="shared" si="13"/>
        <v>#REF!</v>
      </c>
      <c r="V34" s="30"/>
      <c r="W34" s="30"/>
      <c r="X34" s="30" t="e">
        <f t="shared" si="18"/>
        <v>#DIV/0!</v>
      </c>
      <c r="Y34" s="30" t="e">
        <f t="shared" si="19"/>
        <v>#REF!</v>
      </c>
      <c r="Z34" s="41"/>
      <c r="AA34" s="41"/>
      <c r="AB34" s="30" t="e">
        <f t="shared" si="3"/>
        <v>#DIV/0!</v>
      </c>
      <c r="AC34" s="30"/>
      <c r="AD34" s="30"/>
      <c r="AE34" s="30" t="e">
        <f t="shared" si="14"/>
        <v>#DIV/0!</v>
      </c>
      <c r="AF34" s="30" t="e">
        <f t="shared" si="4"/>
        <v>#DIV/0!</v>
      </c>
      <c r="AG34" s="30"/>
      <c r="AH34" s="30"/>
      <c r="AI34" s="30" t="e">
        <f t="shared" si="5"/>
        <v>#DIV/0!</v>
      </c>
      <c r="AJ34" s="30"/>
      <c r="AK34" s="30"/>
      <c r="AL34" s="30" t="e">
        <f t="shared" si="20"/>
        <v>#DIV/0!</v>
      </c>
      <c r="AM34" s="30"/>
      <c r="AN34" s="30"/>
      <c r="AO34" s="30" t="e">
        <f t="shared" si="6"/>
        <v>#DIV/0!</v>
      </c>
      <c r="AP34" s="30" t="e">
        <f t="shared" si="7"/>
        <v>#DIV/0!</v>
      </c>
      <c r="AQ34" s="41"/>
      <c r="AR34" s="41"/>
      <c r="AS34" s="30" t="e">
        <f t="shared" si="8"/>
        <v>#DIV/0!</v>
      </c>
      <c r="AT34" s="30" t="e">
        <f t="shared" si="23"/>
        <v>#DIV/0!</v>
      </c>
      <c r="AU34" s="41"/>
      <c r="AV34" s="41"/>
      <c r="AW34" s="30" t="e">
        <f t="shared" si="24"/>
        <v>#DIV/0!</v>
      </c>
      <c r="AX34" s="41"/>
      <c r="AY34" s="41"/>
      <c r="AZ34" s="30" t="e">
        <f t="shared" si="21"/>
        <v>#DIV/0!</v>
      </c>
      <c r="BA34" s="30"/>
      <c r="BB34" s="30"/>
      <c r="BC34" s="30"/>
      <c r="BD34" s="5"/>
      <c r="BE34" s="5"/>
    </row>
    <row r="35" spans="1:57" ht="14.25" hidden="1">
      <c r="A35" s="13">
        <v>23</v>
      </c>
      <c r="B35" s="14"/>
      <c r="C35" s="34" t="e">
        <f>F35+#REF!+N35</f>
        <v>#REF!</v>
      </c>
      <c r="D35" s="34" t="e">
        <f>G35+#REF!+O35</f>
        <v>#REF!</v>
      </c>
      <c r="E35" s="30" t="e">
        <f t="shared" si="0"/>
        <v>#REF!</v>
      </c>
      <c r="F35" s="31"/>
      <c r="G35" s="31"/>
      <c r="H35" s="30" t="e">
        <f t="shared" si="1"/>
        <v>#DIV/0!</v>
      </c>
      <c r="I35" s="30" t="e">
        <f t="shared" si="12"/>
        <v>#REF!</v>
      </c>
      <c r="J35" s="30"/>
      <c r="K35" s="30"/>
      <c r="L35" s="30"/>
      <c r="M35" s="30" t="e">
        <f t="shared" si="22"/>
        <v>#REF!</v>
      </c>
      <c r="N35" s="31"/>
      <c r="O35" s="31"/>
      <c r="P35" s="30" t="e">
        <f t="shared" si="17"/>
        <v>#DIV/0!</v>
      </c>
      <c r="Q35" s="30"/>
      <c r="R35" s="30"/>
      <c r="S35" s="30"/>
      <c r="T35" s="30" t="e">
        <f t="shared" si="2"/>
        <v>#DIV/0!</v>
      </c>
      <c r="U35" s="30" t="e">
        <f t="shared" si="13"/>
        <v>#REF!</v>
      </c>
      <c r="V35" s="30"/>
      <c r="W35" s="30"/>
      <c r="X35" s="30" t="e">
        <f t="shared" si="18"/>
        <v>#DIV/0!</v>
      </c>
      <c r="Y35" s="30" t="e">
        <f t="shared" si="19"/>
        <v>#REF!</v>
      </c>
      <c r="Z35" s="41"/>
      <c r="AA35" s="41"/>
      <c r="AB35" s="30" t="e">
        <f t="shared" si="3"/>
        <v>#DIV/0!</v>
      </c>
      <c r="AC35" s="30"/>
      <c r="AD35" s="30"/>
      <c r="AE35" s="30" t="e">
        <f t="shared" si="14"/>
        <v>#DIV/0!</v>
      </c>
      <c r="AF35" s="30" t="e">
        <f t="shared" si="4"/>
        <v>#DIV/0!</v>
      </c>
      <c r="AG35" s="30"/>
      <c r="AH35" s="30"/>
      <c r="AI35" s="30" t="e">
        <f t="shared" si="5"/>
        <v>#DIV/0!</v>
      </c>
      <c r="AJ35" s="30"/>
      <c r="AK35" s="30"/>
      <c r="AL35" s="30" t="e">
        <f t="shared" si="20"/>
        <v>#DIV/0!</v>
      </c>
      <c r="AM35" s="30"/>
      <c r="AN35" s="30"/>
      <c r="AO35" s="30" t="e">
        <f t="shared" si="6"/>
        <v>#DIV/0!</v>
      </c>
      <c r="AP35" s="30" t="e">
        <f t="shared" si="7"/>
        <v>#DIV/0!</v>
      </c>
      <c r="AQ35" s="41"/>
      <c r="AR35" s="41"/>
      <c r="AS35" s="30" t="e">
        <f t="shared" si="8"/>
        <v>#DIV/0!</v>
      </c>
      <c r="AT35" s="30" t="e">
        <f t="shared" si="23"/>
        <v>#DIV/0!</v>
      </c>
      <c r="AU35" s="41"/>
      <c r="AV35" s="41"/>
      <c r="AW35" s="30" t="e">
        <f t="shared" si="24"/>
        <v>#DIV/0!</v>
      </c>
      <c r="AX35" s="41"/>
      <c r="AY35" s="41"/>
      <c r="AZ35" s="30" t="e">
        <f t="shared" si="21"/>
        <v>#DIV/0!</v>
      </c>
      <c r="BA35" s="30"/>
      <c r="BB35" s="30"/>
      <c r="BC35" s="30"/>
      <c r="BD35" s="5"/>
      <c r="BE35" s="5"/>
    </row>
    <row r="36" spans="1:57" ht="14.25" hidden="1">
      <c r="A36" s="13">
        <v>24</v>
      </c>
      <c r="B36" s="14"/>
      <c r="C36" s="34" t="e">
        <f>F36+#REF!+N36</f>
        <v>#REF!</v>
      </c>
      <c r="D36" s="34" t="e">
        <f>G36+#REF!+O36</f>
        <v>#REF!</v>
      </c>
      <c r="E36" s="30" t="e">
        <f t="shared" si="0"/>
        <v>#REF!</v>
      </c>
      <c r="F36" s="31"/>
      <c r="G36" s="31"/>
      <c r="H36" s="30" t="e">
        <f t="shared" si="1"/>
        <v>#DIV/0!</v>
      </c>
      <c r="I36" s="30" t="e">
        <f t="shared" si="12"/>
        <v>#REF!</v>
      </c>
      <c r="J36" s="30"/>
      <c r="K36" s="30"/>
      <c r="L36" s="30"/>
      <c r="M36" s="30" t="e">
        <f t="shared" si="22"/>
        <v>#REF!</v>
      </c>
      <c r="N36" s="31"/>
      <c r="O36" s="31"/>
      <c r="P36" s="30" t="e">
        <f t="shared" si="17"/>
        <v>#DIV/0!</v>
      </c>
      <c r="Q36" s="30"/>
      <c r="R36" s="30"/>
      <c r="S36" s="30"/>
      <c r="T36" s="30" t="e">
        <f t="shared" si="2"/>
        <v>#DIV/0!</v>
      </c>
      <c r="U36" s="30" t="e">
        <f t="shared" si="13"/>
        <v>#REF!</v>
      </c>
      <c r="V36" s="30"/>
      <c r="W36" s="30"/>
      <c r="X36" s="30" t="e">
        <f t="shared" si="18"/>
        <v>#DIV/0!</v>
      </c>
      <c r="Y36" s="30" t="e">
        <f t="shared" si="19"/>
        <v>#REF!</v>
      </c>
      <c r="Z36" s="41"/>
      <c r="AA36" s="41"/>
      <c r="AB36" s="30" t="e">
        <f t="shared" si="3"/>
        <v>#DIV/0!</v>
      </c>
      <c r="AC36" s="30"/>
      <c r="AD36" s="30"/>
      <c r="AE36" s="30" t="e">
        <f t="shared" si="14"/>
        <v>#DIV/0!</v>
      </c>
      <c r="AF36" s="30" t="e">
        <f t="shared" si="4"/>
        <v>#DIV/0!</v>
      </c>
      <c r="AG36" s="30"/>
      <c r="AH36" s="30"/>
      <c r="AI36" s="30" t="e">
        <f t="shared" si="5"/>
        <v>#DIV/0!</v>
      </c>
      <c r="AJ36" s="30"/>
      <c r="AK36" s="30"/>
      <c r="AL36" s="30" t="e">
        <f t="shared" si="20"/>
        <v>#DIV/0!</v>
      </c>
      <c r="AM36" s="30"/>
      <c r="AN36" s="30"/>
      <c r="AO36" s="30" t="e">
        <f t="shared" si="6"/>
        <v>#DIV/0!</v>
      </c>
      <c r="AP36" s="30" t="e">
        <f t="shared" si="7"/>
        <v>#DIV/0!</v>
      </c>
      <c r="AQ36" s="41"/>
      <c r="AR36" s="41"/>
      <c r="AS36" s="30" t="e">
        <f t="shared" si="8"/>
        <v>#DIV/0!</v>
      </c>
      <c r="AT36" s="30" t="e">
        <f t="shared" si="23"/>
        <v>#DIV/0!</v>
      </c>
      <c r="AU36" s="41"/>
      <c r="AV36" s="41"/>
      <c r="AW36" s="30" t="e">
        <f t="shared" si="24"/>
        <v>#DIV/0!</v>
      </c>
      <c r="AX36" s="41"/>
      <c r="AY36" s="41"/>
      <c r="AZ36" s="30" t="e">
        <f t="shared" si="21"/>
        <v>#DIV/0!</v>
      </c>
      <c r="BA36" s="30"/>
      <c r="BB36" s="30"/>
      <c r="BC36" s="30"/>
      <c r="BD36" s="5"/>
      <c r="BE36" s="5"/>
    </row>
    <row r="37" spans="1:57" s="3" customFormat="1" ht="20.25" customHeight="1">
      <c r="A37" s="94" t="s">
        <v>30</v>
      </c>
      <c r="B37" s="94"/>
      <c r="C37" s="30">
        <f>SUM(C13:C23)</f>
        <v>2362.1</v>
      </c>
      <c r="D37" s="30">
        <f>SUM(D13:D23)</f>
        <v>2391.5</v>
      </c>
      <c r="E37" s="30">
        <f t="shared" si="0"/>
        <v>101.24465517971298</v>
      </c>
      <c r="F37" s="30">
        <f>SUM(F13:F36)</f>
        <v>238.7</v>
      </c>
      <c r="G37" s="30">
        <f>SUM(G13:G36)</f>
        <v>250.6</v>
      </c>
      <c r="H37" s="30">
        <f t="shared" si="1"/>
        <v>104.98533724340176</v>
      </c>
      <c r="I37" s="30">
        <f t="shared" si="12"/>
        <v>10.478779008990173</v>
      </c>
      <c r="J37" s="30">
        <f>SUM(J13:J36)</f>
        <v>59.5</v>
      </c>
      <c r="K37" s="30">
        <f>SUM(K13:K36)</f>
        <v>59.5</v>
      </c>
      <c r="L37" s="30">
        <f>K37/J37*100</f>
        <v>100</v>
      </c>
      <c r="M37" s="30">
        <f t="shared" si="22"/>
        <v>2.4879782563244826</v>
      </c>
      <c r="N37" s="30">
        <f>SUM(N13:N36)</f>
        <v>9.2</v>
      </c>
      <c r="O37" s="34">
        <f>SUM(O13:O36)</f>
        <v>9.2</v>
      </c>
      <c r="P37" s="30">
        <f t="shared" si="17"/>
        <v>100</v>
      </c>
      <c r="Q37" s="30">
        <f>O37/D37*100</f>
        <v>0.3846957976165586</v>
      </c>
      <c r="R37" s="34">
        <f>SUM(R13:R36)</f>
        <v>1945.5000000000005</v>
      </c>
      <c r="S37" s="34">
        <f>SUM(S13:S36)</f>
        <v>1925.6</v>
      </c>
      <c r="T37" s="30">
        <f t="shared" si="2"/>
        <v>98.97712670264711</v>
      </c>
      <c r="U37" s="30">
        <f t="shared" si="13"/>
        <v>80.51850303157015</v>
      </c>
      <c r="V37" s="34">
        <f>SUM(V13:V36)</f>
        <v>109.2</v>
      </c>
      <c r="W37" s="34">
        <f>SUM(W13:W36)</f>
        <v>146.60000000000002</v>
      </c>
      <c r="X37" s="30">
        <f t="shared" si="18"/>
        <v>134.24908424908426</v>
      </c>
      <c r="Y37" s="30">
        <f t="shared" si="19"/>
        <v>6.130043905498642</v>
      </c>
      <c r="Z37" s="34">
        <f>SUM(Z13:Z36)</f>
        <v>2513.5</v>
      </c>
      <c r="AA37" s="30">
        <f>SUM(AA13:AA36)</f>
        <v>2387.2999999999997</v>
      </c>
      <c r="AB37" s="30">
        <f t="shared" si="3"/>
        <v>94.97911279092898</v>
      </c>
      <c r="AC37" s="30">
        <f>SUM(AC13:AC36)</f>
        <v>175.5</v>
      </c>
      <c r="AD37" s="30">
        <f>SUM(AD13:AD36)</f>
        <v>153.6</v>
      </c>
      <c r="AE37" s="30">
        <f t="shared" si="14"/>
        <v>87.52136752136752</v>
      </c>
      <c r="AF37" s="30">
        <f t="shared" si="4"/>
        <v>6.434046831148159</v>
      </c>
      <c r="AG37" s="30">
        <f>SUM(AG13:AG36)</f>
        <v>167</v>
      </c>
      <c r="AH37" s="30">
        <f>SUM(AH13:AH36)</f>
        <v>153.6</v>
      </c>
      <c r="AI37" s="30">
        <f t="shared" si="5"/>
        <v>91.97604790419162</v>
      </c>
      <c r="AJ37" s="30">
        <f>SUM(AJ13:AJ36)</f>
        <v>0</v>
      </c>
      <c r="AK37" s="34">
        <f>SUM(AK13:AK36)</f>
        <v>0</v>
      </c>
      <c r="AL37" s="30" t="e">
        <f t="shared" si="20"/>
        <v>#DIV/0!</v>
      </c>
      <c r="AM37" s="34">
        <f>SUM(AM13:AM36)</f>
        <v>555.3</v>
      </c>
      <c r="AN37" s="34">
        <f>SUM(AN13:AN36)</f>
        <v>500.9</v>
      </c>
      <c r="AO37" s="30">
        <f t="shared" si="6"/>
        <v>90.20349360705924</v>
      </c>
      <c r="AP37" s="30">
        <f t="shared" si="7"/>
        <v>20.981862354961674</v>
      </c>
      <c r="AQ37" s="30">
        <f>SUM(AQ13:AQ36)</f>
        <v>235.40000000000003</v>
      </c>
      <c r="AR37" s="34">
        <f>SUM(AR13:AR36)</f>
        <v>196.89999999999998</v>
      </c>
      <c r="AS37" s="30">
        <f t="shared" si="8"/>
        <v>83.6448598130841</v>
      </c>
      <c r="AT37" s="30">
        <f t="shared" si="23"/>
        <v>8.247811334980941</v>
      </c>
      <c r="AU37" s="30">
        <f>SUM(AU13:AU36)</f>
        <v>0</v>
      </c>
      <c r="AV37" s="34">
        <f>SUM(AV13:AV36)</f>
        <v>0</v>
      </c>
      <c r="AW37" s="30" t="e">
        <f t="shared" si="24"/>
        <v>#DIV/0!</v>
      </c>
      <c r="AX37" s="30">
        <f>SUM(AX13:AX36)</f>
        <v>26</v>
      </c>
      <c r="AY37" s="30">
        <f>SUM(AY13:AY36)</f>
        <v>16.9</v>
      </c>
      <c r="AZ37" s="30">
        <f t="shared" si="21"/>
        <v>64.99999999999999</v>
      </c>
      <c r="BA37" s="30">
        <f>SUM(BA13:BA36)</f>
        <v>151.3999999999998</v>
      </c>
      <c r="BB37" s="30">
        <f>SUM(BB13:BB23)</f>
        <v>4.200000000000124</v>
      </c>
      <c r="BC37" s="30"/>
      <c r="BD37" s="16"/>
      <c r="BE37" s="16"/>
    </row>
    <row r="38" spans="1:57" ht="12.75">
      <c r="A38" s="4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7"/>
      <c r="BB38" s="7"/>
      <c r="BC38" s="7"/>
      <c r="BD38" s="5"/>
      <c r="BE38" s="5"/>
    </row>
    <row r="39" spans="1:5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63"/>
      <c r="BB39" s="5"/>
      <c r="BC39" s="5"/>
      <c r="BD39" s="5"/>
      <c r="BE39" s="5"/>
    </row>
    <row r="40" ht="14.25">
      <c r="O40" s="36"/>
    </row>
    <row r="41" ht="14.25">
      <c r="O41" s="36"/>
    </row>
    <row r="42" spans="1:15" ht="81.75" customHeight="1">
      <c r="A42" s="156" t="s">
        <v>31</v>
      </c>
      <c r="B42" s="156"/>
      <c r="C42" s="154" t="s">
        <v>51</v>
      </c>
      <c r="D42" s="154"/>
      <c r="E42" s="154"/>
      <c r="F42" s="1" t="s">
        <v>52</v>
      </c>
      <c r="G42" s="1" t="s">
        <v>53</v>
      </c>
      <c r="H42" s="1" t="s">
        <v>54</v>
      </c>
      <c r="J42" s="1" t="s">
        <v>55</v>
      </c>
      <c r="K42" s="1" t="s">
        <v>56</v>
      </c>
      <c r="L42" s="1" t="s">
        <v>57</v>
      </c>
      <c r="O42" s="41"/>
    </row>
    <row r="43" spans="1:15" ht="0.75" customHeight="1">
      <c r="A43" s="156"/>
      <c r="B43" s="156"/>
      <c r="C43" s="154"/>
      <c r="D43" s="154"/>
      <c r="E43" s="155"/>
      <c r="O43" s="36"/>
    </row>
    <row r="44" spans="1:15" ht="14.25" hidden="1">
      <c r="A44" s="156"/>
      <c r="B44" s="156"/>
      <c r="C44" s="154"/>
      <c r="D44" s="154"/>
      <c r="E44" s="155"/>
      <c r="O44" s="36"/>
    </row>
    <row r="45" spans="1:15" ht="14.25" hidden="1">
      <c r="A45" s="156"/>
      <c r="B45" s="156"/>
      <c r="C45" s="154"/>
      <c r="D45" s="154"/>
      <c r="E45" s="155"/>
      <c r="O45" s="39"/>
    </row>
    <row r="46" spans="1:15" ht="14.25" hidden="1">
      <c r="A46" s="156"/>
      <c r="B46" s="156"/>
      <c r="C46" s="154"/>
      <c r="D46" s="154"/>
      <c r="E46" s="155"/>
      <c r="O46" s="36"/>
    </row>
    <row r="47" spans="1:15" ht="32.25" customHeight="1">
      <c r="A47" s="156"/>
      <c r="B47" s="156"/>
      <c r="C47" s="10" t="s">
        <v>50</v>
      </c>
      <c r="D47" s="10" t="s">
        <v>62</v>
      </c>
      <c r="E47" s="10" t="s">
        <v>19</v>
      </c>
      <c r="O47" s="43"/>
    </row>
    <row r="48" spans="1:25" ht="25.5">
      <c r="A48" s="13">
        <v>1</v>
      </c>
      <c r="B48" s="15" t="s">
        <v>45</v>
      </c>
      <c r="C48" s="49" t="e">
        <f>F48+G48+H48+#REF!+#REF!</f>
        <v>#REF!</v>
      </c>
      <c r="D48" s="34"/>
      <c r="E48" s="30" t="e">
        <f>D48/C48*100</f>
        <v>#REF!</v>
      </c>
      <c r="F48" s="1">
        <v>834.7</v>
      </c>
      <c r="H48" s="1">
        <f aca="true" t="shared" si="25" ref="H48:H58">J48+K48+L48</f>
        <v>87.5</v>
      </c>
      <c r="L48" s="1">
        <v>87.5</v>
      </c>
      <c r="O48" s="36">
        <v>34.8</v>
      </c>
      <c r="T48" s="36"/>
      <c r="U48" s="66"/>
      <c r="V48" s="66"/>
      <c r="W48" s="66"/>
      <c r="X48" s="66"/>
      <c r="Y48" s="66"/>
    </row>
    <row r="49" spans="1:25" ht="14.25">
      <c r="A49" s="13">
        <v>2</v>
      </c>
      <c r="B49" s="15" t="s">
        <v>20</v>
      </c>
      <c r="C49" s="49" t="e">
        <f>F49+G49+H49+#REF!+#REF!</f>
        <v>#REF!</v>
      </c>
      <c r="D49" s="30"/>
      <c r="E49" s="30"/>
      <c r="F49" s="1">
        <v>758.7</v>
      </c>
      <c r="H49" s="1">
        <f t="shared" si="25"/>
        <v>65.2</v>
      </c>
      <c r="L49" s="1">
        <v>65.2</v>
      </c>
      <c r="O49" s="36">
        <v>51.8</v>
      </c>
      <c r="T49" s="36"/>
      <c r="U49" s="66"/>
      <c r="V49" s="66"/>
      <c r="W49" s="66"/>
      <c r="X49" s="66"/>
      <c r="Y49" s="66"/>
    </row>
    <row r="50" spans="1:25" ht="14.25">
      <c r="A50" s="13">
        <v>3</v>
      </c>
      <c r="B50" s="15" t="s">
        <v>21</v>
      </c>
      <c r="C50" s="49" t="e">
        <f>F50+G50+H50+#REF!+#REF!</f>
        <v>#REF!</v>
      </c>
      <c r="D50" s="30"/>
      <c r="E50" s="30"/>
      <c r="F50" s="1">
        <v>1369.8</v>
      </c>
      <c r="G50" s="1">
        <v>644.7</v>
      </c>
      <c r="H50" s="1">
        <f t="shared" si="25"/>
        <v>2694.2</v>
      </c>
      <c r="K50" s="1">
        <v>299</v>
      </c>
      <c r="L50" s="1">
        <v>2395.2</v>
      </c>
      <c r="O50" s="36">
        <v>160.5</v>
      </c>
      <c r="T50" s="36"/>
      <c r="U50" s="66"/>
      <c r="V50" s="66"/>
      <c r="W50" s="66"/>
      <c r="X50" s="66"/>
      <c r="Y50" s="66"/>
    </row>
    <row r="51" spans="1:25" ht="25.5">
      <c r="A51" s="13">
        <v>4</v>
      </c>
      <c r="B51" s="15" t="s">
        <v>22</v>
      </c>
      <c r="C51" s="49" t="e">
        <f>F51+G51+H51+#REF!+#REF!</f>
        <v>#REF!</v>
      </c>
      <c r="D51" s="34"/>
      <c r="E51" s="30"/>
      <c r="F51" s="1">
        <v>997.9</v>
      </c>
      <c r="G51" s="1">
        <v>1.9</v>
      </c>
      <c r="H51" s="1">
        <f t="shared" si="25"/>
        <v>194</v>
      </c>
      <c r="K51" s="1">
        <v>110.1</v>
      </c>
      <c r="L51" s="1">
        <v>83.9</v>
      </c>
      <c r="O51" s="36">
        <v>37.4</v>
      </c>
      <c r="T51" s="36"/>
      <c r="U51" s="66"/>
      <c r="V51" s="66"/>
      <c r="W51" s="66"/>
      <c r="X51" s="66"/>
      <c r="Y51" s="66"/>
    </row>
    <row r="52" spans="1:25" ht="25.5">
      <c r="A52" s="13">
        <v>5</v>
      </c>
      <c r="B52" s="15" t="s">
        <v>23</v>
      </c>
      <c r="C52" s="49" t="e">
        <f>F52+G52+H52+#REF!+#REF!</f>
        <v>#REF!</v>
      </c>
      <c r="D52" s="34"/>
      <c r="E52" s="30"/>
      <c r="F52" s="1">
        <v>807.2</v>
      </c>
      <c r="H52" s="1">
        <f t="shared" si="25"/>
        <v>565.5</v>
      </c>
      <c r="J52" s="1">
        <v>492.5</v>
      </c>
      <c r="L52" s="1">
        <v>73</v>
      </c>
      <c r="O52" s="36">
        <v>39.7</v>
      </c>
      <c r="T52" s="36"/>
      <c r="U52" s="66"/>
      <c r="V52" s="66"/>
      <c r="W52" s="66"/>
      <c r="X52" s="66"/>
      <c r="Y52" s="66"/>
    </row>
    <row r="53" spans="1:25" ht="25.5">
      <c r="A53" s="13">
        <v>6</v>
      </c>
      <c r="B53" s="15" t="s">
        <v>24</v>
      </c>
      <c r="C53" s="49" t="e">
        <f>F53+G53+H53+#REF!+#REF!</f>
        <v>#REF!</v>
      </c>
      <c r="D53" s="34"/>
      <c r="E53" s="30"/>
      <c r="F53" s="1">
        <v>848.6</v>
      </c>
      <c r="G53" s="1">
        <v>4.9</v>
      </c>
      <c r="H53" s="1">
        <f t="shared" si="25"/>
        <v>75</v>
      </c>
      <c r="L53" s="1">
        <v>75</v>
      </c>
      <c r="O53" s="39">
        <v>75.6</v>
      </c>
      <c r="T53" s="39"/>
      <c r="U53" s="67"/>
      <c r="V53" s="67"/>
      <c r="W53" s="67"/>
      <c r="X53" s="67"/>
      <c r="Y53" s="67"/>
    </row>
    <row r="54" spans="1:25" ht="14.25">
      <c r="A54" s="13">
        <v>7</v>
      </c>
      <c r="B54" s="15" t="s">
        <v>25</v>
      </c>
      <c r="C54" s="49" t="e">
        <f>F54+G54+H54+#REF!+#REF!</f>
        <v>#REF!</v>
      </c>
      <c r="D54" s="34"/>
      <c r="E54" s="30"/>
      <c r="F54" s="1">
        <v>587.5</v>
      </c>
      <c r="G54" s="1">
        <v>19.1</v>
      </c>
      <c r="H54" s="1">
        <f t="shared" si="25"/>
        <v>449.7</v>
      </c>
      <c r="K54" s="1">
        <v>344</v>
      </c>
      <c r="L54" s="1">
        <v>105.7</v>
      </c>
      <c r="O54" s="36">
        <v>65.1</v>
      </c>
      <c r="T54" s="36"/>
      <c r="U54" s="66"/>
      <c r="V54" s="66"/>
      <c r="W54" s="66"/>
      <c r="X54" s="66"/>
      <c r="Y54" s="66"/>
    </row>
    <row r="55" spans="1:25" ht="14.25">
      <c r="A55" s="13">
        <v>8</v>
      </c>
      <c r="B55" s="15" t="s">
        <v>26</v>
      </c>
      <c r="C55" s="49" t="e">
        <f>F55+G55+H55+#REF!+#REF!</f>
        <v>#REF!</v>
      </c>
      <c r="D55" s="34"/>
      <c r="E55" s="30"/>
      <c r="F55" s="1">
        <v>1083.8</v>
      </c>
      <c r="G55" s="1">
        <v>25</v>
      </c>
      <c r="H55" s="1">
        <f t="shared" si="25"/>
        <v>1419.6</v>
      </c>
      <c r="K55" s="1">
        <v>1337</v>
      </c>
      <c r="L55" s="1">
        <v>82.6</v>
      </c>
      <c r="O55" s="43">
        <v>871.2</v>
      </c>
      <c r="T55" s="43"/>
      <c r="U55" s="68"/>
      <c r="V55" s="68"/>
      <c r="W55" s="68"/>
      <c r="X55" s="68"/>
      <c r="Y55" s="68"/>
    </row>
    <row r="56" spans="1:25" ht="14.25">
      <c r="A56" s="13">
        <v>9</v>
      </c>
      <c r="B56" s="15" t="s">
        <v>47</v>
      </c>
      <c r="C56" s="49" t="e">
        <f>F56+G56+H56+#REF!+#REF!</f>
        <v>#REF!</v>
      </c>
      <c r="D56" s="34"/>
      <c r="E56" s="30"/>
      <c r="F56" s="1">
        <v>1102</v>
      </c>
      <c r="H56" s="1">
        <f t="shared" si="25"/>
        <v>509.70000000000005</v>
      </c>
      <c r="K56" s="1">
        <v>400.3</v>
      </c>
      <c r="L56" s="1">
        <v>109.4</v>
      </c>
      <c r="O56" s="36">
        <v>270.8</v>
      </c>
      <c r="T56" s="36"/>
      <c r="U56" s="66"/>
      <c r="V56" s="66"/>
      <c r="W56" s="66"/>
      <c r="X56" s="66"/>
      <c r="Y56" s="66"/>
    </row>
    <row r="57" spans="1:25" ht="14.25">
      <c r="A57" s="13">
        <v>10</v>
      </c>
      <c r="B57" s="15" t="s">
        <v>27</v>
      </c>
      <c r="C57" s="49" t="e">
        <f>F57+G57+H57+#REF!+#REF!</f>
        <v>#REF!</v>
      </c>
      <c r="D57" s="34"/>
      <c r="E57" s="30"/>
      <c r="F57" s="1">
        <v>581.7</v>
      </c>
      <c r="H57" s="1">
        <f t="shared" si="25"/>
        <v>1463.6</v>
      </c>
      <c r="K57" s="1">
        <v>438.5</v>
      </c>
      <c r="L57" s="1">
        <v>1025.1</v>
      </c>
      <c r="O57" s="41">
        <v>139.2</v>
      </c>
      <c r="T57" s="41"/>
      <c r="U57" s="69"/>
      <c r="V57" s="69"/>
      <c r="W57" s="69"/>
      <c r="X57" s="69"/>
      <c r="Y57" s="69"/>
    </row>
    <row r="58" spans="1:25" ht="14.25">
      <c r="A58" s="13">
        <v>11</v>
      </c>
      <c r="B58" s="15" t="s">
        <v>28</v>
      </c>
      <c r="C58" s="49" t="e">
        <f>F58+G58+H58+#REF!+#REF!</f>
        <v>#REF!</v>
      </c>
      <c r="D58" s="34"/>
      <c r="E58" s="30"/>
      <c r="F58" s="1">
        <v>1156.4</v>
      </c>
      <c r="G58" s="1">
        <v>60</v>
      </c>
      <c r="H58" s="1">
        <f t="shared" si="25"/>
        <v>107.2</v>
      </c>
      <c r="L58" s="1">
        <v>107.2</v>
      </c>
      <c r="O58" s="41">
        <v>166</v>
      </c>
      <c r="T58" s="41"/>
      <c r="U58" s="69"/>
      <c r="V58" s="69"/>
      <c r="W58" s="69"/>
      <c r="X58" s="69"/>
      <c r="Y58" s="69"/>
    </row>
    <row r="59" spans="1:13" ht="14.25">
      <c r="A59" s="94" t="s">
        <v>30</v>
      </c>
      <c r="B59" s="94"/>
      <c r="C59" s="50" t="e">
        <f>SUM(C48:C58)</f>
        <v>#REF!</v>
      </c>
      <c r="D59" s="34">
        <f>SUM(D48:D58)</f>
        <v>0</v>
      </c>
      <c r="E59" s="30" t="e">
        <f>D59/C59*100</f>
        <v>#REF!</v>
      </c>
      <c r="F59" s="34">
        <f aca="true" t="shared" si="26" ref="F59:L59">SUM(F48:F58)</f>
        <v>10128.300000000001</v>
      </c>
      <c r="G59" s="34">
        <f t="shared" si="26"/>
        <v>755.6</v>
      </c>
      <c r="H59" s="34">
        <f t="shared" si="26"/>
        <v>7631.199999999998</v>
      </c>
      <c r="I59" s="34"/>
      <c r="J59" s="34">
        <f t="shared" si="26"/>
        <v>492.5</v>
      </c>
      <c r="K59" s="34">
        <f t="shared" si="26"/>
        <v>2928.9</v>
      </c>
      <c r="L59" s="34">
        <f t="shared" si="26"/>
        <v>4209.799999999999</v>
      </c>
      <c r="M59" s="70"/>
    </row>
  </sheetData>
  <sheetProtection/>
  <mergeCells count="36">
    <mergeCell ref="J9:L11"/>
    <mergeCell ref="AP10:AP11"/>
    <mergeCell ref="Z8:AB11"/>
    <mergeCell ref="N9:P11"/>
    <mergeCell ref="AC8:AZ9"/>
    <mergeCell ref="AC10:AE11"/>
    <mergeCell ref="AG10:AI10"/>
    <mergeCell ref="AJ10:AL11"/>
    <mergeCell ref="AF10:AF11"/>
    <mergeCell ref="M9:M11"/>
    <mergeCell ref="C4:L4"/>
    <mergeCell ref="C5:L5"/>
    <mergeCell ref="BA8:BC11"/>
    <mergeCell ref="AQ10:AS11"/>
    <mergeCell ref="AX10:AZ10"/>
    <mergeCell ref="AG11:AI11"/>
    <mergeCell ref="AM10:AO11"/>
    <mergeCell ref="AX11:AZ11"/>
    <mergeCell ref="AU10:AW10"/>
    <mergeCell ref="Q9:Q11"/>
    <mergeCell ref="AT10:AT11"/>
    <mergeCell ref="AU11:AW11"/>
    <mergeCell ref="R9:T11"/>
    <mergeCell ref="V9:X11"/>
    <mergeCell ref="U9:U11"/>
    <mergeCell ref="Y9:Y11"/>
    <mergeCell ref="F8:Y8"/>
    <mergeCell ref="C6:L6"/>
    <mergeCell ref="A59:B59"/>
    <mergeCell ref="C8:E11"/>
    <mergeCell ref="A37:B37"/>
    <mergeCell ref="A8:B12"/>
    <mergeCell ref="A42:B47"/>
    <mergeCell ref="C42:E46"/>
    <mergeCell ref="F9:H11"/>
    <mergeCell ref="I9:I11"/>
  </mergeCells>
  <printOptions/>
  <pageMargins left="0.2" right="0.18" top="0.9840277777777778" bottom="0.9840277777777778" header="0.5118055555555556" footer="0.5118055555555556"/>
  <pageSetup horizontalDpi="600" verticalDpi="600" orientation="landscape" paperSize="9" scale="62" r:id="rId1"/>
  <colBreaks count="2" manualBreakCount="2">
    <brk id="25" max="37" man="1"/>
    <brk id="3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2011-02-11T07:55:41Z</cp:lastPrinted>
  <dcterms:created xsi:type="dcterms:W3CDTF">2006-03-31T05:22:05Z</dcterms:created>
  <dcterms:modified xsi:type="dcterms:W3CDTF">2011-03-09T07:30:31Z</dcterms:modified>
  <cp:category/>
  <cp:version/>
  <cp:contentType/>
  <cp:contentStatus/>
  <cp:revision>1</cp:revision>
</cp:coreProperties>
</file>