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VODKA12" sheetId="1" r:id="rId1"/>
  </sheets>
  <definedNames>
    <definedName name="Excel_BuiltIn_Print_Area_1">'SVODKA12'!$A$1:$AH$72</definedName>
    <definedName name="_xlnm.Print_Area" localSheetId="0">'SVODKA12'!$A$1:$E$73</definedName>
    <definedName name="Область_печати_ИМ_1">'SVODKA12'!#REF!</definedName>
  </definedNames>
  <calcPr fullCalcOnLoad="1"/>
</workbook>
</file>

<file path=xl/sharedStrings.xml><?xml version="1.0" encoding="utf-8"?>
<sst xmlns="http://schemas.openxmlformats.org/spreadsheetml/2006/main" count="82" uniqueCount="68">
  <si>
    <t xml:space="preserve">                                   </t>
  </si>
  <si>
    <t>Исполнено</t>
  </si>
  <si>
    <t>Отклонение</t>
  </si>
  <si>
    <t xml:space="preserve">Наименование </t>
  </si>
  <si>
    <t>показателя</t>
  </si>
  <si>
    <t>2007г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</si>
  <si>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</si>
  <si>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</si>
  <si>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</si>
  <si>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</si>
  <si>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</si>
  <si>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</si>
  <si>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</si>
  <si>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</si>
  <si>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</si>
  <si>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Земельный налог (по обяз-вам возникшим на1.01.06г)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</si>
  <si>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</si>
  <si>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</si>
  <si>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</si>
  <si>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</si>
  <si>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 xml:space="preserve">     аренда имущества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</si>
  <si>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</si>
  <si>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</si>
  <si>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</si>
  <si>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</si>
  <si>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</si>
  <si>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</si>
  <si>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</si>
  <si>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</si>
  <si>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на выравнивание уровня бюджетной</t>
  </si>
  <si>
    <t>обеспеченности</t>
  </si>
  <si>
    <t xml:space="preserve">Субвенции </t>
  </si>
  <si>
    <t>Субсидии</t>
  </si>
  <si>
    <t>ДОХОДЫ ОТ ПРЕДПРИНИМАТЕЛЬСКОЙ И ИНОЙ</t>
  </si>
  <si>
    <t>ПРИНОСЯЩЕЙ ДОХОД ДЕЯТЕЛЬНОСТИ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</si>
  <si>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</si>
  <si>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</si>
  <si>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</si>
  <si>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</si>
  <si>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</si>
  <si>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</si>
  <si>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</si>
  <si>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</si>
  <si>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Здравоохранение и спорт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</si>
  <si>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</si>
  <si>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</si>
  <si>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</si>
  <si>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</si>
  <si>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Начальник финансового отдела</t>
  </si>
  <si>
    <t>администрации Шумерлинского района</t>
  </si>
  <si>
    <t>Л.А.Уфилина</t>
  </si>
  <si>
    <t>Единый сельскохозяйственный налог</t>
  </si>
  <si>
    <t>Налог на прибыль</t>
  </si>
  <si>
    <t>Налог на имущество предприятий</t>
  </si>
  <si>
    <t>в том числе собственные ( c учетом предприн. деятельности)</t>
  </si>
  <si>
    <t>собственные (без учета предприн. деятельности)</t>
  </si>
  <si>
    <t>Сравнение</t>
  </si>
  <si>
    <t>%</t>
  </si>
  <si>
    <t>(+,-)</t>
  </si>
  <si>
    <t>2006г</t>
  </si>
  <si>
    <t xml:space="preserve">           АНАЛИЗ СРАВНЕНИЯ ИСПОЛНЕНИЯ БЮДЖЕТА ШУМЕРЛИНСКОГО РАЙОНА  </t>
  </si>
  <si>
    <t xml:space="preserve">Налог с имущества, переходящего в порядке </t>
  </si>
  <si>
    <t>наследования или дарения</t>
  </si>
  <si>
    <t>Платежи за добычу полезных ископаемых</t>
  </si>
  <si>
    <t>ВОЗВРАТ ОСТАТКОВ СУБВЕНЦИЙ И СУБСИДИЙ</t>
  </si>
  <si>
    <t xml:space="preserve">Средства, получаемые на компенсацию дополнительных расходов, возникших в результате решений, принятых органами власти другого уровня </t>
  </si>
  <si>
    <t>за 9 месяцев</t>
  </si>
  <si>
    <t xml:space="preserve"> ЗА 9 МЕСЯЦЕВ 2007Г В СРАВНЕНИИ С СООТВЕТСТВУЮЩИМ ПЕРИОДОМ ПРОШЛОГО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</si>
</sst>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0.0000000"/>
    <numFmt numFmtId="174" formatCode="_-* #,##0.0_р_._-;\-* #,##0.0_р_._-;_-* &quot;-&quot;??_р_._-;_-@_-"/>
  </numFmts>
  <fonts count="13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b/>
      <sz val="11"/>
      <color indexed="8"/>
      <name val="Arial"/>
      <family val="2"/>
    </font>
    <font>
      <b/>
      <sz val="12"/>
      <name val="Courier"/>
      <family val="0"/>
    </font>
    <font>
      <b/>
      <sz val="11"/>
      <name val="Courier"/>
      <family val="0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6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164" fontId="6" fillId="2" borderId="0" xfId="0" applyNumberFormat="1" applyFont="1" applyFill="1" applyAlignment="1" applyProtection="1">
      <alignment horizontal="right"/>
      <protection/>
    </xf>
    <xf numFmtId="0" fontId="1" fillId="0" borderId="0" xfId="0" applyFont="1" applyAlignment="1">
      <alignment horizontal="right"/>
    </xf>
    <xf numFmtId="0" fontId="6" fillId="2" borderId="0" xfId="0" applyFont="1" applyFill="1" applyAlignment="1">
      <alignment horizontal="right"/>
    </xf>
    <xf numFmtId="165" fontId="6" fillId="2" borderId="0" xfId="0" applyNumberFormat="1" applyFont="1" applyFill="1" applyAlignment="1" applyProtection="1">
      <alignment horizontal="right"/>
      <protection/>
    </xf>
    <xf numFmtId="0" fontId="5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165" fontId="1" fillId="0" borderId="0" xfId="0" applyNumberFormat="1" applyFont="1" applyAlignment="1">
      <alignment horizontal="right"/>
    </xf>
    <xf numFmtId="165" fontId="6" fillId="2" borderId="0" xfId="0" applyNumberFormat="1" applyFont="1" applyFill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right"/>
      <protection/>
    </xf>
    <xf numFmtId="164" fontId="9" fillId="2" borderId="0" xfId="0" applyNumberFormat="1" applyFont="1" applyFill="1" applyAlignment="1" applyProtection="1">
      <alignment horizontal="right"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2" fillId="0" borderId="0" xfId="0" applyNumberFormat="1" applyFont="1" applyAlignment="1">
      <alignment vertical="center"/>
    </xf>
    <xf numFmtId="164" fontId="12" fillId="0" borderId="0" xfId="0" applyNumberFormat="1" applyFont="1" applyAlignment="1" applyProtection="1">
      <alignment horizontal="right" vertical="center"/>
      <protection/>
    </xf>
    <xf numFmtId="164" fontId="6" fillId="3" borderId="0" xfId="0" applyNumberFormat="1" applyFont="1" applyFill="1" applyAlignment="1" applyProtection="1">
      <alignment horizontal="right"/>
      <protection/>
    </xf>
    <xf numFmtId="0" fontId="1" fillId="0" borderId="0" xfId="0" applyFont="1" applyBorder="1" applyAlignment="1">
      <alignment vertical="top" wrapText="1"/>
    </xf>
    <xf numFmtId="165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vertical="center"/>
    </xf>
    <xf numFmtId="0" fontId="12" fillId="0" borderId="2" xfId="0" applyFont="1" applyBorder="1" applyAlignment="1">
      <alignment/>
    </xf>
    <xf numFmtId="0" fontId="12" fillId="0" borderId="3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 applyProtection="1">
      <alignment horizontal="left"/>
      <protection/>
    </xf>
    <xf numFmtId="0" fontId="12" fillId="0" borderId="5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center"/>
      <protection/>
    </xf>
    <xf numFmtId="0" fontId="12" fillId="0" borderId="5" xfId="0" applyFont="1" applyBorder="1" applyAlignment="1" applyProtection="1">
      <alignment horizontal="center"/>
      <protection/>
    </xf>
    <xf numFmtId="0" fontId="12" fillId="0" borderId="6" xfId="0" applyFont="1" applyBorder="1" applyAlignment="1" applyProtection="1">
      <alignment horizontal="left"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 applyProtection="1">
      <alignment horizontal="left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 vertical="center"/>
    </xf>
    <xf numFmtId="167" fontId="12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68" fontId="12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167" fontId="12" fillId="2" borderId="0" xfId="0" applyNumberFormat="1" applyFont="1" applyFill="1" applyAlignment="1" applyProtection="1">
      <alignment horizontal="right"/>
      <protection/>
    </xf>
    <xf numFmtId="167" fontId="12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67" fontId="1" fillId="2" borderId="0" xfId="24" applyNumberFormat="1" applyFont="1" applyFill="1" applyBorder="1" applyAlignment="1" applyProtection="1">
      <alignment horizontal="right" vertical="top" shrinkToFit="1"/>
      <protection/>
    </xf>
    <xf numFmtId="167" fontId="1" fillId="2" borderId="0" xfId="0" applyNumberFormat="1" applyFont="1" applyFill="1" applyBorder="1" applyAlignment="1">
      <alignment horizontal="right" vertical="top" shrinkToFit="1"/>
    </xf>
    <xf numFmtId="167" fontId="7" fillId="2" borderId="0" xfId="0" applyNumberFormat="1" applyFont="1" applyFill="1" applyBorder="1" applyAlignment="1">
      <alignment horizontal="right" vertical="top" shrinkToFit="1"/>
    </xf>
    <xf numFmtId="0" fontId="1" fillId="0" borderId="3" xfId="0" applyFont="1" applyBorder="1" applyAlignment="1" applyProtection="1">
      <alignment horizontal="left"/>
      <protection/>
    </xf>
    <xf numFmtId="0" fontId="1" fillId="0" borderId="5" xfId="0" applyFont="1" applyBorder="1" applyAlignment="1" applyProtection="1">
      <alignment horizontal="left"/>
      <protection/>
    </xf>
    <xf numFmtId="0" fontId="1" fillId="0" borderId="7" xfId="0" applyFont="1" applyBorder="1" applyAlignment="1" applyProtection="1">
      <alignment horizontal="left"/>
      <protection/>
    </xf>
    <xf numFmtId="165" fontId="12" fillId="0" borderId="0" xfId="0" applyNumberFormat="1" applyFont="1" applyAlignment="1">
      <alignment horizontal="right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view="pageBreakPreview" zoomScale="75" zoomScaleNormal="75" zoomScaleSheetLayoutView="75" workbookViewId="0" topLeftCell="A1">
      <selection activeCell="D29" sqref="D29"/>
    </sheetView>
  </sheetViews>
  <sheetFormatPr defaultColWidth="8.796875" defaultRowHeight="15"/>
  <cols>
    <col min="1" max="1" width="48" style="1" customWidth="1"/>
    <col min="2" max="2" width="12.09765625" style="1" customWidth="1"/>
    <col min="3" max="3" width="14" style="1" customWidth="1"/>
    <col min="4" max="4" width="13" style="1" customWidth="1"/>
    <col min="5" max="5" width="12.796875" style="1" customWidth="1"/>
    <col min="6" max="6" width="11.796875" style="1" customWidth="1"/>
    <col min="7" max="7" width="9.796875" style="1" customWidth="1"/>
    <col min="8" max="8" width="38.796875" style="1" customWidth="1"/>
    <col min="9" max="16" width="9.796875" style="1" customWidth="1"/>
    <col min="17" max="17" width="37.796875" style="1" customWidth="1"/>
    <col min="18" max="18" width="10.796875" style="1" customWidth="1"/>
    <col min="19" max="19" width="11.796875" style="2" customWidth="1"/>
    <col min="20" max="20" width="12.796875" style="2" customWidth="1"/>
    <col min="21" max="41" width="9.796875" style="2" customWidth="1"/>
    <col min="42" max="16384" width="9.796875" style="0" customWidth="1"/>
  </cols>
  <sheetData>
    <row r="1" spans="1:13" ht="15.75">
      <c r="A1" s="24" t="s">
        <v>60</v>
      </c>
      <c r="B1" s="24"/>
      <c r="C1" s="24"/>
      <c r="D1" s="23"/>
      <c r="E1" s="3"/>
      <c r="F1" s="5"/>
      <c r="G1" s="5"/>
      <c r="H1" s="5"/>
      <c r="I1" s="5"/>
      <c r="J1" s="5"/>
      <c r="K1" s="5"/>
      <c r="L1" s="5"/>
      <c r="M1" s="5"/>
    </row>
    <row r="2" spans="1:13" ht="15.75">
      <c r="A2" s="25" t="s">
        <v>67</v>
      </c>
      <c r="B2" s="26"/>
      <c r="C2" s="26"/>
      <c r="D2" s="23"/>
      <c r="E2" s="3"/>
      <c r="F2" s="5"/>
      <c r="G2" s="5"/>
      <c r="H2" s="5"/>
      <c r="I2" s="5"/>
      <c r="J2" s="5"/>
      <c r="K2" s="5"/>
      <c r="L2" s="5"/>
      <c r="M2" s="5"/>
    </row>
    <row r="3" spans="1:13" ht="15.75">
      <c r="A3"/>
      <c r="B3" s="3"/>
      <c r="C3" s="3"/>
      <c r="D3" s="3"/>
      <c r="E3" s="3"/>
      <c r="F3" s="5"/>
      <c r="G3" s="5"/>
      <c r="H3" s="5"/>
      <c r="I3" s="5"/>
      <c r="J3" s="5"/>
      <c r="K3" s="5"/>
      <c r="L3" s="5"/>
      <c r="M3" s="5"/>
    </row>
    <row r="4" spans="1:13" ht="15.75">
      <c r="A4" s="4" t="s">
        <v>0</v>
      </c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</row>
    <row r="5" spans="1:13" ht="15.75">
      <c r="A5" s="33"/>
      <c r="B5" s="34" t="s">
        <v>1</v>
      </c>
      <c r="C5" s="63" t="s">
        <v>1</v>
      </c>
      <c r="D5" s="35" t="s">
        <v>56</v>
      </c>
      <c r="E5" s="36" t="s">
        <v>2</v>
      </c>
      <c r="F5" s="22"/>
      <c r="G5" s="5"/>
      <c r="H5" s="5"/>
      <c r="I5" s="5"/>
      <c r="J5" s="5"/>
      <c r="K5" s="5"/>
      <c r="L5" s="5"/>
      <c r="M5" s="5"/>
    </row>
    <row r="6" spans="1:13" ht="15.75">
      <c r="A6" s="37" t="s">
        <v>3</v>
      </c>
      <c r="B6" s="64" t="s">
        <v>66</v>
      </c>
      <c r="C6" s="64" t="s">
        <v>66</v>
      </c>
      <c r="D6" s="39" t="s">
        <v>57</v>
      </c>
      <c r="E6" s="40" t="s">
        <v>58</v>
      </c>
      <c r="F6" s="22"/>
      <c r="G6" s="5"/>
      <c r="H6" s="5"/>
      <c r="I6" s="5"/>
      <c r="J6" s="5"/>
      <c r="K6" s="5"/>
      <c r="L6" s="5"/>
      <c r="M6" s="5"/>
    </row>
    <row r="7" spans="1:13" ht="15.75">
      <c r="A7" s="37" t="s">
        <v>4</v>
      </c>
      <c r="B7" s="38" t="s">
        <v>59</v>
      </c>
      <c r="C7" s="64" t="s">
        <v>5</v>
      </c>
      <c r="D7" s="39"/>
      <c r="E7" s="41"/>
      <c r="F7" s="22"/>
      <c r="G7" s="5"/>
      <c r="H7" s="5"/>
      <c r="I7" s="5"/>
      <c r="J7" s="5"/>
      <c r="K7" s="5"/>
      <c r="L7" s="5"/>
      <c r="M7" s="5"/>
    </row>
    <row r="8" spans="1:13" ht="15.75">
      <c r="A8" s="42"/>
      <c r="B8" s="43"/>
      <c r="C8" s="65"/>
      <c r="D8" s="44"/>
      <c r="E8" s="44"/>
      <c r="F8" s="22"/>
      <c r="G8" s="5"/>
      <c r="H8" s="5"/>
      <c r="I8" s="5"/>
      <c r="J8" s="5"/>
      <c r="K8" s="5"/>
      <c r="L8" s="5"/>
      <c r="M8" s="5"/>
    </row>
    <row r="9" spans="1:13" ht="15.75">
      <c r="A9" s="6"/>
      <c r="B9" s="23"/>
      <c r="C9" s="23"/>
      <c r="D9" s="23"/>
      <c r="E9" s="23"/>
      <c r="F9" s="22"/>
      <c r="G9" s="5"/>
      <c r="H9" s="5"/>
      <c r="I9" s="5"/>
      <c r="J9" s="5"/>
      <c r="K9" s="5"/>
      <c r="L9" s="5"/>
      <c r="M9" s="5"/>
    </row>
    <row r="10" spans="1:13" ht="15.75">
      <c r="A10" s="17" t="s">
        <v>6</v>
      </c>
      <c r="B10" s="20">
        <f>(B11+B13+B19+B17)</f>
        <v>3277.2000000000003</v>
      </c>
      <c r="C10" s="20">
        <f>(C11+C13+C19+C17)</f>
        <v>6247.400000000001</v>
      </c>
      <c r="D10" s="66">
        <f>+C10/B10*100</f>
        <v>190.63224704015622</v>
      </c>
      <c r="E10" s="27">
        <f>+C10-B10</f>
        <v>2970.2000000000003</v>
      </c>
      <c r="F10" s="5"/>
      <c r="G10" s="5"/>
      <c r="H10" s="5"/>
      <c r="I10" s="5"/>
      <c r="J10" s="5"/>
      <c r="K10" s="5"/>
      <c r="L10" s="5"/>
      <c r="M10" s="5"/>
    </row>
    <row r="11" spans="1:13" ht="15.75">
      <c r="A11" s="8" t="s">
        <v>7</v>
      </c>
      <c r="B11" s="9">
        <f>(+B12)</f>
        <v>1600.5</v>
      </c>
      <c r="C11" s="9">
        <f>(+C12)</f>
        <v>4569.1</v>
      </c>
      <c r="D11" s="66">
        <f aca="true" t="shared" si="0" ref="D11:D50">+C11/B11*100</f>
        <v>285.47953764448613</v>
      </c>
      <c r="E11" s="27">
        <f aca="true" t="shared" si="1" ref="E11:E50">+C11-B11</f>
        <v>2968.6000000000004</v>
      </c>
      <c r="F11" s="5"/>
      <c r="G11" s="5"/>
      <c r="H11" s="5"/>
      <c r="I11" s="5"/>
      <c r="J11" s="5"/>
      <c r="K11" s="5"/>
      <c r="L11" s="5"/>
      <c r="M11" s="5"/>
    </row>
    <row r="12" spans="1:13" ht="15.75" customHeight="1">
      <c r="A12" s="8" t="s">
        <v>8</v>
      </c>
      <c r="B12" s="9">
        <v>1600.5</v>
      </c>
      <c r="C12" s="9">
        <v>4569.1</v>
      </c>
      <c r="D12" s="66">
        <f t="shared" si="0"/>
        <v>285.47953764448613</v>
      </c>
      <c r="E12" s="27">
        <f t="shared" si="1"/>
        <v>2968.6000000000004</v>
      </c>
      <c r="F12" s="5"/>
      <c r="G12" s="5"/>
      <c r="H12" s="5"/>
      <c r="I12" s="5"/>
      <c r="J12" s="5"/>
      <c r="K12" s="5"/>
      <c r="L12" s="5"/>
      <c r="M12" s="5"/>
    </row>
    <row r="13" spans="1:13" ht="15.75">
      <c r="A13" s="8" t="s">
        <v>9</v>
      </c>
      <c r="B13" s="9">
        <f>(+B15+B16)</f>
        <v>1123.6000000000001</v>
      </c>
      <c r="C13" s="7">
        <f>+C15+C16</f>
        <v>1143.1</v>
      </c>
      <c r="D13" s="66">
        <f t="shared" si="0"/>
        <v>101.73549305802774</v>
      </c>
      <c r="E13" s="27">
        <f t="shared" si="1"/>
        <v>19.499999999999773</v>
      </c>
      <c r="F13" s="5"/>
      <c r="G13" s="5"/>
      <c r="H13" s="5"/>
      <c r="I13" s="5"/>
      <c r="J13" s="5"/>
      <c r="K13" s="5"/>
      <c r="L13" s="5"/>
      <c r="M13" s="5"/>
    </row>
    <row r="14" spans="1:13" ht="15.75">
      <c r="A14" s="8" t="s">
        <v>10</v>
      </c>
      <c r="B14" s="11"/>
      <c r="C14" s="11"/>
      <c r="D14" s="66"/>
      <c r="E14" s="27"/>
      <c r="F14" s="5"/>
      <c r="G14" s="5"/>
      <c r="H14" s="5"/>
      <c r="I14" s="5"/>
      <c r="J14" s="5"/>
      <c r="K14" s="5"/>
      <c r="L14" s="5"/>
      <c r="M14" s="5"/>
    </row>
    <row r="15" spans="1:13" ht="15.75">
      <c r="A15" s="8" t="s">
        <v>11</v>
      </c>
      <c r="B15" s="12">
        <v>1107.7</v>
      </c>
      <c r="C15" s="12">
        <v>1125.6</v>
      </c>
      <c r="D15" s="66">
        <f t="shared" si="0"/>
        <v>101.61596100027081</v>
      </c>
      <c r="E15" s="27">
        <f t="shared" si="1"/>
        <v>17.899999999999864</v>
      </c>
      <c r="F15" s="5"/>
      <c r="G15" s="5"/>
      <c r="H15" s="5"/>
      <c r="I15" s="5"/>
      <c r="J15" s="5"/>
      <c r="K15" s="5"/>
      <c r="L15" s="5"/>
      <c r="M15" s="5"/>
    </row>
    <row r="16" spans="1:13" ht="15.75">
      <c r="A16" s="8" t="s">
        <v>51</v>
      </c>
      <c r="B16" s="12">
        <v>15.9</v>
      </c>
      <c r="C16" s="12">
        <v>17.5</v>
      </c>
      <c r="D16" s="66">
        <f t="shared" si="0"/>
        <v>110.062893081761</v>
      </c>
      <c r="E16" s="27">
        <f t="shared" si="1"/>
        <v>1.5999999999999996</v>
      </c>
      <c r="F16" s="5"/>
      <c r="G16" s="5"/>
      <c r="H16" s="5"/>
      <c r="I16" s="5"/>
      <c r="J16" s="5"/>
      <c r="K16" s="5"/>
      <c r="L16" s="5"/>
      <c r="M16" s="5"/>
    </row>
    <row r="17" spans="1:13" ht="15.75">
      <c r="A17" s="8" t="s">
        <v>12</v>
      </c>
      <c r="B17" s="9">
        <v>296.5</v>
      </c>
      <c r="C17" s="9">
        <v>343.4</v>
      </c>
      <c r="D17" s="66">
        <f t="shared" si="0"/>
        <v>115.81787521079256</v>
      </c>
      <c r="E17" s="27">
        <f t="shared" si="1"/>
        <v>46.89999999999998</v>
      </c>
      <c r="F17" s="5"/>
      <c r="G17" s="5"/>
      <c r="H17" s="5"/>
      <c r="I17" s="5"/>
      <c r="J17" s="5"/>
      <c r="K17" s="5"/>
      <c r="L17" s="5"/>
      <c r="M17" s="5"/>
    </row>
    <row r="18" spans="1:13" ht="15.75">
      <c r="A18" s="8" t="s">
        <v>13</v>
      </c>
      <c r="B18" s="9"/>
      <c r="C18" s="9"/>
      <c r="D18" s="66"/>
      <c r="E18" s="27"/>
      <c r="F18" s="5"/>
      <c r="G18" s="5"/>
      <c r="H18" s="5"/>
      <c r="I18" s="5"/>
      <c r="J18" s="5"/>
      <c r="K18" s="5"/>
      <c r="L18" s="5"/>
      <c r="M18" s="5"/>
    </row>
    <row r="19" spans="1:13" ht="15.75">
      <c r="A19" s="8" t="s">
        <v>14</v>
      </c>
      <c r="B19" s="9">
        <v>256.6</v>
      </c>
      <c r="C19" s="9">
        <f>+C20+C22+C25</f>
        <v>191.8</v>
      </c>
      <c r="D19" s="66">
        <f t="shared" si="0"/>
        <v>74.74668745128604</v>
      </c>
      <c r="E19" s="27">
        <f t="shared" si="1"/>
        <v>-64.80000000000001</v>
      </c>
      <c r="F19" s="5"/>
      <c r="G19" s="5"/>
      <c r="H19" s="5"/>
      <c r="I19" s="5"/>
      <c r="J19" s="5"/>
      <c r="K19" s="5"/>
      <c r="L19" s="5"/>
      <c r="M19" s="5"/>
    </row>
    <row r="20" spans="1:13" ht="15.75">
      <c r="A20" s="8" t="s">
        <v>52</v>
      </c>
      <c r="B20" s="9">
        <v>10.2</v>
      </c>
      <c r="C20" s="9">
        <v>7</v>
      </c>
      <c r="D20" s="66">
        <f t="shared" si="0"/>
        <v>68.62745098039215</v>
      </c>
      <c r="E20" s="27">
        <f t="shared" si="1"/>
        <v>-3.1999999999999993</v>
      </c>
      <c r="F20" s="5"/>
      <c r="G20" s="5"/>
      <c r="H20" s="5"/>
      <c r="I20" s="5"/>
      <c r="J20" s="5"/>
      <c r="K20" s="5"/>
      <c r="L20" s="5"/>
      <c r="M20" s="5"/>
    </row>
    <row r="21" spans="1:13" ht="15.75">
      <c r="A21" s="8" t="s">
        <v>63</v>
      </c>
      <c r="B21" s="9">
        <v>100</v>
      </c>
      <c r="D21" s="66">
        <f t="shared" si="0"/>
        <v>0</v>
      </c>
      <c r="E21" s="27">
        <f t="shared" si="1"/>
        <v>-100</v>
      </c>
      <c r="F21" s="5"/>
      <c r="G21" s="5"/>
      <c r="H21" s="5"/>
      <c r="I21" s="5"/>
      <c r="J21" s="5"/>
      <c r="K21" s="5"/>
      <c r="L21" s="5"/>
      <c r="M21" s="5"/>
    </row>
    <row r="22" spans="1:13" ht="15.75">
      <c r="A22" s="8" t="s">
        <v>53</v>
      </c>
      <c r="B22" s="9">
        <v>-0.3</v>
      </c>
      <c r="C22" s="9">
        <v>63.2</v>
      </c>
      <c r="D22" s="66"/>
      <c r="E22" s="27">
        <f t="shared" si="1"/>
        <v>63.5</v>
      </c>
      <c r="F22" s="5"/>
      <c r="G22" s="5"/>
      <c r="H22" s="5"/>
      <c r="I22" s="5"/>
      <c r="J22" s="5"/>
      <c r="K22" s="5"/>
      <c r="L22" s="5"/>
      <c r="M22" s="5"/>
    </row>
    <row r="23" spans="1:13" ht="15.75">
      <c r="A23" s="8" t="s">
        <v>61</v>
      </c>
      <c r="B23" s="9"/>
      <c r="D23" s="66"/>
      <c r="E23" s="27"/>
      <c r="F23" s="5"/>
      <c r="G23" s="5"/>
      <c r="H23" s="5"/>
      <c r="I23" s="5"/>
      <c r="J23" s="5"/>
      <c r="K23" s="5"/>
      <c r="L23" s="5"/>
      <c r="M23" s="5"/>
    </row>
    <row r="24" spans="1:13" ht="15.75">
      <c r="A24" s="8" t="s">
        <v>62</v>
      </c>
      <c r="B24" s="9">
        <v>12.7</v>
      </c>
      <c r="C24" s="9"/>
      <c r="D24" s="66">
        <f t="shared" si="0"/>
        <v>0</v>
      </c>
      <c r="E24" s="27">
        <f t="shared" si="1"/>
        <v>-12.7</v>
      </c>
      <c r="F24" s="5"/>
      <c r="G24" s="5"/>
      <c r="H24" s="5"/>
      <c r="I24" s="5"/>
      <c r="J24" s="5"/>
      <c r="K24" s="5"/>
      <c r="L24" s="5"/>
      <c r="M24" s="5"/>
    </row>
    <row r="25" spans="1:13" ht="15.75">
      <c r="A25" s="8" t="s">
        <v>15</v>
      </c>
      <c r="B25" s="9">
        <v>135.4</v>
      </c>
      <c r="C25" s="9">
        <v>121.6</v>
      </c>
      <c r="D25" s="66">
        <f t="shared" si="0"/>
        <v>89.807976366322</v>
      </c>
      <c r="E25" s="27">
        <f t="shared" si="1"/>
        <v>-13.800000000000011</v>
      </c>
      <c r="F25" s="5"/>
      <c r="G25" s="5"/>
      <c r="H25" s="5"/>
      <c r="I25" s="5"/>
      <c r="J25" s="5"/>
      <c r="K25" s="5"/>
      <c r="L25" s="5"/>
      <c r="M25" s="5"/>
    </row>
    <row r="26" spans="1:13" ht="15.75">
      <c r="A26" s="17" t="s">
        <v>16</v>
      </c>
      <c r="B26" s="20">
        <f>(B28+B31+B35+B36+B34+B37)</f>
        <v>1016.2</v>
      </c>
      <c r="C26" s="20">
        <f>(C28+C31+C35+C36+C34)</f>
        <v>1559.6999999999998</v>
      </c>
      <c r="D26" s="66">
        <f t="shared" si="0"/>
        <v>153.48356622712063</v>
      </c>
      <c r="E26" s="27">
        <f t="shared" si="1"/>
        <v>543.4999999999998</v>
      </c>
      <c r="F26" s="5"/>
      <c r="G26" s="5"/>
      <c r="H26" s="5"/>
      <c r="I26" s="5"/>
      <c r="J26" s="5"/>
      <c r="K26" s="5"/>
      <c r="L26" s="5"/>
      <c r="M26" s="5"/>
    </row>
    <row r="27" spans="1:13" ht="15.75">
      <c r="A27" s="8" t="s">
        <v>17</v>
      </c>
      <c r="B27" s="7"/>
      <c r="C27" s="9"/>
      <c r="D27" s="66"/>
      <c r="E27" s="27"/>
      <c r="F27" s="5"/>
      <c r="G27" s="5"/>
      <c r="H27" s="5"/>
      <c r="I27" s="5"/>
      <c r="J27" s="5"/>
      <c r="K27" s="5"/>
      <c r="L27" s="5"/>
      <c r="M27" s="5"/>
    </row>
    <row r="28" spans="1:13" ht="15.75">
      <c r="A28" s="8" t="s">
        <v>18</v>
      </c>
      <c r="B28" s="7">
        <v>173.3</v>
      </c>
      <c r="C28" s="7">
        <f>(C29+C30)</f>
        <v>873.8</v>
      </c>
      <c r="D28" s="66">
        <f t="shared" si="0"/>
        <v>504.21234852856315</v>
      </c>
      <c r="E28" s="27">
        <f t="shared" si="1"/>
        <v>700.5</v>
      </c>
      <c r="F28" s="5"/>
      <c r="G28" s="5"/>
      <c r="H28" s="5"/>
      <c r="I28" s="5"/>
      <c r="J28" s="5"/>
      <c r="K28" s="5"/>
      <c r="L28" s="5"/>
      <c r="M28" s="5"/>
    </row>
    <row r="29" spans="1:13" ht="15.75">
      <c r="A29" s="8" t="s">
        <v>19</v>
      </c>
      <c r="B29" s="9">
        <v>2.2</v>
      </c>
      <c r="C29" s="9">
        <v>633.3</v>
      </c>
      <c r="D29" s="66"/>
      <c r="E29" s="27">
        <f t="shared" si="1"/>
        <v>631.0999999999999</v>
      </c>
      <c r="F29" s="5"/>
      <c r="G29" s="5"/>
      <c r="H29" s="5"/>
      <c r="I29" s="5"/>
      <c r="J29" s="5"/>
      <c r="K29" s="5"/>
      <c r="L29" s="5"/>
      <c r="M29" s="5"/>
    </row>
    <row r="30" spans="1:13" ht="15.75">
      <c r="A30" s="8" t="s">
        <v>20</v>
      </c>
      <c r="B30" s="9">
        <v>170.2</v>
      </c>
      <c r="C30" s="9">
        <v>240.5</v>
      </c>
      <c r="D30" s="66">
        <f t="shared" si="0"/>
        <v>141.30434782608697</v>
      </c>
      <c r="E30" s="27">
        <f t="shared" si="1"/>
        <v>70.30000000000001</v>
      </c>
      <c r="F30" s="5"/>
      <c r="G30" s="5"/>
      <c r="H30" s="5"/>
      <c r="I30" s="5"/>
      <c r="J30" s="5"/>
      <c r="K30" s="5"/>
      <c r="L30" s="5"/>
      <c r="M30" s="5"/>
    </row>
    <row r="31" spans="1:13" ht="15.75">
      <c r="A31" s="8" t="s">
        <v>21</v>
      </c>
      <c r="B31" s="7">
        <f>+B32</f>
        <v>44</v>
      </c>
      <c r="C31" s="7">
        <f>+C32</f>
        <v>48.3</v>
      </c>
      <c r="D31" s="66">
        <f t="shared" si="0"/>
        <v>109.77272727272727</v>
      </c>
      <c r="E31" s="27">
        <f t="shared" si="1"/>
        <v>4.299999999999997</v>
      </c>
      <c r="F31" s="5"/>
      <c r="G31" s="5"/>
      <c r="H31" s="5"/>
      <c r="I31" s="5"/>
      <c r="J31" s="5"/>
      <c r="K31" s="5"/>
      <c r="L31" s="5"/>
      <c r="M31" s="5"/>
    </row>
    <row r="32" spans="1:13" ht="15.75">
      <c r="A32" s="8" t="s">
        <v>22</v>
      </c>
      <c r="B32" s="29">
        <v>44</v>
      </c>
      <c r="C32" s="9">
        <v>48.3</v>
      </c>
      <c r="D32" s="66">
        <f t="shared" si="0"/>
        <v>109.77272727272727</v>
      </c>
      <c r="E32" s="27">
        <f t="shared" si="1"/>
        <v>4.299999999999997</v>
      </c>
      <c r="F32" s="5"/>
      <c r="G32" s="5"/>
      <c r="H32" s="5"/>
      <c r="I32" s="5"/>
      <c r="J32" s="5"/>
      <c r="K32" s="5"/>
      <c r="L32" s="5"/>
      <c r="M32" s="5"/>
    </row>
    <row r="33" spans="1:13" ht="15.75">
      <c r="A33" s="8" t="s">
        <v>23</v>
      </c>
      <c r="C33" s="9"/>
      <c r="D33" s="66"/>
      <c r="E33" s="27"/>
      <c r="F33" s="5"/>
      <c r="G33" s="5"/>
      <c r="H33" s="5"/>
      <c r="I33" s="5"/>
      <c r="J33" s="5"/>
      <c r="K33" s="5"/>
      <c r="L33" s="5"/>
      <c r="M33" s="5"/>
    </row>
    <row r="34" spans="1:13" ht="15.75">
      <c r="A34" s="8" t="s">
        <v>24</v>
      </c>
      <c r="B34" s="29">
        <v>509</v>
      </c>
      <c r="C34" s="9">
        <v>247.5</v>
      </c>
      <c r="D34" s="66">
        <f t="shared" si="0"/>
        <v>48.62475442043222</v>
      </c>
      <c r="E34" s="27">
        <f t="shared" si="1"/>
        <v>-261.5</v>
      </c>
      <c r="F34" s="5"/>
      <c r="G34" s="5"/>
      <c r="H34" s="5"/>
      <c r="I34" s="5"/>
      <c r="J34" s="5"/>
      <c r="K34" s="5"/>
      <c r="L34" s="5"/>
      <c r="M34" s="5"/>
    </row>
    <row r="35" spans="1:13" ht="15.75">
      <c r="A35" s="8" t="s">
        <v>25</v>
      </c>
      <c r="B35" s="29">
        <v>300.4</v>
      </c>
      <c r="C35" s="9">
        <v>343.3</v>
      </c>
      <c r="D35" s="66">
        <f t="shared" si="0"/>
        <v>114.28095872170441</v>
      </c>
      <c r="E35" s="27">
        <f t="shared" si="1"/>
        <v>42.900000000000034</v>
      </c>
      <c r="F35" s="5"/>
      <c r="G35" s="5"/>
      <c r="H35" s="5"/>
      <c r="I35" s="5"/>
      <c r="J35" s="5"/>
      <c r="K35" s="5"/>
      <c r="L35" s="5"/>
      <c r="M35" s="5"/>
    </row>
    <row r="36" spans="1:13" ht="15.75">
      <c r="A36" s="8" t="s">
        <v>26</v>
      </c>
      <c r="B36" s="29">
        <v>34.2</v>
      </c>
      <c r="C36" s="9">
        <v>46.8</v>
      </c>
      <c r="D36" s="66">
        <f t="shared" si="0"/>
        <v>136.84210526315786</v>
      </c>
      <c r="E36" s="27">
        <f t="shared" si="1"/>
        <v>12.599999999999994</v>
      </c>
      <c r="F36" s="5"/>
      <c r="G36" s="5"/>
      <c r="H36" s="5"/>
      <c r="I36" s="5"/>
      <c r="J36" s="5"/>
      <c r="K36" s="5"/>
      <c r="L36" s="5"/>
      <c r="M36" s="5"/>
    </row>
    <row r="37" spans="1:13" ht="15.75">
      <c r="A37" s="8" t="s">
        <v>64</v>
      </c>
      <c r="B37" s="7">
        <v>-44.7</v>
      </c>
      <c r="C37" s="9"/>
      <c r="D37" s="66">
        <f t="shared" si="0"/>
        <v>0</v>
      </c>
      <c r="E37" s="27">
        <f t="shared" si="1"/>
        <v>44.7</v>
      </c>
      <c r="F37" s="5"/>
      <c r="G37" s="5"/>
      <c r="H37" s="5"/>
      <c r="I37" s="5"/>
      <c r="J37" s="5"/>
      <c r="K37" s="5"/>
      <c r="L37" s="5"/>
      <c r="M37" s="5"/>
    </row>
    <row r="38" spans="1:13" ht="15.75">
      <c r="A38" s="18" t="s">
        <v>27</v>
      </c>
      <c r="B38" s="10"/>
      <c r="C38" s="9"/>
      <c r="D38" s="66"/>
      <c r="E38" s="27"/>
      <c r="F38" s="5"/>
      <c r="G38" s="5"/>
      <c r="H38" s="5"/>
      <c r="I38" s="5"/>
      <c r="J38" s="5"/>
      <c r="K38" s="5"/>
      <c r="L38" s="5"/>
      <c r="M38" s="5"/>
    </row>
    <row r="39" spans="1:13" ht="15.75">
      <c r="A39" s="18" t="s">
        <v>28</v>
      </c>
      <c r="B39" s="20">
        <f>+B41+B43+B42+B44</f>
        <v>63709.46000000001</v>
      </c>
      <c r="C39" s="20">
        <f>+C41+C43+C42</f>
        <v>68531.7</v>
      </c>
      <c r="D39" s="66">
        <f t="shared" si="0"/>
        <v>107.56911140041055</v>
      </c>
      <c r="E39" s="27">
        <f t="shared" si="1"/>
        <v>4822.239999999991</v>
      </c>
      <c r="F39" s="5"/>
      <c r="G39" s="5"/>
      <c r="H39" s="5"/>
      <c r="I39" s="5"/>
      <c r="J39" s="5"/>
      <c r="K39" s="5"/>
      <c r="L39" s="5"/>
      <c r="M39" s="5"/>
    </row>
    <row r="40" spans="1:13" ht="15.75">
      <c r="A40" s="14" t="s">
        <v>29</v>
      </c>
      <c r="B40" s="29"/>
      <c r="C40" s="9"/>
      <c r="D40" s="66"/>
      <c r="E40" s="27"/>
      <c r="F40" s="5"/>
      <c r="G40" s="5"/>
      <c r="H40" s="5"/>
      <c r="I40" s="5"/>
      <c r="J40" s="5"/>
      <c r="K40" s="5"/>
      <c r="L40" s="5"/>
      <c r="M40" s="5"/>
    </row>
    <row r="41" spans="1:13" ht="15.75">
      <c r="A41" s="14" t="s">
        <v>30</v>
      </c>
      <c r="B41" s="9">
        <v>26035.56</v>
      </c>
      <c r="C41" s="9">
        <v>31123.4</v>
      </c>
      <c r="D41" s="66">
        <f t="shared" si="0"/>
        <v>119.54188809459063</v>
      </c>
      <c r="E41" s="27">
        <f t="shared" si="1"/>
        <v>5087.84</v>
      </c>
      <c r="F41" s="5"/>
      <c r="G41" s="5"/>
      <c r="H41" s="5"/>
      <c r="I41" s="5"/>
      <c r="J41" s="5"/>
      <c r="K41" s="5"/>
      <c r="L41" s="5"/>
      <c r="M41" s="5"/>
    </row>
    <row r="42" spans="1:13" ht="15.75">
      <c r="A42" s="14" t="s">
        <v>31</v>
      </c>
      <c r="B42" s="9">
        <v>20083.8</v>
      </c>
      <c r="C42" s="9">
        <v>26347.7</v>
      </c>
      <c r="D42" s="66">
        <f t="shared" si="0"/>
        <v>131.1888188490226</v>
      </c>
      <c r="E42" s="27">
        <f t="shared" si="1"/>
        <v>6263.9000000000015</v>
      </c>
      <c r="F42" s="5"/>
      <c r="G42" s="5"/>
      <c r="H42" s="5"/>
      <c r="I42" s="5"/>
      <c r="J42" s="5"/>
      <c r="K42" s="5"/>
      <c r="L42" s="5"/>
      <c r="M42" s="5"/>
    </row>
    <row r="43" spans="1:13" ht="15.75">
      <c r="A43" s="14" t="s">
        <v>32</v>
      </c>
      <c r="B43" s="9">
        <v>15819.1</v>
      </c>
      <c r="C43" s="9">
        <v>11060.6</v>
      </c>
      <c r="D43" s="66">
        <f t="shared" si="0"/>
        <v>69.9192748007156</v>
      </c>
      <c r="E43" s="27">
        <f t="shared" si="1"/>
        <v>-4758.5</v>
      </c>
      <c r="F43" s="5"/>
      <c r="G43" s="5"/>
      <c r="H43" s="5"/>
      <c r="I43" s="5"/>
      <c r="J43" s="5"/>
      <c r="K43" s="5"/>
      <c r="L43" s="5"/>
      <c r="M43" s="5"/>
    </row>
    <row r="44" spans="1:13" ht="38.25">
      <c r="A44" s="30" t="s">
        <v>65</v>
      </c>
      <c r="B44" s="7">
        <v>1771</v>
      </c>
      <c r="C44" s="9"/>
      <c r="D44" s="66">
        <f t="shared" si="0"/>
        <v>0</v>
      </c>
      <c r="E44" s="27">
        <f t="shared" si="1"/>
        <v>-1771</v>
      </c>
      <c r="F44" s="5"/>
      <c r="G44" s="5"/>
      <c r="H44" s="5"/>
      <c r="I44" s="5"/>
      <c r="J44" s="5"/>
      <c r="K44" s="5"/>
      <c r="L44" s="5"/>
      <c r="M44" s="5"/>
    </row>
    <row r="45" spans="1:13" ht="15.75">
      <c r="A45" s="19" t="s">
        <v>33</v>
      </c>
      <c r="B45" s="29"/>
      <c r="C45" s="9"/>
      <c r="D45" s="66"/>
      <c r="E45" s="27"/>
      <c r="F45" s="5"/>
      <c r="G45" s="5"/>
      <c r="H45" s="5"/>
      <c r="I45" s="5"/>
      <c r="J45" s="5"/>
      <c r="K45" s="5"/>
      <c r="L45" s="5"/>
      <c r="M45" s="5"/>
    </row>
    <row r="46" spans="1:13" ht="15.75">
      <c r="A46" s="19" t="s">
        <v>34</v>
      </c>
      <c r="B46" s="21">
        <v>10305.3</v>
      </c>
      <c r="C46" s="21">
        <v>13204.4</v>
      </c>
      <c r="D46" s="66">
        <f t="shared" si="0"/>
        <v>128.13212618749577</v>
      </c>
      <c r="E46" s="27">
        <f t="shared" si="1"/>
        <v>2899.1000000000004</v>
      </c>
      <c r="F46" s="5"/>
      <c r="G46" s="5"/>
      <c r="H46" s="5"/>
      <c r="I46" s="5"/>
      <c r="J46" s="5"/>
      <c r="K46" s="5"/>
      <c r="L46" s="5"/>
      <c r="M46" s="5"/>
    </row>
    <row r="47" spans="1:13" ht="15.75">
      <c r="A47" s="13"/>
      <c r="B47" s="7"/>
      <c r="C47" s="9"/>
      <c r="D47" s="66"/>
      <c r="E47" s="27"/>
      <c r="F47" s="5"/>
      <c r="G47" s="5"/>
      <c r="H47" s="5"/>
      <c r="I47" s="5"/>
      <c r="J47" s="5"/>
      <c r="K47" s="5"/>
      <c r="L47" s="5"/>
      <c r="M47" s="5"/>
    </row>
    <row r="48" spans="1:13" ht="15.75">
      <c r="A48" s="19" t="s">
        <v>35</v>
      </c>
      <c r="B48" s="21">
        <f>(B10+B39+B46+B26)</f>
        <v>78308.16</v>
      </c>
      <c r="C48" s="21">
        <f>(C10+C39+C46+C26)</f>
        <v>89543.19999999998</v>
      </c>
      <c r="D48" s="66">
        <f t="shared" si="0"/>
        <v>114.34721490072042</v>
      </c>
      <c r="E48" s="27">
        <f t="shared" si="1"/>
        <v>11235.039999999979</v>
      </c>
      <c r="F48" s="5"/>
      <c r="G48" s="5"/>
      <c r="H48" s="5"/>
      <c r="I48" s="5"/>
      <c r="J48" s="5"/>
      <c r="K48" s="5"/>
      <c r="L48" s="5"/>
      <c r="M48" s="5"/>
    </row>
    <row r="49" spans="1:13" ht="15.75">
      <c r="A49" s="14" t="s">
        <v>54</v>
      </c>
      <c r="B49" s="7">
        <f>B46+B10+B26</f>
        <v>14598.7</v>
      </c>
      <c r="C49" s="9">
        <f>C46+C10+C26</f>
        <v>21011.5</v>
      </c>
      <c r="D49" s="66">
        <f t="shared" si="0"/>
        <v>143.92719899717096</v>
      </c>
      <c r="E49" s="27">
        <f t="shared" si="1"/>
        <v>6412.799999999999</v>
      </c>
      <c r="F49" s="5"/>
      <c r="G49" s="5"/>
      <c r="H49" s="5"/>
      <c r="I49" s="5"/>
      <c r="J49" s="5"/>
      <c r="K49" s="5"/>
      <c r="L49" s="5"/>
      <c r="M49" s="5"/>
    </row>
    <row r="50" spans="1:13" ht="15.75">
      <c r="A50" s="14" t="s">
        <v>55</v>
      </c>
      <c r="B50" s="15">
        <f>+B49-B46</f>
        <v>4293.4000000000015</v>
      </c>
      <c r="C50" s="16">
        <f>+C49-C46</f>
        <v>7807.1</v>
      </c>
      <c r="D50" s="66">
        <f t="shared" si="0"/>
        <v>181.8395677085759</v>
      </c>
      <c r="E50" s="27">
        <f t="shared" si="1"/>
        <v>3513.699999999999</v>
      </c>
      <c r="F50" s="5"/>
      <c r="G50" s="5"/>
      <c r="H50" s="5"/>
      <c r="I50" s="5"/>
      <c r="J50" s="5"/>
      <c r="K50" s="5"/>
      <c r="L50" s="5"/>
      <c r="M50" s="5"/>
    </row>
    <row r="51" spans="1:5" ht="15.75">
      <c r="A51" s="4"/>
      <c r="B51" s="4"/>
      <c r="C51" s="4"/>
      <c r="D51" s="28"/>
      <c r="E51" s="27"/>
    </row>
    <row r="52" spans="1:5" ht="21" customHeight="1">
      <c r="A52" s="33"/>
      <c r="B52" s="34" t="s">
        <v>1</v>
      </c>
      <c r="C52" s="63" t="s">
        <v>1</v>
      </c>
      <c r="D52" s="35" t="s">
        <v>56</v>
      </c>
      <c r="E52" s="36" t="s">
        <v>2</v>
      </c>
    </row>
    <row r="53" spans="1:5" ht="23.25" customHeight="1">
      <c r="A53" s="37" t="s">
        <v>3</v>
      </c>
      <c r="B53" s="64" t="s">
        <v>66</v>
      </c>
      <c r="C53" s="64" t="s">
        <v>66</v>
      </c>
      <c r="D53" s="39" t="s">
        <v>57</v>
      </c>
      <c r="E53" s="40" t="s">
        <v>58</v>
      </c>
    </row>
    <row r="54" spans="1:5" ht="15.75" customHeight="1">
      <c r="A54" s="37" t="s">
        <v>4</v>
      </c>
      <c r="B54" s="38" t="s">
        <v>59</v>
      </c>
      <c r="C54" s="64" t="s">
        <v>5</v>
      </c>
      <c r="D54" s="39"/>
      <c r="E54" s="41"/>
    </row>
    <row r="55" spans="1:5" ht="12.75" customHeight="1">
      <c r="A55" s="42"/>
      <c r="B55" s="43"/>
      <c r="C55" s="65"/>
      <c r="D55" s="44"/>
      <c r="E55" s="44"/>
    </row>
    <row r="56" spans="1:5" ht="15.75">
      <c r="A56" s="45" t="s">
        <v>36</v>
      </c>
      <c r="B56" s="46"/>
      <c r="C56" s="47"/>
      <c r="D56" s="48"/>
      <c r="E56" s="32"/>
    </row>
    <row r="57" spans="1:5" ht="15.75">
      <c r="A57" s="49" t="s">
        <v>37</v>
      </c>
      <c r="B57" s="60">
        <v>8426.5</v>
      </c>
      <c r="C57" s="60">
        <v>8594.3</v>
      </c>
      <c r="D57" s="31">
        <f>+C57/B57*100</f>
        <v>101.99133685397257</v>
      </c>
      <c r="E57" s="32">
        <f>+C57-B57</f>
        <v>167.79999999999927</v>
      </c>
    </row>
    <row r="58" spans="1:5" ht="30">
      <c r="A58" s="49" t="s">
        <v>38</v>
      </c>
      <c r="B58" s="61">
        <v>424.3</v>
      </c>
      <c r="C58" s="61">
        <v>124.2</v>
      </c>
      <c r="D58" s="31">
        <f aca="true" t="shared" si="2" ref="D58:D68">+C58/B58*100</f>
        <v>29.271741692198916</v>
      </c>
      <c r="E58" s="32">
        <f aca="true" t="shared" si="3" ref="E58:E68">+C58-B58</f>
        <v>-300.1</v>
      </c>
    </row>
    <row r="59" spans="1:5" ht="15.75">
      <c r="A59" s="49" t="s">
        <v>39</v>
      </c>
      <c r="B59" s="61">
        <v>17139</v>
      </c>
      <c r="C59" s="61">
        <v>13856.2</v>
      </c>
      <c r="D59" s="31">
        <f t="shared" si="2"/>
        <v>80.84602368866328</v>
      </c>
      <c r="E59" s="32">
        <f t="shared" si="3"/>
        <v>-3282.7999999999993</v>
      </c>
    </row>
    <row r="60" spans="1:5" ht="15.75">
      <c r="A60" s="49" t="s">
        <v>40</v>
      </c>
      <c r="B60" s="61">
        <v>44.2</v>
      </c>
      <c r="C60" s="61"/>
      <c r="D60" s="31">
        <f t="shared" si="2"/>
        <v>0</v>
      </c>
      <c r="E60" s="32">
        <f t="shared" si="3"/>
        <v>-44.2</v>
      </c>
    </row>
    <row r="61" spans="1:5" ht="15.75">
      <c r="A61" s="49" t="s">
        <v>41</v>
      </c>
      <c r="B61" s="61">
        <v>24641.1</v>
      </c>
      <c r="C61" s="61">
        <v>27076.5</v>
      </c>
      <c r="D61" s="31">
        <f t="shared" si="2"/>
        <v>109.88348734431499</v>
      </c>
      <c r="E61" s="32">
        <f t="shared" si="3"/>
        <v>2435.4000000000015</v>
      </c>
    </row>
    <row r="62" spans="1:5" ht="15.75" customHeight="1">
      <c r="A62" s="49" t="s">
        <v>42</v>
      </c>
      <c r="B62" s="61">
        <v>947.4</v>
      </c>
      <c r="C62" s="61">
        <v>1157</v>
      </c>
      <c r="D62" s="31">
        <f t="shared" si="2"/>
        <v>122.12370698754486</v>
      </c>
      <c r="E62" s="32">
        <f t="shared" si="3"/>
        <v>209.60000000000002</v>
      </c>
    </row>
    <row r="63" spans="1:5" ht="15.75">
      <c r="A63" s="49" t="s">
        <v>43</v>
      </c>
      <c r="B63" s="61">
        <v>17896.7</v>
      </c>
      <c r="C63" s="61">
        <v>17851.8</v>
      </c>
      <c r="D63" s="31">
        <f t="shared" si="2"/>
        <v>99.74911575877117</v>
      </c>
      <c r="E63" s="32">
        <f t="shared" si="3"/>
        <v>-44.900000000001455</v>
      </c>
    </row>
    <row r="64" spans="1:5" ht="15.75">
      <c r="A64" s="49" t="s">
        <v>44</v>
      </c>
      <c r="B64" s="61">
        <v>205.4</v>
      </c>
      <c r="C64" s="61">
        <v>1809.8</v>
      </c>
      <c r="D64" s="31">
        <f t="shared" si="2"/>
        <v>881.110029211295</v>
      </c>
      <c r="E64" s="32">
        <f t="shared" si="3"/>
        <v>1604.3999999999999</v>
      </c>
    </row>
    <row r="65" spans="1:5" ht="15.75">
      <c r="A65" s="49" t="s">
        <v>45</v>
      </c>
      <c r="B65" s="61">
        <v>7281.6</v>
      </c>
      <c r="C65" s="61">
        <v>7640.6</v>
      </c>
      <c r="D65" s="31">
        <f t="shared" si="2"/>
        <v>104.93023511316196</v>
      </c>
      <c r="E65" s="32">
        <f t="shared" si="3"/>
        <v>359</v>
      </c>
    </row>
    <row r="66" spans="1:5" ht="15.75">
      <c r="A66" s="50" t="s">
        <v>46</v>
      </c>
      <c r="B66" s="61">
        <f>SUM(B57:B65)</f>
        <v>77006.2</v>
      </c>
      <c r="C66" s="62">
        <f>SUM(C57:C65)</f>
        <v>78110.40000000001</v>
      </c>
      <c r="D66" s="31">
        <f t="shared" si="2"/>
        <v>101.43391051629611</v>
      </c>
      <c r="E66" s="32">
        <f t="shared" si="3"/>
        <v>1104.2000000000116</v>
      </c>
    </row>
    <row r="67" spans="1:5" ht="15.75">
      <c r="A67" s="51"/>
      <c r="B67" s="52"/>
      <c r="C67" s="53"/>
      <c r="D67" s="31"/>
      <c r="E67" s="32"/>
    </row>
    <row r="68" spans="1:5" ht="15.75">
      <c r="A68" s="54" t="s">
        <v>47</v>
      </c>
      <c r="B68" s="55">
        <f>+B48-B66</f>
        <v>1301.9600000000064</v>
      </c>
      <c r="C68" s="55">
        <f>+C48-C66</f>
        <v>11432.799999999974</v>
      </c>
      <c r="D68" s="31">
        <f t="shared" si="2"/>
        <v>878.1222157362682</v>
      </c>
      <c r="E68" s="32">
        <f t="shared" si="3"/>
        <v>10130.839999999967</v>
      </c>
    </row>
    <row r="69" spans="1:5" ht="15.75">
      <c r="A69" s="54"/>
      <c r="B69" s="55"/>
      <c r="C69" s="55"/>
      <c r="D69" s="55"/>
      <c r="E69" s="55"/>
    </row>
    <row r="70" spans="1:5" ht="15.75">
      <c r="A70" s="56"/>
      <c r="B70" s="56"/>
      <c r="C70" s="53"/>
      <c r="D70" s="57"/>
      <c r="E70" s="58"/>
    </row>
    <row r="71" spans="1:5" ht="15.75">
      <c r="A71" s="59" t="s">
        <v>48</v>
      </c>
      <c r="B71" s="59"/>
      <c r="C71" s="59"/>
      <c r="D71" s="57"/>
      <c r="E71" s="58"/>
    </row>
    <row r="72" spans="1:5" ht="15.75">
      <c r="A72" s="59" t="s">
        <v>49</v>
      </c>
      <c r="B72" s="59"/>
      <c r="C72" s="59" t="s">
        <v>50</v>
      </c>
      <c r="D72" s="57"/>
      <c r="E72" s="58"/>
    </row>
    <row r="73" spans="1:5" ht="15.75">
      <c r="A73" s="56"/>
      <c r="B73" s="56"/>
      <c r="C73" s="53"/>
      <c r="D73" s="57"/>
      <c r="E73" s="58"/>
    </row>
  </sheetData>
  <printOptions/>
  <pageMargins left="1.1500000000000001" right="0.22986111111111113" top="0.6097222222222223" bottom="0.1701388888888889" header="0.5118055555555556" footer="0.5118055555555556"/>
  <pageSetup horizontalDpi="300" verticalDpi="300" orientation="portrait" paperSize="9" scale="54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абрамова</cp:lastModifiedBy>
  <cp:lastPrinted>2007-10-23T06:22:38Z</cp:lastPrinted>
  <dcterms:created xsi:type="dcterms:W3CDTF">2001-12-07T07:47:07Z</dcterms:created>
  <dcterms:modified xsi:type="dcterms:W3CDTF">2007-10-23T09:41:17Z</dcterms:modified>
  <cp:category/>
  <cp:version/>
  <cp:contentType/>
  <cp:contentStatus/>
  <cp:revision>1</cp:revision>
</cp:coreProperties>
</file>