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'SVODKA12'!$A$1:$AK$67</definedName>
    <definedName name="_xlnm.Print_Area" localSheetId="0">'SVODKA12'!$A$1:$H$68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<sst xmlns="http://schemas.openxmlformats.org/spreadsheetml/2006/main" count="104" uniqueCount="72">
  <si>
    <t>АНАЛИЗ</t>
  </si>
  <si>
    <t xml:space="preserve">                                   </t>
  </si>
  <si>
    <t>(тыс.руб.)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</si>
  <si>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</si>
  <si>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</si>
  <si>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</si>
  <si>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</si>
  <si>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</si>
  <si>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2007г.</t>
  </si>
  <si>
    <t>исполнения</t>
  </si>
  <si>
    <t>от годового</t>
  </si>
  <si>
    <t>от плана</t>
  </si>
  <si>
    <t>показателя</t>
  </si>
  <si>
    <t>2007г</t>
  </si>
  <si>
    <t xml:space="preserve">за год </t>
  </si>
  <si>
    <t>плана</t>
  </si>
  <si>
    <t>2007г.</t>
  </si>
  <si>
    <t>2006г.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</si>
  <si>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</si>
  <si>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</si>
  <si>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</si>
  <si>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</si>
  <si>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</si>
  <si>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</si>
  <si>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</si>
  <si>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</si>
  <si>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</si>
  <si>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</si>
  <si>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</si>
  <si>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</si>
  <si>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</si>
  <si>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</si>
  <si>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</si>
  <si>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</si>
  <si>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</si>
  <si>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</si>
  <si>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</si>
  <si>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</si>
  <si>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</si>
  <si>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</si>
  <si>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</si>
  <si>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</si>
  <si>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</si>
  <si>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</si>
  <si>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</si>
  <si>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</si>
  <si>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</si>
  <si>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</si>
  <si>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</si>
  <si>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</si>
  <si>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</si>
  <si>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</si>
  <si>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</si>
  <si>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</si>
  <si>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</si>
  <si>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</si>
  <si>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</si>
  <si>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</si>
  <si>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</si>
  <si>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</si>
  <si>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</si>
  <si>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</si>
  <si>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</si>
  <si>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</si>
  <si>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</si>
  <si>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</si>
  <si>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в том числе собственные ( c учетом предприн. деятельности)</t>
  </si>
  <si>
    <t>собственные (без учета предприн. деятельности)</t>
  </si>
  <si>
    <t>на 9 месяцев</t>
  </si>
  <si>
    <t>за 9 месяцев</t>
  </si>
  <si>
    <t>на 1 сентября</t>
  </si>
  <si>
    <t xml:space="preserve">                        ИСПОЛНЕНИЯ БЮДЖЕТА ШУМЕРЛИНСКОГО РАЙОНА   ЗА 9 МЕСЯЦЕВ 2007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</si>
</sst>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0" fontId="5" fillId="2" borderId="0" xfId="0" applyFont="1" applyFill="1" applyBorder="1" applyAlignment="1">
      <alignment vertical="top" wrapText="1"/>
    </xf>
    <xf numFmtId="167" fontId="1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165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7" fontId="7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4" fontId="6" fillId="3" borderId="0" xfId="0" applyNumberFormat="1" applyFont="1" applyFill="1" applyAlignment="1" applyProtection="1">
      <alignment horizontal="center"/>
      <protection/>
    </xf>
    <xf numFmtId="165" fontId="6" fillId="3" borderId="0" xfId="0" applyNumberFormat="1" applyFont="1" applyFill="1" applyAlignment="1">
      <alignment horizontal="center"/>
    </xf>
    <xf numFmtId="167" fontId="7" fillId="2" borderId="0" xfId="0" applyNumberFormat="1" applyFont="1" applyFill="1" applyBorder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75" zoomScaleSheetLayoutView="75" workbookViewId="0" topLeftCell="A37">
      <selection activeCell="B59" sqref="B59"/>
    </sheetView>
  </sheetViews>
  <sheetFormatPr defaultColWidth="8.796875" defaultRowHeight="15"/>
  <cols>
    <col min="1" max="1" width="45" style="1" customWidth="1"/>
    <col min="2" max="2" width="10.3984375" style="1" customWidth="1"/>
    <col min="3" max="3" width="12.09765625" style="1" customWidth="1"/>
    <col min="4" max="4" width="12.59765625" style="1" bestFit="1" customWidth="1"/>
    <col min="5" max="5" width="9.796875" style="1" bestFit="1" customWidth="1"/>
    <col min="6" max="6" width="11.796875" style="1" bestFit="1" customWidth="1"/>
    <col min="7" max="7" width="9.8984375" style="1" customWidth="1"/>
    <col min="8" max="8" width="11.796875" style="1" bestFit="1" customWidth="1"/>
    <col min="9" max="9" width="11.796875" style="1" customWidth="1"/>
    <col min="10" max="10" width="9.796875" style="1" customWidth="1"/>
    <col min="11" max="11" width="38.796875" style="1" customWidth="1"/>
    <col min="12" max="19" width="9.796875" style="1" customWidth="1"/>
    <col min="20" max="20" width="37.796875" style="1" customWidth="1"/>
    <col min="21" max="21" width="10.796875" style="1" customWidth="1"/>
    <col min="22" max="22" width="11.796875" style="2" customWidth="1"/>
    <col min="23" max="23" width="12.796875" style="2" customWidth="1"/>
    <col min="24" max="44" width="9.796875" style="2" customWidth="1"/>
    <col min="45" max="16384" width="9.796875" style="0" customWidth="1"/>
  </cols>
  <sheetData>
    <row r="1" spans="1:16" ht="15.75">
      <c r="A1" s="53"/>
      <c r="B1" s="54" t="s">
        <v>0</v>
      </c>
      <c r="C1" s="54"/>
      <c r="D1" s="54"/>
      <c r="E1" s="54"/>
      <c r="F1" s="3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ht="15.75">
      <c r="A2" s="53"/>
      <c r="B2" s="54" t="s">
        <v>71</v>
      </c>
      <c r="C2" s="54"/>
      <c r="D2" s="54"/>
      <c r="E2" s="54"/>
      <c r="F2" s="3"/>
      <c r="G2" s="3"/>
      <c r="H2" s="3"/>
      <c r="I2" s="5"/>
      <c r="J2" s="5"/>
      <c r="K2" s="5"/>
      <c r="L2" s="5"/>
      <c r="M2" s="5"/>
      <c r="N2" s="5"/>
      <c r="O2" s="5"/>
      <c r="P2" s="5"/>
    </row>
    <row r="3" spans="1:16" ht="15.75">
      <c r="A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</row>
    <row r="4" spans="1:16" ht="15.75">
      <c r="A4" s="4" t="s">
        <v>1</v>
      </c>
      <c r="B4" s="4"/>
      <c r="C4" s="4"/>
      <c r="D4" s="4"/>
      <c r="E4" s="4"/>
      <c r="F4" s="4"/>
      <c r="G4" s="6"/>
      <c r="H4" s="4" t="s">
        <v>2</v>
      </c>
      <c r="I4" s="5"/>
      <c r="J4" s="5"/>
      <c r="K4" s="5"/>
      <c r="L4" s="5"/>
      <c r="M4" s="5"/>
      <c r="N4" s="5"/>
      <c r="O4" s="5"/>
      <c r="P4" s="5"/>
    </row>
    <row r="5" spans="1:16" ht="15.75">
      <c r="A5" s="7"/>
      <c r="B5" s="47" t="s">
        <v>3</v>
      </c>
      <c r="C5" s="47" t="s">
        <v>3</v>
      </c>
      <c r="D5" s="47" t="s">
        <v>4</v>
      </c>
      <c r="E5" s="48" t="s">
        <v>5</v>
      </c>
      <c r="F5" s="48" t="s">
        <v>5</v>
      </c>
      <c r="G5" s="43" t="s">
        <v>6</v>
      </c>
      <c r="H5" s="43" t="s">
        <v>6</v>
      </c>
      <c r="I5" s="49"/>
      <c r="J5" s="5"/>
      <c r="K5" s="5"/>
      <c r="L5" s="5"/>
      <c r="M5" s="5"/>
      <c r="N5" s="5"/>
      <c r="O5" s="5"/>
      <c r="P5" s="5"/>
    </row>
    <row r="6" spans="1:16" ht="15.75">
      <c r="A6" s="8" t="s">
        <v>7</v>
      </c>
      <c r="B6" s="45" t="s">
        <v>8</v>
      </c>
      <c r="C6" s="45" t="s">
        <v>68</v>
      </c>
      <c r="D6" s="45" t="s">
        <v>69</v>
      </c>
      <c r="E6" s="8" t="s">
        <v>9</v>
      </c>
      <c r="F6" s="8" t="s">
        <v>9</v>
      </c>
      <c r="G6" s="44" t="s">
        <v>10</v>
      </c>
      <c r="H6" s="44" t="s">
        <v>11</v>
      </c>
      <c r="I6" s="49"/>
      <c r="J6" s="5"/>
      <c r="K6" s="5"/>
      <c r="L6" s="5"/>
      <c r="M6" s="5"/>
      <c r="N6" s="5"/>
      <c r="O6" s="5"/>
      <c r="P6" s="5"/>
    </row>
    <row r="7" spans="1:16" ht="15.75">
      <c r="A7" s="8" t="s">
        <v>12</v>
      </c>
      <c r="B7" s="45"/>
      <c r="C7" s="45" t="s">
        <v>13</v>
      </c>
      <c r="D7" s="45" t="s">
        <v>13</v>
      </c>
      <c r="E7" s="8" t="s">
        <v>14</v>
      </c>
      <c r="F7" s="45" t="s">
        <v>69</v>
      </c>
      <c r="G7" s="50" t="s">
        <v>15</v>
      </c>
      <c r="H7" s="45" t="s">
        <v>69</v>
      </c>
      <c r="I7" s="49"/>
      <c r="J7" s="5"/>
      <c r="K7" s="5"/>
      <c r="L7" s="5"/>
      <c r="M7" s="5"/>
      <c r="N7" s="5"/>
      <c r="O7" s="5"/>
      <c r="P7" s="5"/>
    </row>
    <row r="8" spans="1:16" ht="15.75">
      <c r="A8" s="9"/>
      <c r="B8" s="51"/>
      <c r="C8" s="51"/>
      <c r="D8" s="51"/>
      <c r="E8" s="46"/>
      <c r="F8" s="46" t="s">
        <v>16</v>
      </c>
      <c r="G8" s="46" t="s">
        <v>17</v>
      </c>
      <c r="H8" s="46" t="s">
        <v>16</v>
      </c>
      <c r="I8" s="49"/>
      <c r="J8" s="5"/>
      <c r="K8" s="5"/>
      <c r="L8" s="5"/>
      <c r="M8" s="5"/>
      <c r="N8" s="5"/>
      <c r="O8" s="5"/>
      <c r="P8" s="5"/>
    </row>
    <row r="9" spans="1:16" ht="15.75">
      <c r="A9" s="10"/>
      <c r="B9" s="52"/>
      <c r="C9" s="52"/>
      <c r="D9" s="52"/>
      <c r="E9" s="52"/>
      <c r="F9" s="52"/>
      <c r="G9" s="52"/>
      <c r="H9" s="52"/>
      <c r="I9" s="49"/>
      <c r="J9" s="5"/>
      <c r="K9" s="5"/>
      <c r="L9" s="5"/>
      <c r="M9" s="5"/>
      <c r="N9" s="5"/>
      <c r="O9" s="5"/>
      <c r="P9" s="5"/>
    </row>
    <row r="10" spans="1:16" ht="15.75">
      <c r="A10" s="34" t="s">
        <v>18</v>
      </c>
      <c r="B10" s="38">
        <f>(B11+B13+B19+B17)</f>
        <v>8256.099999999999</v>
      </c>
      <c r="C10" s="38">
        <f>(C11+C13+C19+C17)</f>
        <v>6034.099999999999</v>
      </c>
      <c r="D10" s="38">
        <f>(D11+D13+D19+D17)</f>
        <v>6247.400000000001</v>
      </c>
      <c r="E10" s="38">
        <f>(D10/B10)*100</f>
        <v>75.67011058490088</v>
      </c>
      <c r="F10" s="40">
        <f>+D10/C10*100</f>
        <v>103.53490992857263</v>
      </c>
      <c r="G10" s="40">
        <f>+D10-B10</f>
        <v>-2008.699999999998</v>
      </c>
      <c r="H10" s="40">
        <f>+D10-C10</f>
        <v>213.3000000000011</v>
      </c>
      <c r="I10" s="5"/>
      <c r="J10" s="5"/>
      <c r="K10" s="5"/>
      <c r="L10" s="5"/>
      <c r="M10" s="5"/>
      <c r="N10" s="5"/>
      <c r="O10" s="5"/>
      <c r="P10" s="5"/>
    </row>
    <row r="11" spans="1:16" ht="15.75">
      <c r="A11" s="13" t="s">
        <v>19</v>
      </c>
      <c r="B11" s="11">
        <f>(+B12)</f>
        <v>6205</v>
      </c>
      <c r="C11" s="11">
        <f>(+C12)</f>
        <v>4496</v>
      </c>
      <c r="D11" s="14">
        <f>(+D12)</f>
        <v>4569.1</v>
      </c>
      <c r="E11" s="11">
        <f>(D11/B11)*100</f>
        <v>73.63577759871073</v>
      </c>
      <c r="F11" s="35">
        <f aca="true" t="shared" si="0" ref="F11:F45">+D11/C11*100</f>
        <v>101.62588967971531</v>
      </c>
      <c r="G11" s="12">
        <f>+D11-B11</f>
        <v>-1635.8999999999996</v>
      </c>
      <c r="H11" s="12">
        <f>+D11-C11</f>
        <v>73.10000000000036</v>
      </c>
      <c r="I11" s="5"/>
      <c r="J11" s="5"/>
      <c r="K11" s="5"/>
      <c r="L11" s="5"/>
      <c r="M11" s="5"/>
      <c r="N11" s="5"/>
      <c r="O11" s="5"/>
      <c r="P11" s="5"/>
    </row>
    <row r="12" spans="1:16" ht="15.75" customHeight="1">
      <c r="A12" s="13" t="s">
        <v>20</v>
      </c>
      <c r="B12" s="11">
        <v>6205</v>
      </c>
      <c r="C12" s="11">
        <v>4496</v>
      </c>
      <c r="D12" s="14">
        <v>4569.1</v>
      </c>
      <c r="E12" s="11">
        <f>(D12/B12)*100</f>
        <v>73.63577759871073</v>
      </c>
      <c r="F12" s="35">
        <f t="shared" si="0"/>
        <v>101.62588967971531</v>
      </c>
      <c r="G12" s="12">
        <f>+D12-B12</f>
        <v>-1635.8999999999996</v>
      </c>
      <c r="H12" s="12">
        <f>+D12-C12</f>
        <v>73.10000000000036</v>
      </c>
      <c r="I12" s="5"/>
      <c r="J12" s="5"/>
      <c r="K12" s="5"/>
      <c r="L12" s="5"/>
      <c r="M12" s="5"/>
      <c r="N12" s="5"/>
      <c r="O12" s="5"/>
      <c r="P12" s="5"/>
    </row>
    <row r="13" spans="1:16" ht="15.75">
      <c r="A13" s="13" t="s">
        <v>21</v>
      </c>
      <c r="B13" s="11">
        <f>+B15+B16</f>
        <v>1592.2</v>
      </c>
      <c r="C13" s="11">
        <f>+C15+C16</f>
        <v>1195.2</v>
      </c>
      <c r="D13" s="11">
        <f>+D15+D16</f>
        <v>1143.1</v>
      </c>
      <c r="E13" s="11">
        <f>(D13/B13)*100</f>
        <v>71.79374450445923</v>
      </c>
      <c r="F13" s="35">
        <f t="shared" si="0"/>
        <v>95.64089692101739</v>
      </c>
      <c r="G13" s="12">
        <f>+D13-B13</f>
        <v>-449.10000000000014</v>
      </c>
      <c r="H13" s="12">
        <f>+D13-C13</f>
        <v>-52.100000000000136</v>
      </c>
      <c r="I13" s="5"/>
      <c r="J13" s="5"/>
      <c r="K13" s="5"/>
      <c r="L13" s="5"/>
      <c r="M13" s="5"/>
      <c r="N13" s="5"/>
      <c r="O13" s="5"/>
      <c r="P13" s="5"/>
    </row>
    <row r="14" spans="1:16" ht="15.75">
      <c r="A14" s="13" t="s">
        <v>22</v>
      </c>
      <c r="B14" s="15"/>
      <c r="C14" s="15"/>
      <c r="D14" s="16"/>
      <c r="E14" s="11"/>
      <c r="F14" s="35"/>
      <c r="G14" s="12"/>
      <c r="H14" s="12"/>
      <c r="I14" s="5"/>
      <c r="J14" s="5"/>
      <c r="K14" s="5"/>
      <c r="L14" s="5"/>
      <c r="M14" s="5"/>
      <c r="N14" s="5"/>
      <c r="O14" s="5"/>
      <c r="P14" s="5"/>
    </row>
    <row r="15" spans="1:16" ht="15.75">
      <c r="A15" s="13" t="s">
        <v>23</v>
      </c>
      <c r="B15" s="11">
        <v>1587</v>
      </c>
      <c r="C15" s="11">
        <v>1190</v>
      </c>
      <c r="D15" s="17">
        <v>1125.6</v>
      </c>
      <c r="E15" s="11">
        <f>(D15/B15)*100</f>
        <v>70.92627599243856</v>
      </c>
      <c r="F15" s="35">
        <f t="shared" si="0"/>
        <v>94.58823529411764</v>
      </c>
      <c r="G15" s="12">
        <f aca="true" t="shared" si="1" ref="G15:G45">+D15-B15</f>
        <v>-461.4000000000001</v>
      </c>
      <c r="H15" s="12">
        <f aca="true" t="shared" si="2" ref="H15:H45">+D15-C15</f>
        <v>-64.40000000000009</v>
      </c>
      <c r="I15" s="5"/>
      <c r="J15" s="5"/>
      <c r="K15" s="5"/>
      <c r="L15" s="5"/>
      <c r="M15" s="5"/>
      <c r="N15" s="5"/>
      <c r="O15" s="5"/>
      <c r="P15" s="5"/>
    </row>
    <row r="16" spans="1:16" ht="15.75">
      <c r="A16" s="13" t="s">
        <v>63</v>
      </c>
      <c r="B16" s="11">
        <v>5.2</v>
      </c>
      <c r="C16" s="11">
        <v>5.2</v>
      </c>
      <c r="D16" s="17">
        <v>17.5</v>
      </c>
      <c r="E16" s="11"/>
      <c r="F16" s="35"/>
      <c r="G16" s="12">
        <f>+D16-B16</f>
        <v>12.3</v>
      </c>
      <c r="H16" s="12">
        <f>+D16-C16</f>
        <v>12.3</v>
      </c>
      <c r="I16" s="5"/>
      <c r="J16" s="5"/>
      <c r="K16" s="5"/>
      <c r="L16" s="5"/>
      <c r="M16" s="5"/>
      <c r="N16" s="5"/>
      <c r="O16" s="5"/>
      <c r="P16" s="5"/>
    </row>
    <row r="17" spans="1:16" ht="15.75">
      <c r="A17" s="13" t="s">
        <v>24</v>
      </c>
      <c r="B17" s="11">
        <v>400</v>
      </c>
      <c r="C17" s="11">
        <v>284</v>
      </c>
      <c r="D17" s="14">
        <v>343.4</v>
      </c>
      <c r="E17" s="11">
        <f>(D17/B17)*100</f>
        <v>85.85</v>
      </c>
      <c r="F17" s="35">
        <f t="shared" si="0"/>
        <v>120.91549295774647</v>
      </c>
      <c r="G17" s="12">
        <f t="shared" si="1"/>
        <v>-56.60000000000002</v>
      </c>
      <c r="H17" s="12">
        <f t="shared" si="2"/>
        <v>59.39999999999998</v>
      </c>
      <c r="I17" s="5"/>
      <c r="J17" s="5"/>
      <c r="K17" s="5"/>
      <c r="L17" s="5"/>
      <c r="M17" s="5"/>
      <c r="N17" s="5"/>
      <c r="O17" s="5"/>
      <c r="P17" s="5"/>
    </row>
    <row r="18" spans="1:16" ht="15.75">
      <c r="A18" s="13" t="s">
        <v>25</v>
      </c>
      <c r="B18" s="11"/>
      <c r="C18" s="11"/>
      <c r="D18" s="14"/>
      <c r="E18" s="11"/>
      <c r="F18" s="35"/>
      <c r="G18" s="12">
        <f t="shared" si="1"/>
        <v>0</v>
      </c>
      <c r="H18" s="12">
        <f t="shared" si="2"/>
        <v>0</v>
      </c>
      <c r="I18" s="5"/>
      <c r="J18" s="5"/>
      <c r="K18" s="5"/>
      <c r="L18" s="5"/>
      <c r="M18" s="5"/>
      <c r="N18" s="5"/>
      <c r="O18" s="5"/>
      <c r="P18" s="5"/>
    </row>
    <row r="19" spans="1:16" ht="15.75">
      <c r="A19" s="13" t="s">
        <v>26</v>
      </c>
      <c r="B19" s="14">
        <f>+B20+B21+B22</f>
        <v>58.9</v>
      </c>
      <c r="C19" s="14">
        <f>+C20+C21+C22</f>
        <v>58.9</v>
      </c>
      <c r="D19" s="14">
        <f>+D20+D21+D22</f>
        <v>191.8</v>
      </c>
      <c r="E19" s="11"/>
      <c r="F19" s="35"/>
      <c r="G19" s="12">
        <f t="shared" si="1"/>
        <v>132.9</v>
      </c>
      <c r="H19" s="12">
        <f t="shared" si="2"/>
        <v>132.9</v>
      </c>
      <c r="I19" s="5"/>
      <c r="J19" s="5"/>
      <c r="K19" s="5"/>
      <c r="L19" s="5"/>
      <c r="M19" s="5"/>
      <c r="N19" s="5"/>
      <c r="O19" s="5"/>
      <c r="P19" s="5"/>
    </row>
    <row r="20" spans="1:16" ht="15.75">
      <c r="A20" s="13" t="s">
        <v>64</v>
      </c>
      <c r="B20" s="14">
        <v>0.5</v>
      </c>
      <c r="C20" s="14">
        <v>0.5</v>
      </c>
      <c r="D20" s="14">
        <v>7</v>
      </c>
      <c r="E20" s="11"/>
      <c r="F20" s="35"/>
      <c r="G20" s="12">
        <f>+D20-B20</f>
        <v>6.5</v>
      </c>
      <c r="H20" s="12">
        <f>+D20-C20</f>
        <v>6.5</v>
      </c>
      <c r="I20" s="5"/>
      <c r="J20" s="5"/>
      <c r="K20" s="5"/>
      <c r="L20" s="5"/>
      <c r="M20" s="5"/>
      <c r="N20" s="5"/>
      <c r="O20" s="5"/>
      <c r="P20" s="5"/>
    </row>
    <row r="21" spans="1:16" ht="15.75">
      <c r="A21" s="13" t="s">
        <v>65</v>
      </c>
      <c r="B21" s="14">
        <v>50</v>
      </c>
      <c r="C21" s="14">
        <v>50</v>
      </c>
      <c r="D21" s="14">
        <v>63.2</v>
      </c>
      <c r="E21" s="11"/>
      <c r="F21" s="35"/>
      <c r="G21" s="12">
        <f>+D21-B21</f>
        <v>13.200000000000003</v>
      </c>
      <c r="H21" s="12">
        <f>+D21-C21</f>
        <v>13.200000000000003</v>
      </c>
      <c r="I21" s="5"/>
      <c r="J21" s="5"/>
      <c r="K21" s="5"/>
      <c r="L21" s="5"/>
      <c r="M21" s="5"/>
      <c r="N21" s="5"/>
      <c r="O21" s="5"/>
      <c r="P21" s="5"/>
    </row>
    <row r="22" spans="1:16" ht="15.75">
      <c r="A22" s="13" t="s">
        <v>27</v>
      </c>
      <c r="B22" s="11">
        <v>8.4</v>
      </c>
      <c r="C22" s="11">
        <v>8.4</v>
      </c>
      <c r="D22" s="14">
        <v>121.6</v>
      </c>
      <c r="E22" s="11"/>
      <c r="F22" s="35"/>
      <c r="G22" s="12">
        <f t="shared" si="1"/>
        <v>113.19999999999999</v>
      </c>
      <c r="H22" s="12">
        <f t="shared" si="2"/>
        <v>113.19999999999999</v>
      </c>
      <c r="I22" s="5"/>
      <c r="J22" s="5"/>
      <c r="K22" s="5"/>
      <c r="L22" s="5"/>
      <c r="M22" s="5"/>
      <c r="N22" s="5"/>
      <c r="O22" s="5"/>
      <c r="P22" s="5"/>
    </row>
    <row r="23" spans="1:16" ht="15.75">
      <c r="A23" s="34" t="s">
        <v>28</v>
      </c>
      <c r="B23" s="38">
        <f>(B25+B28+B32+B33+B31)</f>
        <v>2297.5</v>
      </c>
      <c r="C23" s="38">
        <f>(C25+C28+C32+C33+C31)</f>
        <v>1448.1999999999998</v>
      </c>
      <c r="D23" s="38">
        <f>(D25+D28+D32+D33+D31)</f>
        <v>1559.6999999999998</v>
      </c>
      <c r="E23" s="38">
        <f>(D23/B23)*100</f>
        <v>67.88683351468987</v>
      </c>
      <c r="F23" s="40">
        <f t="shared" si="0"/>
        <v>107.69921281590939</v>
      </c>
      <c r="G23" s="40">
        <f t="shared" si="1"/>
        <v>-737.8000000000002</v>
      </c>
      <c r="H23" s="40">
        <f t="shared" si="2"/>
        <v>111.5</v>
      </c>
      <c r="I23" s="5"/>
      <c r="J23" s="5"/>
      <c r="K23" s="5"/>
      <c r="L23" s="5"/>
      <c r="M23" s="5"/>
      <c r="N23" s="5"/>
      <c r="O23" s="5"/>
      <c r="P23" s="5"/>
    </row>
    <row r="24" spans="1:16" ht="15.75">
      <c r="A24" s="13" t="s">
        <v>29</v>
      </c>
      <c r="B24" s="11"/>
      <c r="C24" s="11"/>
      <c r="D24" s="14"/>
      <c r="E24" s="11"/>
      <c r="F24" s="35"/>
      <c r="G24" s="12">
        <f t="shared" si="1"/>
        <v>0</v>
      </c>
      <c r="H24" s="12">
        <f t="shared" si="2"/>
        <v>0</v>
      </c>
      <c r="I24" s="5"/>
      <c r="J24" s="5"/>
      <c r="K24" s="5"/>
      <c r="L24" s="5"/>
      <c r="M24" s="5"/>
      <c r="N24" s="5"/>
      <c r="O24" s="5"/>
      <c r="P24" s="5"/>
    </row>
    <row r="25" spans="1:16" ht="15.75">
      <c r="A25" s="13" t="s">
        <v>30</v>
      </c>
      <c r="B25" s="11">
        <f>(B26+B27)</f>
        <v>1238.3</v>
      </c>
      <c r="C25" s="11">
        <f>(C26+C27)</f>
        <v>828.6999999999999</v>
      </c>
      <c r="D25" s="11">
        <f>(D26+D27)</f>
        <v>873.8</v>
      </c>
      <c r="E25" s="11">
        <f>(D25/B25)*100</f>
        <v>70.56448356617943</v>
      </c>
      <c r="F25" s="35">
        <f t="shared" si="0"/>
        <v>105.44225895981658</v>
      </c>
      <c r="G25" s="12">
        <f t="shared" si="1"/>
        <v>-364.5</v>
      </c>
      <c r="H25" s="12">
        <f t="shared" si="2"/>
        <v>45.10000000000002</v>
      </c>
      <c r="I25" s="5"/>
      <c r="J25" s="5"/>
      <c r="K25" s="5"/>
      <c r="L25" s="5"/>
      <c r="M25" s="5"/>
      <c r="N25" s="5"/>
      <c r="O25" s="5"/>
      <c r="P25" s="5"/>
    </row>
    <row r="26" spans="1:16" ht="15.75">
      <c r="A26" s="13" t="s">
        <v>31</v>
      </c>
      <c r="B26" s="11">
        <v>932.6</v>
      </c>
      <c r="C26" s="11">
        <v>628.3</v>
      </c>
      <c r="D26" s="14">
        <v>633.3</v>
      </c>
      <c r="E26" s="11">
        <f>(D26/B26)*100</f>
        <v>67.90692687111301</v>
      </c>
      <c r="F26" s="35">
        <f t="shared" si="0"/>
        <v>100.79579818558014</v>
      </c>
      <c r="G26" s="12">
        <f t="shared" si="1"/>
        <v>-299.30000000000007</v>
      </c>
      <c r="H26" s="12">
        <f t="shared" si="2"/>
        <v>5</v>
      </c>
      <c r="I26" s="5"/>
      <c r="J26" s="5"/>
      <c r="K26" s="5"/>
      <c r="L26" s="5"/>
      <c r="M26" s="5"/>
      <c r="N26" s="5"/>
      <c r="O26" s="5"/>
      <c r="P26" s="5"/>
    </row>
    <row r="27" spans="1:16" ht="15.75">
      <c r="A27" s="13" t="s">
        <v>32</v>
      </c>
      <c r="B27" s="11">
        <v>305.7</v>
      </c>
      <c r="C27" s="11">
        <v>200.4</v>
      </c>
      <c r="D27" s="14">
        <v>240.5</v>
      </c>
      <c r="E27" s="11">
        <f>(D27/B27)*100</f>
        <v>78.67190055610077</v>
      </c>
      <c r="F27" s="35">
        <f t="shared" si="0"/>
        <v>120.00998003992017</v>
      </c>
      <c r="G27" s="12">
        <f t="shared" si="1"/>
        <v>-65.19999999999999</v>
      </c>
      <c r="H27" s="12">
        <f t="shared" si="2"/>
        <v>40.099999999999994</v>
      </c>
      <c r="I27" s="5"/>
      <c r="J27" s="5"/>
      <c r="K27" s="5"/>
      <c r="L27" s="5"/>
      <c r="M27" s="5"/>
      <c r="N27" s="5"/>
      <c r="O27" s="5"/>
      <c r="P27" s="5"/>
    </row>
    <row r="28" spans="1:16" ht="15.75">
      <c r="A28" s="13" t="s">
        <v>33</v>
      </c>
      <c r="B28" s="11">
        <f>+B29</f>
        <v>118.2</v>
      </c>
      <c r="C28" s="11">
        <f>+C29</f>
        <v>53</v>
      </c>
      <c r="D28" s="11">
        <f>+D29</f>
        <v>48.3</v>
      </c>
      <c r="E28" s="11">
        <f>(D28/B28)*100</f>
        <v>40.86294416243654</v>
      </c>
      <c r="F28" s="35">
        <f t="shared" si="0"/>
        <v>91.1320754716981</v>
      </c>
      <c r="G28" s="12">
        <f t="shared" si="1"/>
        <v>-69.9</v>
      </c>
      <c r="H28" s="12">
        <f t="shared" si="2"/>
        <v>-4.700000000000003</v>
      </c>
      <c r="I28" s="5"/>
      <c r="J28" s="5"/>
      <c r="K28" s="5"/>
      <c r="L28" s="5"/>
      <c r="M28" s="5"/>
      <c r="N28" s="5"/>
      <c r="O28" s="5"/>
      <c r="P28" s="5"/>
    </row>
    <row r="29" spans="1:16" ht="15.75">
      <c r="A29" s="13" t="s">
        <v>34</v>
      </c>
      <c r="B29" s="11">
        <v>118.2</v>
      </c>
      <c r="C29" s="11">
        <v>53</v>
      </c>
      <c r="D29" s="14">
        <v>48.3</v>
      </c>
      <c r="E29" s="11">
        <f>(D29/B29)*100</f>
        <v>40.86294416243654</v>
      </c>
      <c r="F29" s="35">
        <f t="shared" si="0"/>
        <v>91.1320754716981</v>
      </c>
      <c r="G29" s="12">
        <f t="shared" si="1"/>
        <v>-69.9</v>
      </c>
      <c r="H29" s="12">
        <f t="shared" si="2"/>
        <v>-4.700000000000003</v>
      </c>
      <c r="I29" s="5"/>
      <c r="J29" s="5"/>
      <c r="K29" s="5"/>
      <c r="L29" s="5"/>
      <c r="M29" s="5"/>
      <c r="N29" s="5"/>
      <c r="O29" s="5"/>
      <c r="P29" s="5"/>
    </row>
    <row r="30" spans="1:16" ht="15.75">
      <c r="A30" s="13" t="s">
        <v>35</v>
      </c>
      <c r="B30" s="11"/>
      <c r="C30" s="11"/>
      <c r="D30" s="14"/>
      <c r="E30" s="11"/>
      <c r="F30" s="35"/>
      <c r="G30" s="12">
        <f t="shared" si="1"/>
        <v>0</v>
      </c>
      <c r="H30" s="12">
        <f t="shared" si="2"/>
        <v>0</v>
      </c>
      <c r="I30" s="5"/>
      <c r="J30" s="5"/>
      <c r="K30" s="5"/>
      <c r="L30" s="5"/>
      <c r="M30" s="5"/>
      <c r="N30" s="5"/>
      <c r="O30" s="5"/>
      <c r="P30" s="5"/>
    </row>
    <row r="31" spans="1:16" ht="15.75">
      <c r="A31" s="13" t="s">
        <v>36</v>
      </c>
      <c r="B31" s="11">
        <v>521</v>
      </c>
      <c r="C31" s="11">
        <v>247.5</v>
      </c>
      <c r="D31" s="14">
        <v>247.5</v>
      </c>
      <c r="E31" s="11">
        <f>(D31/B31)*100</f>
        <v>47.50479846449136</v>
      </c>
      <c r="F31" s="35">
        <f t="shared" si="0"/>
        <v>100</v>
      </c>
      <c r="G31" s="12">
        <f t="shared" si="1"/>
        <v>-273.5</v>
      </c>
      <c r="H31" s="12">
        <f t="shared" si="2"/>
        <v>0</v>
      </c>
      <c r="I31" s="5"/>
      <c r="J31" s="5"/>
      <c r="K31" s="5"/>
      <c r="L31" s="5"/>
      <c r="M31" s="5"/>
      <c r="N31" s="5"/>
      <c r="O31" s="5"/>
      <c r="P31" s="5"/>
    </row>
    <row r="32" spans="1:16" ht="15.75">
      <c r="A32" s="13" t="s">
        <v>37</v>
      </c>
      <c r="B32" s="11">
        <v>420</v>
      </c>
      <c r="C32" s="11">
        <v>319</v>
      </c>
      <c r="D32" s="14">
        <v>343.3</v>
      </c>
      <c r="E32" s="11">
        <f>(D32/B32)*100</f>
        <v>81.73809523809524</v>
      </c>
      <c r="F32" s="35">
        <f t="shared" si="0"/>
        <v>107.61755485893418</v>
      </c>
      <c r="G32" s="12">
        <f t="shared" si="1"/>
        <v>-76.69999999999999</v>
      </c>
      <c r="H32" s="12">
        <f t="shared" si="2"/>
        <v>24.30000000000001</v>
      </c>
      <c r="I32" s="5"/>
      <c r="J32" s="5"/>
      <c r="K32" s="5"/>
      <c r="L32" s="5"/>
      <c r="M32" s="5"/>
      <c r="N32" s="5"/>
      <c r="O32" s="5"/>
      <c r="P32" s="5"/>
    </row>
    <row r="33" spans="1:16" ht="15.75">
      <c r="A33" s="13" t="s">
        <v>38</v>
      </c>
      <c r="B33" s="11"/>
      <c r="C33" s="11"/>
      <c r="D33" s="14">
        <v>46.8</v>
      </c>
      <c r="E33" s="11"/>
      <c r="F33" s="35"/>
      <c r="G33" s="12">
        <f t="shared" si="1"/>
        <v>46.8</v>
      </c>
      <c r="H33" s="12">
        <f t="shared" si="2"/>
        <v>46.8</v>
      </c>
      <c r="I33" s="5"/>
      <c r="J33" s="5"/>
      <c r="K33" s="5"/>
      <c r="L33" s="5"/>
      <c r="M33" s="5"/>
      <c r="N33" s="5"/>
      <c r="O33" s="5"/>
      <c r="P33" s="5"/>
    </row>
    <row r="34" spans="1:16" ht="15.75">
      <c r="A34" s="36" t="s">
        <v>39</v>
      </c>
      <c r="B34" s="15"/>
      <c r="C34" s="15"/>
      <c r="D34" s="14"/>
      <c r="E34" s="11"/>
      <c r="F34" s="35"/>
      <c r="G34" s="12">
        <f t="shared" si="1"/>
        <v>0</v>
      </c>
      <c r="H34" s="12">
        <f t="shared" si="2"/>
        <v>0</v>
      </c>
      <c r="I34" s="5"/>
      <c r="J34" s="5"/>
      <c r="K34" s="5"/>
      <c r="L34" s="5"/>
      <c r="M34" s="5"/>
      <c r="N34" s="5"/>
      <c r="O34" s="5"/>
      <c r="P34" s="5"/>
    </row>
    <row r="35" spans="1:16" ht="15.75">
      <c r="A35" s="36" t="s">
        <v>40</v>
      </c>
      <c r="B35" s="38">
        <f>+B37+B39+B38</f>
        <v>93133.20000000001</v>
      </c>
      <c r="C35" s="38">
        <f>+C37+C39+C38</f>
        <v>69575.6</v>
      </c>
      <c r="D35" s="38">
        <f>+D37+D39+D38</f>
        <v>68531.7</v>
      </c>
      <c r="E35" s="38">
        <f>(D35/B35)*100</f>
        <v>73.58460785197974</v>
      </c>
      <c r="F35" s="40">
        <f t="shared" si="0"/>
        <v>98.49961768206093</v>
      </c>
      <c r="G35" s="40">
        <f t="shared" si="1"/>
        <v>-24601.500000000015</v>
      </c>
      <c r="H35" s="40">
        <f t="shared" si="2"/>
        <v>-1043.9000000000087</v>
      </c>
      <c r="I35" s="5"/>
      <c r="J35" s="5"/>
      <c r="K35" s="5"/>
      <c r="L35" s="5"/>
      <c r="M35" s="5"/>
      <c r="N35" s="5"/>
      <c r="O35" s="5"/>
      <c r="P35" s="5"/>
    </row>
    <row r="36" spans="1:16" ht="15.75">
      <c r="A36" s="19" t="s">
        <v>41</v>
      </c>
      <c r="B36" s="11"/>
      <c r="C36" s="11"/>
      <c r="D36" s="14"/>
      <c r="E36" s="11"/>
      <c r="F36" s="35"/>
      <c r="G36" s="12">
        <f t="shared" si="1"/>
        <v>0</v>
      </c>
      <c r="H36" s="12">
        <f t="shared" si="2"/>
        <v>0</v>
      </c>
      <c r="I36" s="5"/>
      <c r="J36" s="5"/>
      <c r="K36" s="5"/>
      <c r="L36" s="5"/>
      <c r="M36" s="5"/>
      <c r="N36" s="5"/>
      <c r="O36" s="5"/>
      <c r="P36" s="5"/>
    </row>
    <row r="37" spans="1:16" ht="15.75">
      <c r="A37" s="19" t="s">
        <v>42</v>
      </c>
      <c r="B37" s="11">
        <v>41232.8</v>
      </c>
      <c r="C37" s="11">
        <v>31123.4</v>
      </c>
      <c r="D37" s="14">
        <v>31123.4</v>
      </c>
      <c r="E37" s="11">
        <f>(D37/B37)*100</f>
        <v>75.48214043188918</v>
      </c>
      <c r="F37" s="35">
        <f t="shared" si="0"/>
        <v>100</v>
      </c>
      <c r="G37" s="12">
        <f t="shared" si="1"/>
        <v>-10109.400000000001</v>
      </c>
      <c r="H37" s="12">
        <f t="shared" si="2"/>
        <v>0</v>
      </c>
      <c r="I37" s="5"/>
      <c r="J37" s="5"/>
      <c r="K37" s="5"/>
      <c r="L37" s="5"/>
      <c r="M37" s="5"/>
      <c r="N37" s="5"/>
      <c r="O37" s="5"/>
      <c r="P37" s="5"/>
    </row>
    <row r="38" spans="1:16" ht="15.75">
      <c r="A38" s="19" t="s">
        <v>43</v>
      </c>
      <c r="B38" s="11">
        <v>37975.9</v>
      </c>
      <c r="C38" s="11">
        <v>26791.6</v>
      </c>
      <c r="D38" s="14">
        <v>26347.7</v>
      </c>
      <c r="E38" s="11">
        <f>(D38/B38)*100</f>
        <v>69.38005419226404</v>
      </c>
      <c r="F38" s="35">
        <f t="shared" si="0"/>
        <v>98.34313740127504</v>
      </c>
      <c r="G38" s="12">
        <f t="shared" si="1"/>
        <v>-11628.2</v>
      </c>
      <c r="H38" s="12">
        <f t="shared" si="2"/>
        <v>-443.8999999999978</v>
      </c>
      <c r="I38" s="5"/>
      <c r="J38" s="5"/>
      <c r="K38" s="5"/>
      <c r="L38" s="5"/>
      <c r="M38" s="5"/>
      <c r="N38" s="5"/>
      <c r="O38" s="5"/>
      <c r="P38" s="5"/>
    </row>
    <row r="39" spans="1:16" ht="15.75">
      <c r="A39" s="19" t="s">
        <v>44</v>
      </c>
      <c r="B39" s="11">
        <v>13924.5</v>
      </c>
      <c r="C39" s="11">
        <v>11660.6</v>
      </c>
      <c r="D39" s="14">
        <v>11060.6</v>
      </c>
      <c r="E39" s="11">
        <f>(D39/B39)*100</f>
        <v>79.43265467341736</v>
      </c>
      <c r="F39" s="35">
        <f t="shared" si="0"/>
        <v>94.8544671800765</v>
      </c>
      <c r="G39" s="12">
        <f t="shared" si="1"/>
        <v>-2863.8999999999996</v>
      </c>
      <c r="H39" s="12">
        <f t="shared" si="2"/>
        <v>-600</v>
      </c>
      <c r="I39" s="5"/>
      <c r="J39" s="5"/>
      <c r="K39" s="5"/>
      <c r="L39" s="5"/>
      <c r="M39" s="5"/>
      <c r="N39" s="5"/>
      <c r="O39" s="5"/>
      <c r="P39" s="5"/>
    </row>
    <row r="40" spans="1:16" ht="15.75">
      <c r="A40" s="37" t="s">
        <v>45</v>
      </c>
      <c r="B40" s="11"/>
      <c r="C40" s="11"/>
      <c r="D40" s="14"/>
      <c r="E40" s="11"/>
      <c r="F40" s="35"/>
      <c r="G40" s="12"/>
      <c r="H40" s="12"/>
      <c r="I40" s="5"/>
      <c r="J40" s="5"/>
      <c r="K40" s="5"/>
      <c r="L40" s="5"/>
      <c r="M40" s="5"/>
      <c r="N40" s="5"/>
      <c r="O40" s="5"/>
      <c r="P40" s="5"/>
    </row>
    <row r="41" spans="1:16" ht="15.75">
      <c r="A41" s="37" t="s">
        <v>46</v>
      </c>
      <c r="B41" s="38">
        <v>18248.3</v>
      </c>
      <c r="C41" s="38">
        <v>12463.3</v>
      </c>
      <c r="D41" s="39">
        <v>13204.4</v>
      </c>
      <c r="E41" s="38">
        <f>(D41/B41)*100</f>
        <v>72.3596170602193</v>
      </c>
      <c r="F41" s="40">
        <f t="shared" si="0"/>
        <v>105.94625821411665</v>
      </c>
      <c r="G41" s="40">
        <f t="shared" si="1"/>
        <v>-5043.9</v>
      </c>
      <c r="H41" s="40">
        <f t="shared" si="2"/>
        <v>741.1000000000004</v>
      </c>
      <c r="I41" s="5"/>
      <c r="J41" s="5"/>
      <c r="K41" s="5"/>
      <c r="L41" s="5"/>
      <c r="M41" s="5"/>
      <c r="N41" s="5"/>
      <c r="O41" s="5"/>
      <c r="P41" s="5"/>
    </row>
    <row r="42" spans="1:16" ht="15.75">
      <c r="A42" s="18"/>
      <c r="B42" s="11"/>
      <c r="C42" s="11"/>
      <c r="D42" s="14"/>
      <c r="E42" s="11"/>
      <c r="F42" s="35"/>
      <c r="G42" s="12"/>
      <c r="H42" s="12"/>
      <c r="I42" s="5"/>
      <c r="J42" s="5"/>
      <c r="K42" s="5"/>
      <c r="L42" s="5"/>
      <c r="M42" s="5"/>
      <c r="N42" s="5"/>
      <c r="O42" s="5"/>
      <c r="P42" s="5"/>
    </row>
    <row r="43" spans="1:16" ht="15.75">
      <c r="A43" s="37" t="s">
        <v>47</v>
      </c>
      <c r="B43" s="38">
        <f>(B10+B35+B41+B23)</f>
        <v>121935.10000000002</v>
      </c>
      <c r="C43" s="38">
        <f>(C10+C35+C41+C23)</f>
        <v>89521.20000000001</v>
      </c>
      <c r="D43" s="39">
        <f>(D10+D35+D41+D23)</f>
        <v>89543.19999999998</v>
      </c>
      <c r="E43" s="38">
        <f>(D43/B43)*100</f>
        <v>73.43513065557002</v>
      </c>
      <c r="F43" s="40">
        <f t="shared" si="0"/>
        <v>100.02457518442556</v>
      </c>
      <c r="G43" s="40">
        <f t="shared" si="1"/>
        <v>-32391.900000000038</v>
      </c>
      <c r="H43" s="40">
        <f t="shared" si="2"/>
        <v>21.999999999970896</v>
      </c>
      <c r="I43" s="5"/>
      <c r="J43" s="5"/>
      <c r="K43" s="5"/>
      <c r="L43" s="5"/>
      <c r="M43" s="5"/>
      <c r="N43" s="5"/>
      <c r="O43" s="5"/>
      <c r="P43" s="5"/>
    </row>
    <row r="44" spans="1:16" ht="15.75">
      <c r="A44" s="19" t="s">
        <v>66</v>
      </c>
      <c r="B44" s="11">
        <f>B41+B10+B23</f>
        <v>28801.899999999998</v>
      </c>
      <c r="C44" s="11">
        <f>C41+C10+C23</f>
        <v>19945.6</v>
      </c>
      <c r="D44" s="14">
        <f>D41+D10+D23</f>
        <v>21011.5</v>
      </c>
      <c r="E44" s="11">
        <f>(D44/B44)*100</f>
        <v>72.95178443088824</v>
      </c>
      <c r="F44" s="35">
        <f t="shared" si="0"/>
        <v>105.3440357773143</v>
      </c>
      <c r="G44" s="12">
        <f t="shared" si="1"/>
        <v>-7790.399999999998</v>
      </c>
      <c r="H44" s="12">
        <f t="shared" si="2"/>
        <v>1065.9000000000015</v>
      </c>
      <c r="I44" s="5"/>
      <c r="J44" s="5"/>
      <c r="K44" s="5"/>
      <c r="L44" s="5"/>
      <c r="M44" s="5"/>
      <c r="N44" s="5"/>
      <c r="O44" s="5"/>
      <c r="P44" s="5"/>
    </row>
    <row r="45" spans="1:16" ht="15.75">
      <c r="A45" s="19" t="s">
        <v>67</v>
      </c>
      <c r="B45" s="20">
        <f>+B44-B41</f>
        <v>10553.599999999999</v>
      </c>
      <c r="C45" s="20">
        <f>+C44-C41</f>
        <v>7482.299999999999</v>
      </c>
      <c r="D45" s="21">
        <f>+D44-D41</f>
        <v>7807.1</v>
      </c>
      <c r="E45" s="11">
        <f>(D45/B45)*100</f>
        <v>73.97570497271074</v>
      </c>
      <c r="F45" s="35">
        <f t="shared" si="0"/>
        <v>104.34091121713914</v>
      </c>
      <c r="G45" s="12">
        <f t="shared" si="1"/>
        <v>-2746.499999999998</v>
      </c>
      <c r="H45" s="12">
        <f t="shared" si="2"/>
        <v>324.8000000000011</v>
      </c>
      <c r="I45" s="5"/>
      <c r="J45" s="5"/>
      <c r="K45" s="5"/>
      <c r="L45" s="5"/>
      <c r="M45" s="5"/>
      <c r="N45" s="5"/>
      <c r="O45" s="5"/>
      <c r="P45" s="5"/>
    </row>
    <row r="46" spans="1:8" ht="15.75">
      <c r="A46" s="4"/>
      <c r="B46" s="4"/>
      <c r="C46" s="4"/>
      <c r="D46" s="4"/>
      <c r="E46" s="11"/>
      <c r="F46" s="11"/>
      <c r="G46" s="4"/>
      <c r="H46" s="4"/>
    </row>
    <row r="47" spans="1:8" ht="21" customHeight="1">
      <c r="A47" s="7"/>
      <c r="B47" s="47" t="s">
        <v>3</v>
      </c>
      <c r="C47" s="47" t="s">
        <v>3</v>
      </c>
      <c r="D47" s="47" t="s">
        <v>4</v>
      </c>
      <c r="E47" s="48" t="s">
        <v>5</v>
      </c>
      <c r="F47" s="48" t="s">
        <v>5</v>
      </c>
      <c r="G47" s="43" t="s">
        <v>6</v>
      </c>
      <c r="H47" s="43" t="s">
        <v>6</v>
      </c>
    </row>
    <row r="48" spans="1:8" ht="23.25" customHeight="1">
      <c r="A48" s="8" t="s">
        <v>7</v>
      </c>
      <c r="B48" s="45" t="s">
        <v>8</v>
      </c>
      <c r="C48" s="45" t="s">
        <v>68</v>
      </c>
      <c r="D48" s="45" t="s">
        <v>70</v>
      </c>
      <c r="E48" s="8" t="s">
        <v>9</v>
      </c>
      <c r="F48" s="8" t="s">
        <v>9</v>
      </c>
      <c r="G48" s="44" t="s">
        <v>10</v>
      </c>
      <c r="H48" s="44" t="s">
        <v>11</v>
      </c>
    </row>
    <row r="49" spans="1:8" ht="15.75" customHeight="1">
      <c r="A49" s="8" t="s">
        <v>12</v>
      </c>
      <c r="B49" s="45"/>
      <c r="C49" s="45" t="s">
        <v>13</v>
      </c>
      <c r="D49" s="45" t="s">
        <v>13</v>
      </c>
      <c r="E49" s="8" t="s">
        <v>14</v>
      </c>
      <c r="F49" s="45" t="s">
        <v>69</v>
      </c>
      <c r="G49" s="50" t="s">
        <v>15</v>
      </c>
      <c r="H49" s="45" t="s">
        <v>69</v>
      </c>
    </row>
    <row r="50" spans="1:8" ht="12.75" customHeight="1">
      <c r="A50" s="9"/>
      <c r="B50" s="51"/>
      <c r="C50" s="51"/>
      <c r="D50" s="51"/>
      <c r="E50" s="46"/>
      <c r="F50" s="46" t="s">
        <v>16</v>
      </c>
      <c r="G50" s="46" t="s">
        <v>17</v>
      </c>
      <c r="H50" s="46" t="s">
        <v>16</v>
      </c>
    </row>
    <row r="51" spans="1:8" ht="15.75">
      <c r="A51" s="22" t="s">
        <v>48</v>
      </c>
      <c r="B51" s="10"/>
      <c r="C51" s="10"/>
      <c r="D51" s="13"/>
      <c r="E51" s="13"/>
      <c r="F51" s="13"/>
      <c r="G51" s="10"/>
      <c r="H51" s="10"/>
    </row>
    <row r="52" spans="1:8" ht="15.75">
      <c r="A52" s="23" t="s">
        <v>49</v>
      </c>
      <c r="B52" s="24">
        <v>12764.7</v>
      </c>
      <c r="C52" s="55">
        <v>11311.7</v>
      </c>
      <c r="D52" s="24">
        <v>9748.3</v>
      </c>
      <c r="E52" s="11">
        <f aca="true" t="shared" si="3" ref="E52:E61">(D52/B52)*100</f>
        <v>76.36920570009478</v>
      </c>
      <c r="F52" s="35">
        <f aca="true" t="shared" si="4" ref="F52:F61">+D52/C52*100</f>
        <v>86.1789120998612</v>
      </c>
      <c r="G52" s="12">
        <f aca="true" t="shared" si="5" ref="G52:G61">+D52-B52</f>
        <v>-3016.4000000000015</v>
      </c>
      <c r="H52" s="12">
        <f aca="true" t="shared" si="6" ref="H52:H61">+D52-C52</f>
        <v>-1563.4000000000015</v>
      </c>
    </row>
    <row r="53" spans="1:8" ht="25.5">
      <c r="A53" s="25" t="s">
        <v>50</v>
      </c>
      <c r="B53" s="26">
        <v>200</v>
      </c>
      <c r="C53" s="55">
        <v>150</v>
      </c>
      <c r="D53" s="26">
        <v>124.2</v>
      </c>
      <c r="E53" s="11">
        <f t="shared" si="3"/>
        <v>62.1</v>
      </c>
      <c r="F53" s="35">
        <f t="shared" si="4"/>
        <v>82.80000000000001</v>
      </c>
      <c r="G53" s="12">
        <f t="shared" si="5"/>
        <v>-75.8</v>
      </c>
      <c r="H53" s="12">
        <f t="shared" si="6"/>
        <v>-25.799999999999997</v>
      </c>
    </row>
    <row r="54" spans="1:8" ht="15.75">
      <c r="A54" s="25" t="s">
        <v>51</v>
      </c>
      <c r="B54" s="26">
        <v>20766.3</v>
      </c>
      <c r="C54" s="55">
        <v>17258.5</v>
      </c>
      <c r="D54" s="26">
        <v>15758.2</v>
      </c>
      <c r="E54" s="11">
        <f t="shared" si="3"/>
        <v>75.8835228230354</v>
      </c>
      <c r="F54" s="35">
        <f t="shared" si="4"/>
        <v>91.30689225598981</v>
      </c>
      <c r="G54" s="12">
        <f t="shared" si="5"/>
        <v>-5008.0999999999985</v>
      </c>
      <c r="H54" s="12">
        <f t="shared" si="6"/>
        <v>-1500.2999999999993</v>
      </c>
    </row>
    <row r="55" spans="1:8" ht="15.75">
      <c r="A55" s="25" t="s">
        <v>52</v>
      </c>
      <c r="B55" s="26">
        <v>1303.5</v>
      </c>
      <c r="C55" s="55">
        <v>1303.5</v>
      </c>
      <c r="D55" s="26"/>
      <c r="E55" s="11"/>
      <c r="F55" s="35"/>
      <c r="G55" s="12">
        <f t="shared" si="5"/>
        <v>-1303.5</v>
      </c>
      <c r="H55" s="12">
        <f t="shared" si="6"/>
        <v>-1303.5</v>
      </c>
    </row>
    <row r="56" spans="1:8" ht="15.75">
      <c r="A56" s="25" t="s">
        <v>53</v>
      </c>
      <c r="B56" s="26">
        <v>40341.4</v>
      </c>
      <c r="C56" s="55">
        <v>32424.3</v>
      </c>
      <c r="D56" s="26">
        <v>29345.6</v>
      </c>
      <c r="E56" s="11">
        <f t="shared" si="3"/>
        <v>72.74313732294863</v>
      </c>
      <c r="F56" s="35">
        <f t="shared" si="4"/>
        <v>90.50496078558365</v>
      </c>
      <c r="G56" s="12">
        <f t="shared" si="5"/>
        <v>-10995.800000000003</v>
      </c>
      <c r="H56" s="12">
        <f t="shared" si="6"/>
        <v>-3078.7000000000007</v>
      </c>
    </row>
    <row r="57" spans="1:8" ht="15.75" customHeight="1">
      <c r="A57" s="25" t="s">
        <v>54</v>
      </c>
      <c r="B57" s="26">
        <v>1645</v>
      </c>
      <c r="C57" s="55">
        <v>1446.6</v>
      </c>
      <c r="D57" s="26">
        <v>1303.7</v>
      </c>
      <c r="E57" s="11">
        <f t="shared" si="3"/>
        <v>79.25227963525836</v>
      </c>
      <c r="F57" s="35">
        <f t="shared" si="4"/>
        <v>90.12166459283839</v>
      </c>
      <c r="G57" s="12">
        <f t="shared" si="5"/>
        <v>-341.29999999999995</v>
      </c>
      <c r="H57" s="12">
        <f t="shared" si="6"/>
        <v>-142.89999999999986</v>
      </c>
    </row>
    <row r="58" spans="1:8" ht="15.75">
      <c r="A58" s="25" t="s">
        <v>55</v>
      </c>
      <c r="B58" s="26">
        <v>32993.9</v>
      </c>
      <c r="C58" s="55">
        <v>24358.4</v>
      </c>
      <c r="D58" s="26">
        <v>21529.1</v>
      </c>
      <c r="E58" s="11">
        <f t="shared" si="3"/>
        <v>65.25175865841867</v>
      </c>
      <c r="F58" s="35">
        <f t="shared" si="4"/>
        <v>88.38470507094061</v>
      </c>
      <c r="G58" s="12">
        <f t="shared" si="5"/>
        <v>-11464.800000000003</v>
      </c>
      <c r="H58" s="12">
        <f t="shared" si="6"/>
        <v>-2829.300000000003</v>
      </c>
    </row>
    <row r="59" spans="1:8" ht="15.75">
      <c r="A59" s="25" t="s">
        <v>56</v>
      </c>
      <c r="B59" s="26">
        <v>2893.6</v>
      </c>
      <c r="C59" s="55">
        <v>2788.1</v>
      </c>
      <c r="D59" s="26">
        <v>1855.1</v>
      </c>
      <c r="E59" s="11">
        <f t="shared" si="3"/>
        <v>64.1104506497097</v>
      </c>
      <c r="F59" s="35">
        <f t="shared" si="4"/>
        <v>66.53635091998134</v>
      </c>
      <c r="G59" s="12">
        <f t="shared" si="5"/>
        <v>-1038.5</v>
      </c>
      <c r="H59" s="12">
        <f t="shared" si="6"/>
        <v>-933</v>
      </c>
    </row>
    <row r="60" spans="1:8" ht="15.75">
      <c r="A60" s="25" t="s">
        <v>57</v>
      </c>
      <c r="B60" s="26">
        <v>12211.5</v>
      </c>
      <c r="C60" s="56">
        <v>8738.4</v>
      </c>
      <c r="D60" s="26">
        <v>8677.4</v>
      </c>
      <c r="E60" s="11">
        <f t="shared" si="3"/>
        <v>71.05924743070057</v>
      </c>
      <c r="F60" s="35">
        <f t="shared" si="4"/>
        <v>99.3019317037444</v>
      </c>
      <c r="G60" s="12">
        <f t="shared" si="5"/>
        <v>-3534.1000000000004</v>
      </c>
      <c r="H60" s="12">
        <f t="shared" si="6"/>
        <v>-61</v>
      </c>
    </row>
    <row r="61" spans="1:8" ht="15.75">
      <c r="A61" s="41" t="s">
        <v>58</v>
      </c>
      <c r="B61" s="42">
        <f>SUM(B52:B60)</f>
        <v>125119.9</v>
      </c>
      <c r="C61" s="57">
        <f>SUM(C52:C60)</f>
        <v>99779.5</v>
      </c>
      <c r="D61" s="42">
        <f>SUM(D52:D60)</f>
        <v>88341.6</v>
      </c>
      <c r="E61" s="38">
        <f t="shared" si="3"/>
        <v>70.60555515149869</v>
      </c>
      <c r="F61" s="40">
        <f t="shared" si="4"/>
        <v>88.53682369625024</v>
      </c>
      <c r="G61" s="40">
        <f t="shared" si="5"/>
        <v>-36778.29999999999</v>
      </c>
      <c r="H61" s="40">
        <f t="shared" si="6"/>
        <v>-11437.899999999994</v>
      </c>
    </row>
    <row r="62" spans="1:8" ht="15.75">
      <c r="A62" s="59"/>
      <c r="B62" s="59"/>
      <c r="C62" s="58"/>
      <c r="D62" s="28"/>
      <c r="E62" s="11"/>
      <c r="F62" s="35"/>
      <c r="G62" s="12"/>
      <c r="H62" s="12"/>
    </row>
    <row r="63" spans="1:8" ht="15.75">
      <c r="A63" s="32" t="s">
        <v>59</v>
      </c>
      <c r="B63" s="33">
        <f>+B43-B61</f>
        <v>-3184.799999999974</v>
      </c>
      <c r="C63" s="33">
        <f>+C43-C61</f>
        <v>-10258.299999999988</v>
      </c>
      <c r="D63" s="33">
        <f>+D43-D61</f>
        <v>1201.5999999999767</v>
      </c>
      <c r="E63" s="38"/>
      <c r="F63" s="40"/>
      <c r="G63" s="12">
        <f>+D63-B63</f>
        <v>4386.3999999999505</v>
      </c>
      <c r="H63" s="12">
        <f>+D63-C63</f>
        <v>11459.899999999965</v>
      </c>
    </row>
    <row r="64" spans="1:8" ht="15.75">
      <c r="A64" s="32"/>
      <c r="B64" s="33"/>
      <c r="C64" s="33"/>
      <c r="D64" s="33"/>
      <c r="E64" s="33"/>
      <c r="F64" s="33"/>
      <c r="G64" s="33"/>
      <c r="H64" s="33"/>
    </row>
    <row r="65" spans="1:8" ht="15.75">
      <c r="A65" s="27"/>
      <c r="B65" s="27"/>
      <c r="C65" s="27"/>
      <c r="D65" s="28"/>
      <c r="E65" s="29"/>
      <c r="F65" s="30"/>
      <c r="G65" s="31"/>
      <c r="H65" s="31"/>
    </row>
    <row r="66" spans="1:8" ht="15.75">
      <c r="A66" s="4" t="s">
        <v>60</v>
      </c>
      <c r="B66" s="4"/>
      <c r="C66" s="4"/>
      <c r="D66" s="4"/>
      <c r="E66" s="29"/>
      <c r="F66" s="30"/>
      <c r="G66" s="31"/>
      <c r="H66" s="31"/>
    </row>
    <row r="67" spans="1:8" ht="15.75">
      <c r="A67" s="4" t="s">
        <v>61</v>
      </c>
      <c r="B67" s="4"/>
      <c r="C67" s="4"/>
      <c r="D67" s="4" t="s">
        <v>62</v>
      </c>
      <c r="E67" s="29"/>
      <c r="F67" s="30"/>
      <c r="G67" s="31"/>
      <c r="H67" s="31"/>
    </row>
    <row r="68" spans="1:8" ht="15.75">
      <c r="A68" s="27"/>
      <c r="B68" s="27"/>
      <c r="C68" s="27"/>
      <c r="D68" s="28"/>
      <c r="E68" s="29"/>
      <c r="F68" s="30"/>
      <c r="G68" s="31"/>
      <c r="H68" s="31"/>
    </row>
  </sheetData>
  <mergeCells count="1">
    <mergeCell ref="A62:B62"/>
  </mergeCells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2007-09-17T12:48:58Z</cp:lastPrinted>
  <dcterms:created xsi:type="dcterms:W3CDTF">2001-12-07T07:47:07Z</dcterms:created>
  <dcterms:modified xsi:type="dcterms:W3CDTF">2007-10-25T05:34:20Z</dcterms:modified>
  <cp:category/>
  <cp:version/>
  <cp:contentType/>
  <cp:contentStatus/>
  <cp:revision>1</cp:revision>
</cp:coreProperties>
</file>