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'SVODKA12'!$A$1:$AK$67</definedName>
    <definedName name="_xlnm.Print_Area" localSheetId="0">'SVODKA12'!$A$1:$H$68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<sst xmlns="http://schemas.openxmlformats.org/spreadsheetml/2006/main" count="104" uniqueCount="75">
  <si>
    <t>АНАЛИЗ</t>
  </si>
  <si>
    <t xml:space="preserve">                                   </t>
  </si>
  <si>
    <t>(тыс.руб.)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</si>
  <si>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</si>
  <si>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</si>
  <si>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</si>
  <si>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</si>
  <si>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</si>
  <si>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2007г.</t>
  </si>
  <si>
    <t>по доходам на</t>
  </si>
  <si>
    <t>исполнения</t>
  </si>
  <si>
    <t>от годового</t>
  </si>
  <si>
    <t>от плана</t>
  </si>
  <si>
    <t>показателя</t>
  </si>
  <si>
    <t>2007г</t>
  </si>
  <si>
    <t xml:space="preserve">за год </t>
  </si>
  <si>
    <t>плана</t>
  </si>
  <si>
    <t>2007г.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</si>
  <si>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</si>
  <si>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</si>
  <si>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</si>
  <si>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</si>
  <si>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</si>
  <si>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</si>
  <si>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</si>
  <si>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</si>
  <si>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</si>
  <si>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</si>
  <si>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</si>
  <si>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</si>
  <si>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</si>
  <si>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</si>
  <si>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</si>
  <si>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</si>
  <si>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</si>
  <si>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</si>
  <si>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</si>
  <si>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</si>
  <si>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</si>
  <si>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</si>
  <si>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</si>
  <si>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</si>
  <si>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</si>
  <si>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</si>
  <si>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</si>
  <si>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</si>
  <si>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</si>
  <si>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</si>
  <si>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</si>
  <si>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</si>
  <si>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</si>
  <si>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</si>
  <si>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</si>
  <si>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</si>
  <si>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</si>
  <si>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</si>
  <si>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</si>
  <si>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</si>
  <si>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</si>
  <si>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</si>
  <si>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</si>
  <si>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</si>
  <si>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</si>
  <si>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</si>
  <si>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</si>
  <si>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</si>
  <si>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</si>
  <si>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</si>
  <si>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</si>
  <si>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>На 1 полугодие</t>
  </si>
  <si>
    <t>за 1 полугодие</t>
  </si>
  <si>
    <t xml:space="preserve">по расходам </t>
  </si>
  <si>
    <t xml:space="preserve">                        ИСПОЛНЕНИЯ БЮДЖЕТА ШУМЕРЛИНСКОГО РАЙОНА   НА 1 ИЮНЯ  2007 ГОДА</t>
  </si>
  <si>
    <t>1.06.2007 г.</t>
  </si>
  <si>
    <t>на 1.06.2007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</si>
</sst>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workbookViewId="0" topLeftCell="A52">
      <selection activeCell="A67" sqref="A67"/>
    </sheetView>
  </sheetViews>
  <sheetFormatPr defaultColWidth="8.796875" defaultRowHeight="15"/>
  <cols>
    <col min="1" max="1" width="45" style="1" customWidth="1"/>
    <col min="2" max="2" width="10.3984375" style="1" customWidth="1"/>
    <col min="3" max="3" width="12.09765625" style="1" customWidth="1"/>
    <col min="4" max="4" width="12.59765625" style="1" bestFit="1" customWidth="1"/>
    <col min="5" max="5" width="9.796875" style="1" bestFit="1" customWidth="1"/>
    <col min="6" max="6" width="11.796875" style="1" bestFit="1" customWidth="1"/>
    <col min="7" max="7" width="9.8984375" style="1" customWidth="1"/>
    <col min="8" max="8" width="11.796875" style="1" bestFit="1" customWidth="1"/>
    <col min="9" max="9" width="11.796875" style="1" customWidth="1"/>
    <col min="10" max="10" width="9.796875" style="1" customWidth="1"/>
    <col min="11" max="11" width="38.796875" style="1" customWidth="1"/>
    <col min="12" max="19" width="9.796875" style="1" customWidth="1"/>
    <col min="20" max="20" width="37.796875" style="1" customWidth="1"/>
    <col min="21" max="21" width="10.796875" style="1" customWidth="1"/>
    <col min="22" max="22" width="11.796875" style="2" customWidth="1"/>
    <col min="23" max="23" width="12.796875" style="2" customWidth="1"/>
    <col min="24" max="44" width="9.796875" style="2" customWidth="1"/>
    <col min="45" max="16384" width="9.796875" style="0" customWidth="1"/>
  </cols>
  <sheetData>
    <row r="1" spans="1:16" ht="15.75">
      <c r="A1"/>
      <c r="B1" s="3" t="s">
        <v>0</v>
      </c>
      <c r="C1" s="3"/>
      <c r="D1" s="3"/>
      <c r="E1" s="3"/>
      <c r="F1" s="3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5.75">
      <c r="A2"/>
      <c r="B2" s="3" t="s">
        <v>72</v>
      </c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ht="15.75">
      <c r="A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15.75">
      <c r="A4" s="4" t="s">
        <v>1</v>
      </c>
      <c r="B4" s="4"/>
      <c r="C4" s="4"/>
      <c r="D4" s="4"/>
      <c r="E4" s="4"/>
      <c r="F4" s="4"/>
      <c r="G4" s="6"/>
      <c r="H4" s="4" t="s">
        <v>2</v>
      </c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8" t="s">
        <v>3</v>
      </c>
      <c r="C5" s="8" t="s">
        <v>3</v>
      </c>
      <c r="D5" s="8" t="s">
        <v>4</v>
      </c>
      <c r="E5" s="9" t="s">
        <v>5</v>
      </c>
      <c r="F5" s="9" t="s">
        <v>5</v>
      </c>
      <c r="G5" s="10" t="s">
        <v>6</v>
      </c>
      <c r="H5" s="10" t="s">
        <v>6</v>
      </c>
      <c r="I5" s="5"/>
      <c r="J5" s="5"/>
      <c r="K5" s="5"/>
      <c r="L5" s="5"/>
      <c r="M5" s="5"/>
      <c r="N5" s="5"/>
      <c r="O5" s="5"/>
      <c r="P5" s="5"/>
    </row>
    <row r="6" spans="1:16" ht="15.75">
      <c r="A6" s="11" t="s">
        <v>7</v>
      </c>
      <c r="B6" s="12" t="s">
        <v>8</v>
      </c>
      <c r="C6" s="12" t="s">
        <v>69</v>
      </c>
      <c r="D6" s="12" t="s">
        <v>9</v>
      </c>
      <c r="E6" s="13" t="s">
        <v>10</v>
      </c>
      <c r="F6" s="13" t="s">
        <v>10</v>
      </c>
      <c r="G6" s="14" t="s">
        <v>11</v>
      </c>
      <c r="H6" s="14" t="s">
        <v>12</v>
      </c>
      <c r="I6" s="5"/>
      <c r="J6" s="5"/>
      <c r="K6" s="5"/>
      <c r="L6" s="5"/>
      <c r="M6" s="5"/>
      <c r="N6" s="5"/>
      <c r="O6" s="5"/>
      <c r="P6" s="5"/>
    </row>
    <row r="7" spans="1:16" ht="15.75">
      <c r="A7" s="11" t="s">
        <v>13</v>
      </c>
      <c r="B7" s="12"/>
      <c r="C7" s="12" t="s">
        <v>14</v>
      </c>
      <c r="D7" s="12" t="s">
        <v>73</v>
      </c>
      <c r="E7" s="13" t="s">
        <v>15</v>
      </c>
      <c r="F7" s="12" t="s">
        <v>70</v>
      </c>
      <c r="G7" s="15" t="s">
        <v>16</v>
      </c>
      <c r="H7" s="12" t="s">
        <v>70</v>
      </c>
      <c r="I7" s="5"/>
      <c r="J7" s="5"/>
      <c r="K7" s="5"/>
      <c r="L7" s="5"/>
      <c r="M7" s="5"/>
      <c r="N7" s="5"/>
      <c r="O7" s="5"/>
      <c r="P7" s="5"/>
    </row>
    <row r="8" spans="1:16" ht="15.75">
      <c r="A8" s="16"/>
      <c r="B8" s="17"/>
      <c r="C8" s="17"/>
      <c r="D8" s="17"/>
      <c r="E8" s="18"/>
      <c r="F8" s="18" t="s">
        <v>17</v>
      </c>
      <c r="G8" s="18" t="s">
        <v>18</v>
      </c>
      <c r="H8" s="18" t="s">
        <v>17</v>
      </c>
      <c r="I8" s="5"/>
      <c r="J8" s="5"/>
      <c r="K8" s="5"/>
      <c r="L8" s="5"/>
      <c r="M8" s="5"/>
      <c r="N8" s="5"/>
      <c r="O8" s="5"/>
      <c r="P8" s="5"/>
    </row>
    <row r="9" spans="1:16" ht="15.75">
      <c r="A9" s="19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</row>
    <row r="10" spans="1:16" ht="15.75">
      <c r="A10" s="43" t="s">
        <v>19</v>
      </c>
      <c r="B10" s="47">
        <f>(B11+B13+B19+B17)</f>
        <v>6601</v>
      </c>
      <c r="C10" s="47">
        <f>(C11+C13+C19+C17)</f>
        <v>3451</v>
      </c>
      <c r="D10" s="47">
        <f>(D11+D13+D19+D17)</f>
        <v>3151.9</v>
      </c>
      <c r="E10" s="47">
        <f>(D10/B10)*100</f>
        <v>47.748825935464325</v>
      </c>
      <c r="F10" s="49">
        <f>+D10/C10*100</f>
        <v>91.3329469718922</v>
      </c>
      <c r="G10" s="49">
        <f>+D10-B10</f>
        <v>-3449.1</v>
      </c>
      <c r="H10" s="49">
        <f>+D10-C10</f>
        <v>-299.0999999999999</v>
      </c>
      <c r="I10" s="5"/>
      <c r="J10" s="5"/>
      <c r="K10" s="5"/>
      <c r="L10" s="5"/>
      <c r="M10" s="5"/>
      <c r="N10" s="5"/>
      <c r="O10" s="5"/>
      <c r="P10" s="5"/>
    </row>
    <row r="11" spans="1:16" ht="15.75">
      <c r="A11" s="22" t="s">
        <v>20</v>
      </c>
      <c r="B11" s="20">
        <f>(+B12)</f>
        <v>4614</v>
      </c>
      <c r="C11" s="20">
        <f>(+C12)</f>
        <v>2478</v>
      </c>
      <c r="D11" s="23">
        <f>(+D12)</f>
        <v>2131.5</v>
      </c>
      <c r="E11" s="20">
        <f>(D11/B11)*100</f>
        <v>46.196358907672305</v>
      </c>
      <c r="F11" s="44">
        <f aca="true" t="shared" si="0" ref="F11:F45">+D11/C11*100</f>
        <v>86.01694915254238</v>
      </c>
      <c r="G11" s="21">
        <f>+D11-B11</f>
        <v>-2482.5</v>
      </c>
      <c r="H11" s="21">
        <f>+D11-C11</f>
        <v>-346.5</v>
      </c>
      <c r="I11" s="5"/>
      <c r="J11" s="5"/>
      <c r="K11" s="5"/>
      <c r="L11" s="5"/>
      <c r="M11" s="5"/>
      <c r="N11" s="5"/>
      <c r="O11" s="5"/>
      <c r="P11" s="5"/>
    </row>
    <row r="12" spans="1:16" ht="15.75" customHeight="1">
      <c r="A12" s="22" t="s">
        <v>21</v>
      </c>
      <c r="B12" s="20">
        <v>4614</v>
      </c>
      <c r="C12" s="20">
        <v>2478</v>
      </c>
      <c r="D12" s="23">
        <v>2131.5</v>
      </c>
      <c r="E12" s="20">
        <f>(D12/B12)*100</f>
        <v>46.196358907672305</v>
      </c>
      <c r="F12" s="44">
        <f t="shared" si="0"/>
        <v>86.01694915254238</v>
      </c>
      <c r="G12" s="21">
        <f>+D12-B12</f>
        <v>-2482.5</v>
      </c>
      <c r="H12" s="21">
        <f>+D12-C12</f>
        <v>-346.5</v>
      </c>
      <c r="I12" s="5"/>
      <c r="J12" s="5"/>
      <c r="K12" s="5"/>
      <c r="L12" s="5"/>
      <c r="M12" s="5"/>
      <c r="N12" s="5"/>
      <c r="O12" s="5"/>
      <c r="P12" s="5"/>
    </row>
    <row r="13" spans="1:16" ht="15.75">
      <c r="A13" s="22" t="s">
        <v>22</v>
      </c>
      <c r="B13" s="20">
        <f>+B15+B16</f>
        <v>1587</v>
      </c>
      <c r="C13" s="20">
        <f>+C15+C16</f>
        <v>790</v>
      </c>
      <c r="D13" s="20">
        <f>+D15+D16</f>
        <v>767.1</v>
      </c>
      <c r="E13" s="20">
        <f>(D13/B13)*100</f>
        <v>48.33648393194707</v>
      </c>
      <c r="F13" s="44">
        <f t="shared" si="0"/>
        <v>97.10126582278481</v>
      </c>
      <c r="G13" s="21">
        <f>+D13-B13</f>
        <v>-819.9</v>
      </c>
      <c r="H13" s="21">
        <f>+D13-C13</f>
        <v>-22.899999999999977</v>
      </c>
      <c r="I13" s="5"/>
      <c r="J13" s="5"/>
      <c r="K13" s="5"/>
      <c r="L13" s="5"/>
      <c r="M13" s="5"/>
      <c r="N13" s="5"/>
      <c r="O13" s="5"/>
      <c r="P13" s="5"/>
    </row>
    <row r="14" spans="1:16" ht="15.75">
      <c r="A14" s="22" t="s">
        <v>23</v>
      </c>
      <c r="B14" s="24"/>
      <c r="C14" s="24"/>
      <c r="D14" s="25"/>
      <c r="E14" s="20"/>
      <c r="F14" s="44"/>
      <c r="G14" s="21"/>
      <c r="H14" s="21"/>
      <c r="I14" s="5"/>
      <c r="J14" s="5"/>
      <c r="K14" s="5"/>
      <c r="L14" s="5"/>
      <c r="M14" s="5"/>
      <c r="N14" s="5"/>
      <c r="O14" s="5"/>
      <c r="P14" s="5"/>
    </row>
    <row r="15" spans="1:16" ht="15.75">
      <c r="A15" s="22" t="s">
        <v>24</v>
      </c>
      <c r="B15" s="20">
        <v>1587</v>
      </c>
      <c r="C15" s="20">
        <v>790</v>
      </c>
      <c r="D15" s="26">
        <v>763.6</v>
      </c>
      <c r="E15" s="20">
        <f>(D15/B15)*100</f>
        <v>48.11594202898551</v>
      </c>
      <c r="F15" s="44">
        <f t="shared" si="0"/>
        <v>96.65822784810126</v>
      </c>
      <c r="G15" s="21">
        <f aca="true" t="shared" si="1" ref="G15:G45">+D15-B15</f>
        <v>-823.4</v>
      </c>
      <c r="H15" s="21">
        <f aca="true" t="shared" si="2" ref="H15:H45">+D15-C15</f>
        <v>-26.399999999999977</v>
      </c>
      <c r="I15" s="5"/>
      <c r="J15" s="5"/>
      <c r="K15" s="5"/>
      <c r="L15" s="5"/>
      <c r="M15" s="5"/>
      <c r="N15" s="5"/>
      <c r="O15" s="5"/>
      <c r="P15" s="5"/>
    </row>
    <row r="16" spans="1:16" ht="15.75">
      <c r="A16" s="22" t="s">
        <v>64</v>
      </c>
      <c r="B16" s="20"/>
      <c r="C16" s="20"/>
      <c r="D16" s="26">
        <v>3.5</v>
      </c>
      <c r="E16" s="20"/>
      <c r="F16" s="44"/>
      <c r="G16" s="21">
        <f>+D16-B16</f>
        <v>3.5</v>
      </c>
      <c r="H16" s="21">
        <f>+D16-C16</f>
        <v>3.5</v>
      </c>
      <c r="I16" s="5"/>
      <c r="J16" s="5"/>
      <c r="K16" s="5"/>
      <c r="L16" s="5"/>
      <c r="M16" s="5"/>
      <c r="N16" s="5"/>
      <c r="O16" s="5"/>
      <c r="P16" s="5"/>
    </row>
    <row r="17" spans="1:16" ht="15.75">
      <c r="A17" s="22" t="s">
        <v>25</v>
      </c>
      <c r="B17" s="20">
        <v>400</v>
      </c>
      <c r="C17" s="20">
        <v>183</v>
      </c>
      <c r="D17" s="23">
        <v>163.9</v>
      </c>
      <c r="E17" s="20">
        <f>(D17/B17)*100</f>
        <v>40.975</v>
      </c>
      <c r="F17" s="44">
        <f t="shared" si="0"/>
        <v>89.56284153005465</v>
      </c>
      <c r="G17" s="21">
        <f t="shared" si="1"/>
        <v>-236.1</v>
      </c>
      <c r="H17" s="21">
        <f t="shared" si="2"/>
        <v>-19.099999999999994</v>
      </c>
      <c r="I17" s="5"/>
      <c r="J17" s="5"/>
      <c r="K17" s="5"/>
      <c r="L17" s="5"/>
      <c r="M17" s="5"/>
      <c r="N17" s="5"/>
      <c r="O17" s="5"/>
      <c r="P17" s="5"/>
    </row>
    <row r="18" spans="1:16" ht="15.75">
      <c r="A18" s="22" t="s">
        <v>26</v>
      </c>
      <c r="B18" s="20"/>
      <c r="C18" s="20"/>
      <c r="D18" s="23"/>
      <c r="E18" s="20"/>
      <c r="F18" s="44"/>
      <c r="G18" s="21">
        <f t="shared" si="1"/>
        <v>0</v>
      </c>
      <c r="H18" s="21">
        <f t="shared" si="2"/>
        <v>0</v>
      </c>
      <c r="I18" s="5"/>
      <c r="J18" s="5"/>
      <c r="K18" s="5"/>
      <c r="L18" s="5"/>
      <c r="M18" s="5"/>
      <c r="N18" s="5"/>
      <c r="O18" s="5"/>
      <c r="P18" s="5"/>
    </row>
    <row r="19" spans="1:16" ht="15.75">
      <c r="A19" s="22" t="s">
        <v>27</v>
      </c>
      <c r="B19" s="23">
        <f>+B20+B21+B22</f>
        <v>0</v>
      </c>
      <c r="C19" s="23">
        <f>+C20+C21+C22</f>
        <v>0</v>
      </c>
      <c r="D19" s="23">
        <f>+D20+D21+D22</f>
        <v>89.4</v>
      </c>
      <c r="E19" s="20"/>
      <c r="F19" s="44"/>
      <c r="G19" s="21">
        <f t="shared" si="1"/>
        <v>89.4</v>
      </c>
      <c r="H19" s="21">
        <f t="shared" si="2"/>
        <v>89.4</v>
      </c>
      <c r="I19" s="5"/>
      <c r="J19" s="5"/>
      <c r="K19" s="5"/>
      <c r="L19" s="5"/>
      <c r="M19" s="5"/>
      <c r="N19" s="5"/>
      <c r="O19" s="5"/>
      <c r="P19" s="5"/>
    </row>
    <row r="20" spans="1:16" ht="15.75">
      <c r="A20" s="22" t="s">
        <v>65</v>
      </c>
      <c r="B20" s="23"/>
      <c r="C20" s="23"/>
      <c r="D20" s="23">
        <v>0.5</v>
      </c>
      <c r="E20" s="20"/>
      <c r="F20" s="44"/>
      <c r="G20" s="21">
        <f>+D20-B20</f>
        <v>0.5</v>
      </c>
      <c r="H20" s="21">
        <f>+D20-C20</f>
        <v>0.5</v>
      </c>
      <c r="I20" s="5"/>
      <c r="J20" s="5"/>
      <c r="K20" s="5"/>
      <c r="L20" s="5"/>
      <c r="M20" s="5"/>
      <c r="N20" s="5"/>
      <c r="O20" s="5"/>
      <c r="P20" s="5"/>
    </row>
    <row r="21" spans="1:16" ht="15.75">
      <c r="A21" s="22" t="s">
        <v>66</v>
      </c>
      <c r="B21" s="23"/>
      <c r="C21" s="23"/>
      <c r="D21" s="23">
        <v>81.4</v>
      </c>
      <c r="E21" s="20"/>
      <c r="F21" s="44"/>
      <c r="G21" s="21">
        <f>+D21-B21</f>
        <v>81.4</v>
      </c>
      <c r="H21" s="21">
        <f>+D21-C21</f>
        <v>81.4</v>
      </c>
      <c r="I21" s="5"/>
      <c r="J21" s="5"/>
      <c r="K21" s="5"/>
      <c r="L21" s="5"/>
      <c r="M21" s="5"/>
      <c r="N21" s="5"/>
      <c r="O21" s="5"/>
      <c r="P21" s="5"/>
    </row>
    <row r="22" spans="1:16" ht="15.75">
      <c r="A22" s="22" t="s">
        <v>28</v>
      </c>
      <c r="B22" s="20"/>
      <c r="C22" s="20"/>
      <c r="D22" s="23">
        <v>7.5</v>
      </c>
      <c r="E22" s="20"/>
      <c r="F22" s="44"/>
      <c r="G22" s="21">
        <f t="shared" si="1"/>
        <v>7.5</v>
      </c>
      <c r="H22" s="21">
        <f t="shared" si="2"/>
        <v>7.5</v>
      </c>
      <c r="I22" s="5"/>
      <c r="J22" s="5"/>
      <c r="K22" s="5"/>
      <c r="L22" s="5"/>
      <c r="M22" s="5"/>
      <c r="N22" s="5"/>
      <c r="O22" s="5"/>
      <c r="P22" s="5"/>
    </row>
    <row r="23" spans="1:16" ht="15.75">
      <c r="A23" s="43" t="s">
        <v>29</v>
      </c>
      <c r="B23" s="47">
        <f>(B25+B28+B32+B33+B31)</f>
        <v>2097.6000000000004</v>
      </c>
      <c r="C23" s="47">
        <f>(C25+C28+C32+C33+C31)</f>
        <v>1019.6</v>
      </c>
      <c r="D23" s="47">
        <f>(D25+D28+D32+D33+D31)</f>
        <v>922.9</v>
      </c>
      <c r="E23" s="47">
        <f>(D23/B23)*100</f>
        <v>43.997902364607164</v>
      </c>
      <c r="F23" s="49">
        <f t="shared" si="0"/>
        <v>90.51588858375833</v>
      </c>
      <c r="G23" s="49">
        <f t="shared" si="1"/>
        <v>-1174.7000000000003</v>
      </c>
      <c r="H23" s="49">
        <f t="shared" si="2"/>
        <v>-96.70000000000005</v>
      </c>
      <c r="I23" s="5"/>
      <c r="J23" s="5"/>
      <c r="K23" s="5"/>
      <c r="L23" s="5"/>
      <c r="M23" s="5"/>
      <c r="N23" s="5"/>
      <c r="O23" s="5"/>
      <c r="P23" s="5"/>
    </row>
    <row r="24" spans="1:16" ht="15.75">
      <c r="A24" s="22" t="s">
        <v>30</v>
      </c>
      <c r="B24" s="20"/>
      <c r="C24" s="20"/>
      <c r="D24" s="23"/>
      <c r="E24" s="20"/>
      <c r="F24" s="44"/>
      <c r="G24" s="21">
        <f t="shared" si="1"/>
        <v>0</v>
      </c>
      <c r="H24" s="21">
        <f t="shared" si="2"/>
        <v>0</v>
      </c>
      <c r="I24" s="5"/>
      <c r="J24" s="5"/>
      <c r="K24" s="5"/>
      <c r="L24" s="5"/>
      <c r="M24" s="5"/>
      <c r="N24" s="5"/>
      <c r="O24" s="5"/>
      <c r="P24" s="5"/>
    </row>
    <row r="25" spans="1:16" ht="15.75">
      <c r="A25" s="22" t="s">
        <v>31</v>
      </c>
      <c r="B25" s="20">
        <f>(B26+B27)</f>
        <v>1098.4</v>
      </c>
      <c r="C25" s="20">
        <f>(C26+C27)</f>
        <v>531.1</v>
      </c>
      <c r="D25" s="20">
        <f>(D26+D27)</f>
        <v>444.7</v>
      </c>
      <c r="E25" s="20">
        <f>(D25/B25)*100</f>
        <v>40.486161689730515</v>
      </c>
      <c r="F25" s="44">
        <f t="shared" si="0"/>
        <v>83.73187723592544</v>
      </c>
      <c r="G25" s="21">
        <f t="shared" si="1"/>
        <v>-653.7</v>
      </c>
      <c r="H25" s="21">
        <f t="shared" si="2"/>
        <v>-86.40000000000003</v>
      </c>
      <c r="I25" s="5"/>
      <c r="J25" s="5"/>
      <c r="K25" s="5"/>
      <c r="L25" s="5"/>
      <c r="M25" s="5"/>
      <c r="N25" s="5"/>
      <c r="O25" s="5"/>
      <c r="P25" s="5"/>
    </row>
    <row r="26" spans="1:16" ht="15.75">
      <c r="A26" s="22" t="s">
        <v>32</v>
      </c>
      <c r="B26" s="20">
        <v>862</v>
      </c>
      <c r="C26" s="20">
        <v>397.1</v>
      </c>
      <c r="D26" s="23">
        <v>328.7</v>
      </c>
      <c r="E26" s="20">
        <f>(D26/B26)*100</f>
        <v>38.1322505800464</v>
      </c>
      <c r="F26" s="44">
        <f t="shared" si="0"/>
        <v>82.77511961722487</v>
      </c>
      <c r="G26" s="21">
        <f t="shared" si="1"/>
        <v>-533.3</v>
      </c>
      <c r="H26" s="21">
        <f t="shared" si="2"/>
        <v>-68.40000000000003</v>
      </c>
      <c r="I26" s="5"/>
      <c r="J26" s="5"/>
      <c r="K26" s="5"/>
      <c r="L26" s="5"/>
      <c r="M26" s="5"/>
      <c r="N26" s="5"/>
      <c r="O26" s="5"/>
      <c r="P26" s="5"/>
    </row>
    <row r="27" spans="1:16" ht="15.75">
      <c r="A27" s="22" t="s">
        <v>33</v>
      </c>
      <c r="B27" s="20">
        <v>236.4</v>
      </c>
      <c r="C27" s="20">
        <v>134</v>
      </c>
      <c r="D27" s="23">
        <v>116</v>
      </c>
      <c r="E27" s="20">
        <f>(D27/B27)*100</f>
        <v>49.06937394247039</v>
      </c>
      <c r="F27" s="44">
        <f t="shared" si="0"/>
        <v>86.56716417910447</v>
      </c>
      <c r="G27" s="21">
        <f t="shared" si="1"/>
        <v>-120.4</v>
      </c>
      <c r="H27" s="21">
        <f t="shared" si="2"/>
        <v>-18</v>
      </c>
      <c r="I27" s="5"/>
      <c r="J27" s="5"/>
      <c r="K27" s="5"/>
      <c r="L27" s="5"/>
      <c r="M27" s="5"/>
      <c r="N27" s="5"/>
      <c r="O27" s="5"/>
      <c r="P27" s="5"/>
    </row>
    <row r="28" spans="1:16" ht="15.75">
      <c r="A28" s="22" t="s">
        <v>34</v>
      </c>
      <c r="B28" s="20">
        <f>+B29</f>
        <v>78.2</v>
      </c>
      <c r="C28" s="20">
        <f>+C29</f>
        <v>33</v>
      </c>
      <c r="D28" s="20">
        <f>+D29</f>
        <v>17.2</v>
      </c>
      <c r="E28" s="20">
        <f>(D28/B28)*100</f>
        <v>21.994884910485933</v>
      </c>
      <c r="F28" s="44">
        <f t="shared" si="0"/>
        <v>52.121212121212125</v>
      </c>
      <c r="G28" s="21">
        <f t="shared" si="1"/>
        <v>-61</v>
      </c>
      <c r="H28" s="21">
        <f t="shared" si="2"/>
        <v>-15.8</v>
      </c>
      <c r="I28" s="5"/>
      <c r="J28" s="5"/>
      <c r="K28" s="5"/>
      <c r="L28" s="5"/>
      <c r="M28" s="5"/>
      <c r="N28" s="5"/>
      <c r="O28" s="5"/>
      <c r="P28" s="5"/>
    </row>
    <row r="29" spans="1:16" ht="15.75">
      <c r="A29" s="22" t="s">
        <v>35</v>
      </c>
      <c r="B29" s="20">
        <v>78.2</v>
      </c>
      <c r="C29" s="20">
        <v>33</v>
      </c>
      <c r="D29" s="23">
        <v>17.2</v>
      </c>
      <c r="E29" s="20">
        <f>(D29/B29)*100</f>
        <v>21.994884910485933</v>
      </c>
      <c r="F29" s="44">
        <f t="shared" si="0"/>
        <v>52.121212121212125</v>
      </c>
      <c r="G29" s="21">
        <f t="shared" si="1"/>
        <v>-61</v>
      </c>
      <c r="H29" s="21">
        <f t="shared" si="2"/>
        <v>-15.8</v>
      </c>
      <c r="I29" s="5"/>
      <c r="J29" s="5"/>
      <c r="K29" s="5"/>
      <c r="L29" s="5"/>
      <c r="M29" s="5"/>
      <c r="N29" s="5"/>
      <c r="O29" s="5"/>
      <c r="P29" s="5"/>
    </row>
    <row r="30" spans="1:16" ht="15.75">
      <c r="A30" s="22" t="s">
        <v>36</v>
      </c>
      <c r="B30" s="20"/>
      <c r="C30" s="20"/>
      <c r="D30" s="23"/>
      <c r="E30" s="20"/>
      <c r="F30" s="44"/>
      <c r="G30" s="21">
        <f t="shared" si="1"/>
        <v>0</v>
      </c>
      <c r="H30" s="21">
        <f t="shared" si="2"/>
        <v>0</v>
      </c>
      <c r="I30" s="5"/>
      <c r="J30" s="5"/>
      <c r="K30" s="5"/>
      <c r="L30" s="5"/>
      <c r="M30" s="5"/>
      <c r="N30" s="5"/>
      <c r="O30" s="5"/>
      <c r="P30" s="5"/>
    </row>
    <row r="31" spans="1:16" ht="15.75">
      <c r="A31" s="22" t="s">
        <v>37</v>
      </c>
      <c r="B31" s="20">
        <v>521</v>
      </c>
      <c r="C31" s="20">
        <v>247.5</v>
      </c>
      <c r="D31" s="23">
        <v>247.5</v>
      </c>
      <c r="E31" s="20">
        <f>(D31/B31)*100</f>
        <v>47.50479846449136</v>
      </c>
      <c r="F31" s="44">
        <f t="shared" si="0"/>
        <v>100</v>
      </c>
      <c r="G31" s="21">
        <f t="shared" si="1"/>
        <v>-273.5</v>
      </c>
      <c r="H31" s="21">
        <f t="shared" si="2"/>
        <v>0</v>
      </c>
      <c r="I31" s="5"/>
      <c r="J31" s="5"/>
      <c r="K31" s="5"/>
      <c r="L31" s="5"/>
      <c r="M31" s="5"/>
      <c r="N31" s="5"/>
      <c r="O31" s="5"/>
      <c r="P31" s="5"/>
    </row>
    <row r="32" spans="1:16" ht="15.75">
      <c r="A32" s="22" t="s">
        <v>38</v>
      </c>
      <c r="B32" s="20">
        <v>400</v>
      </c>
      <c r="C32" s="20">
        <v>208</v>
      </c>
      <c r="D32" s="23">
        <v>178.6</v>
      </c>
      <c r="E32" s="20">
        <f>(D32/B32)*100</f>
        <v>44.65</v>
      </c>
      <c r="F32" s="44">
        <f t="shared" si="0"/>
        <v>85.86538461538461</v>
      </c>
      <c r="G32" s="21">
        <f t="shared" si="1"/>
        <v>-221.4</v>
      </c>
      <c r="H32" s="21">
        <f t="shared" si="2"/>
        <v>-29.400000000000006</v>
      </c>
      <c r="I32" s="5"/>
      <c r="J32" s="5"/>
      <c r="K32" s="5"/>
      <c r="L32" s="5"/>
      <c r="M32" s="5"/>
      <c r="N32" s="5"/>
      <c r="O32" s="5"/>
      <c r="P32" s="5"/>
    </row>
    <row r="33" spans="1:16" ht="15.75">
      <c r="A33" s="22" t="s">
        <v>39</v>
      </c>
      <c r="B33" s="20"/>
      <c r="C33" s="20"/>
      <c r="D33" s="23">
        <v>34.9</v>
      </c>
      <c r="E33" s="20"/>
      <c r="F33" s="44"/>
      <c r="G33" s="21">
        <f t="shared" si="1"/>
        <v>34.9</v>
      </c>
      <c r="H33" s="21">
        <f t="shared" si="2"/>
        <v>34.9</v>
      </c>
      <c r="I33" s="5"/>
      <c r="J33" s="5"/>
      <c r="K33" s="5"/>
      <c r="L33" s="5"/>
      <c r="M33" s="5"/>
      <c r="N33" s="5"/>
      <c r="O33" s="5"/>
      <c r="P33" s="5"/>
    </row>
    <row r="34" spans="1:16" ht="15.75">
      <c r="A34" s="45" t="s">
        <v>40</v>
      </c>
      <c r="B34" s="24"/>
      <c r="C34" s="24"/>
      <c r="D34" s="23"/>
      <c r="E34" s="20"/>
      <c r="F34" s="44"/>
      <c r="G34" s="21">
        <f t="shared" si="1"/>
        <v>0</v>
      </c>
      <c r="H34" s="21">
        <f t="shared" si="2"/>
        <v>0</v>
      </c>
      <c r="I34" s="5"/>
      <c r="J34" s="5"/>
      <c r="K34" s="5"/>
      <c r="L34" s="5"/>
      <c r="M34" s="5"/>
      <c r="N34" s="5"/>
      <c r="O34" s="5"/>
      <c r="P34" s="5"/>
    </row>
    <row r="35" spans="1:16" ht="15.75">
      <c r="A35" s="45" t="s">
        <v>41</v>
      </c>
      <c r="B35" s="47">
        <f>+B37+B39+B38</f>
        <v>91349.9</v>
      </c>
      <c r="C35" s="47">
        <f>+C37+C39+C38</f>
        <v>47729.3</v>
      </c>
      <c r="D35" s="47">
        <f>+D37+D39+D38</f>
        <v>36599.8</v>
      </c>
      <c r="E35" s="47">
        <f>(D35/B35)*100</f>
        <v>40.06550636618103</v>
      </c>
      <c r="F35" s="49">
        <f t="shared" si="0"/>
        <v>76.68203807723977</v>
      </c>
      <c r="G35" s="49">
        <f t="shared" si="1"/>
        <v>-54750.09999999999</v>
      </c>
      <c r="H35" s="49">
        <f t="shared" si="2"/>
        <v>-11129.5</v>
      </c>
      <c r="I35" s="5"/>
      <c r="J35" s="5"/>
      <c r="K35" s="5"/>
      <c r="L35" s="5"/>
      <c r="M35" s="5"/>
      <c r="N35" s="5"/>
      <c r="O35" s="5"/>
      <c r="P35" s="5"/>
    </row>
    <row r="36" spans="1:16" ht="15.75">
      <c r="A36" s="28" t="s">
        <v>42</v>
      </c>
      <c r="B36" s="20"/>
      <c r="C36" s="20"/>
      <c r="D36" s="23"/>
      <c r="E36" s="20"/>
      <c r="F36" s="44"/>
      <c r="G36" s="21">
        <f t="shared" si="1"/>
        <v>0</v>
      </c>
      <c r="H36" s="21">
        <f t="shared" si="2"/>
        <v>0</v>
      </c>
      <c r="I36" s="5"/>
      <c r="J36" s="5"/>
      <c r="K36" s="5"/>
      <c r="L36" s="5"/>
      <c r="M36" s="5"/>
      <c r="N36" s="5"/>
      <c r="O36" s="5"/>
      <c r="P36" s="5"/>
    </row>
    <row r="37" spans="1:16" ht="15.75">
      <c r="A37" s="28" t="s">
        <v>43</v>
      </c>
      <c r="B37" s="20">
        <v>40947.1</v>
      </c>
      <c r="C37" s="20">
        <v>19958.3</v>
      </c>
      <c r="D37" s="23">
        <v>16249.5</v>
      </c>
      <c r="E37" s="20">
        <f>(D37/B37)*100</f>
        <v>39.68412903477902</v>
      </c>
      <c r="F37" s="44">
        <f t="shared" si="0"/>
        <v>81.41725497662627</v>
      </c>
      <c r="G37" s="21">
        <f t="shared" si="1"/>
        <v>-24697.6</v>
      </c>
      <c r="H37" s="21">
        <f t="shared" si="2"/>
        <v>-3708.7999999999993</v>
      </c>
      <c r="I37" s="5"/>
      <c r="J37" s="5"/>
      <c r="K37" s="5"/>
      <c r="L37" s="5"/>
      <c r="M37" s="5"/>
      <c r="N37" s="5"/>
      <c r="O37" s="5"/>
      <c r="P37" s="5"/>
    </row>
    <row r="38" spans="1:16" ht="15.75">
      <c r="A38" s="28" t="s">
        <v>44</v>
      </c>
      <c r="B38" s="20">
        <v>36478.3</v>
      </c>
      <c r="C38" s="20">
        <v>19479.8</v>
      </c>
      <c r="D38" s="23">
        <v>15584.5</v>
      </c>
      <c r="E38" s="20">
        <f>(D38/B38)*100</f>
        <v>42.72265977307056</v>
      </c>
      <c r="F38" s="44">
        <f t="shared" si="0"/>
        <v>80.00338812513476</v>
      </c>
      <c r="G38" s="21">
        <f t="shared" si="1"/>
        <v>-20893.800000000003</v>
      </c>
      <c r="H38" s="21">
        <f t="shared" si="2"/>
        <v>-3895.2999999999993</v>
      </c>
      <c r="I38" s="5"/>
      <c r="J38" s="5"/>
      <c r="K38" s="5"/>
      <c r="L38" s="5"/>
      <c r="M38" s="5"/>
      <c r="N38" s="5"/>
      <c r="O38" s="5"/>
      <c r="P38" s="5"/>
    </row>
    <row r="39" spans="1:16" ht="15.75">
      <c r="A39" s="28" t="s">
        <v>45</v>
      </c>
      <c r="B39" s="20">
        <v>13924.5</v>
      </c>
      <c r="C39" s="20">
        <v>8291.2</v>
      </c>
      <c r="D39" s="23">
        <v>4765.8</v>
      </c>
      <c r="E39" s="20">
        <f>(D39/B39)*100</f>
        <v>34.22600452439944</v>
      </c>
      <c r="F39" s="44">
        <f t="shared" si="0"/>
        <v>57.480219992280965</v>
      </c>
      <c r="G39" s="21">
        <f t="shared" si="1"/>
        <v>-9158.7</v>
      </c>
      <c r="H39" s="21">
        <f t="shared" si="2"/>
        <v>-3525.4000000000005</v>
      </c>
      <c r="I39" s="5"/>
      <c r="J39" s="5"/>
      <c r="K39" s="5"/>
      <c r="L39" s="5"/>
      <c r="M39" s="5"/>
      <c r="N39" s="5"/>
      <c r="O39" s="5"/>
      <c r="P39" s="5"/>
    </row>
    <row r="40" spans="1:16" ht="15.75">
      <c r="A40" s="46" t="s">
        <v>46</v>
      </c>
      <c r="B40" s="20"/>
      <c r="C40" s="20"/>
      <c r="D40" s="23"/>
      <c r="E40" s="20"/>
      <c r="F40" s="44"/>
      <c r="G40" s="21"/>
      <c r="H40" s="21"/>
      <c r="I40" s="5"/>
      <c r="J40" s="5"/>
      <c r="K40" s="5"/>
      <c r="L40" s="5"/>
      <c r="M40" s="5"/>
      <c r="N40" s="5"/>
      <c r="O40" s="5"/>
      <c r="P40" s="5"/>
    </row>
    <row r="41" spans="1:16" ht="15.75">
      <c r="A41" s="46" t="s">
        <v>47</v>
      </c>
      <c r="B41" s="47">
        <v>14574.9</v>
      </c>
      <c r="C41" s="47">
        <v>8156.5</v>
      </c>
      <c r="D41" s="48">
        <v>6625.6</v>
      </c>
      <c r="E41" s="47">
        <f>(D41/B41)*100</f>
        <v>45.45897398952995</v>
      </c>
      <c r="F41" s="49">
        <f t="shared" si="0"/>
        <v>81.23092012505364</v>
      </c>
      <c r="G41" s="49">
        <f t="shared" si="1"/>
        <v>-7949.299999999999</v>
      </c>
      <c r="H41" s="49">
        <f t="shared" si="2"/>
        <v>-1530.8999999999996</v>
      </c>
      <c r="I41" s="5"/>
      <c r="J41" s="5"/>
      <c r="K41" s="5"/>
      <c r="L41" s="5"/>
      <c r="M41" s="5"/>
      <c r="N41" s="5"/>
      <c r="O41" s="5"/>
      <c r="P41" s="5"/>
    </row>
    <row r="42" spans="1:16" ht="15.75">
      <c r="A42" s="27"/>
      <c r="B42" s="20"/>
      <c r="C42" s="20"/>
      <c r="D42" s="23"/>
      <c r="E42" s="20"/>
      <c r="F42" s="44"/>
      <c r="G42" s="21"/>
      <c r="H42" s="21"/>
      <c r="I42" s="5"/>
      <c r="J42" s="5"/>
      <c r="K42" s="5"/>
      <c r="L42" s="5"/>
      <c r="M42" s="5"/>
      <c r="N42" s="5"/>
      <c r="O42" s="5"/>
      <c r="P42" s="5"/>
    </row>
    <row r="43" spans="1:16" ht="15.75">
      <c r="A43" s="46" t="s">
        <v>48</v>
      </c>
      <c r="B43" s="47">
        <f>(B10+B35+B41+B23)</f>
        <v>114623.4</v>
      </c>
      <c r="C43" s="47">
        <f>(C10+C35+C41+C23)</f>
        <v>60356.4</v>
      </c>
      <c r="D43" s="48">
        <f>(D10+D35+D41+D23)</f>
        <v>47300.200000000004</v>
      </c>
      <c r="E43" s="47">
        <f>(D43/B43)*100</f>
        <v>41.26574503984352</v>
      </c>
      <c r="F43" s="49">
        <f t="shared" si="0"/>
        <v>78.3681597974697</v>
      </c>
      <c r="G43" s="49">
        <f t="shared" si="1"/>
        <v>-67323.19999999998</v>
      </c>
      <c r="H43" s="49">
        <f t="shared" si="2"/>
        <v>-13056.199999999997</v>
      </c>
      <c r="I43" s="5"/>
      <c r="J43" s="5"/>
      <c r="K43" s="5"/>
      <c r="L43" s="5"/>
      <c r="M43" s="5"/>
      <c r="N43" s="5"/>
      <c r="O43" s="5"/>
      <c r="P43" s="5"/>
    </row>
    <row r="44" spans="1:16" ht="15.75">
      <c r="A44" s="28" t="s">
        <v>67</v>
      </c>
      <c r="B44" s="20">
        <f>B41+B10+B23</f>
        <v>23273.5</v>
      </c>
      <c r="C44" s="20">
        <f>C41+C10+C23</f>
        <v>12627.1</v>
      </c>
      <c r="D44" s="23">
        <f>D41+D10+D23</f>
        <v>10700.4</v>
      </c>
      <c r="E44" s="20">
        <f>(D44/B44)*100</f>
        <v>45.97675467806733</v>
      </c>
      <c r="F44" s="44">
        <f t="shared" si="0"/>
        <v>84.74154794054057</v>
      </c>
      <c r="G44" s="21">
        <f t="shared" si="1"/>
        <v>-12573.1</v>
      </c>
      <c r="H44" s="21">
        <f t="shared" si="2"/>
        <v>-1926.7000000000007</v>
      </c>
      <c r="I44" s="5"/>
      <c r="J44" s="5"/>
      <c r="K44" s="5"/>
      <c r="L44" s="5"/>
      <c r="M44" s="5"/>
      <c r="N44" s="5"/>
      <c r="O44" s="5"/>
      <c r="P44" s="5"/>
    </row>
    <row r="45" spans="1:16" ht="15.75">
      <c r="A45" s="28" t="s">
        <v>68</v>
      </c>
      <c r="B45" s="29">
        <f>+B44-B41</f>
        <v>8698.6</v>
      </c>
      <c r="C45" s="29">
        <f>+C44-C41</f>
        <v>4470.6</v>
      </c>
      <c r="D45" s="30">
        <f>+D44-D41</f>
        <v>4074.7999999999993</v>
      </c>
      <c r="E45" s="20">
        <f>(D45/B45)*100</f>
        <v>46.84431977559606</v>
      </c>
      <c r="F45" s="44">
        <f t="shared" si="0"/>
        <v>91.14660224578354</v>
      </c>
      <c r="G45" s="21">
        <f t="shared" si="1"/>
        <v>-4623.800000000001</v>
      </c>
      <c r="H45" s="21">
        <f t="shared" si="2"/>
        <v>-395.8000000000011</v>
      </c>
      <c r="I45" s="5"/>
      <c r="J45" s="5"/>
      <c r="K45" s="5"/>
      <c r="L45" s="5"/>
      <c r="M45" s="5"/>
      <c r="N45" s="5"/>
      <c r="O45" s="5"/>
      <c r="P45" s="5"/>
    </row>
    <row r="46" spans="1:8" ht="15.75">
      <c r="A46" s="4"/>
      <c r="B46" s="4"/>
      <c r="C46" s="4"/>
      <c r="D46" s="4"/>
      <c r="E46" s="20"/>
      <c r="F46" s="20"/>
      <c r="G46" s="4"/>
      <c r="H46" s="4"/>
    </row>
    <row r="47" spans="1:8" ht="21" customHeight="1">
      <c r="A47" s="7"/>
      <c r="B47" s="8" t="s">
        <v>3</v>
      </c>
      <c r="C47" s="8" t="s">
        <v>3</v>
      </c>
      <c r="D47" s="8" t="s">
        <v>4</v>
      </c>
      <c r="E47" s="9" t="s">
        <v>5</v>
      </c>
      <c r="F47" s="9" t="s">
        <v>5</v>
      </c>
      <c r="G47" s="10" t="s">
        <v>6</v>
      </c>
      <c r="H47" s="52" t="s">
        <v>6</v>
      </c>
    </row>
    <row r="48" spans="1:8" ht="23.25" customHeight="1">
      <c r="A48" s="11" t="s">
        <v>7</v>
      </c>
      <c r="B48" s="12" t="s">
        <v>8</v>
      </c>
      <c r="C48" s="12" t="s">
        <v>69</v>
      </c>
      <c r="D48" s="12" t="s">
        <v>71</v>
      </c>
      <c r="E48" s="13" t="s">
        <v>10</v>
      </c>
      <c r="F48" s="13" t="s">
        <v>10</v>
      </c>
      <c r="G48" s="14" t="s">
        <v>11</v>
      </c>
      <c r="H48" s="53" t="s">
        <v>12</v>
      </c>
    </row>
    <row r="49" spans="1:8" ht="15.75" customHeight="1">
      <c r="A49" s="11" t="s">
        <v>13</v>
      </c>
      <c r="B49" s="12"/>
      <c r="C49" s="12" t="s">
        <v>14</v>
      </c>
      <c r="D49" s="12" t="s">
        <v>74</v>
      </c>
      <c r="E49" s="13" t="s">
        <v>15</v>
      </c>
      <c r="F49" s="12" t="s">
        <v>70</v>
      </c>
      <c r="G49" s="15" t="s">
        <v>16</v>
      </c>
      <c r="H49" s="54" t="s">
        <v>70</v>
      </c>
    </row>
    <row r="50" spans="1:8" ht="12.75" customHeight="1">
      <c r="A50" s="16"/>
      <c r="B50" s="17"/>
      <c r="C50" s="17"/>
      <c r="D50" s="17"/>
      <c r="E50" s="18"/>
      <c r="F50" s="18" t="s">
        <v>17</v>
      </c>
      <c r="G50" s="18" t="s">
        <v>18</v>
      </c>
      <c r="H50" s="55" t="s">
        <v>17</v>
      </c>
    </row>
    <row r="51" spans="1:8" ht="15.75">
      <c r="A51" s="31" t="s">
        <v>49</v>
      </c>
      <c r="B51" s="19"/>
      <c r="C51" s="19"/>
      <c r="D51" s="22"/>
      <c r="E51" s="22"/>
      <c r="F51" s="22"/>
      <c r="G51" s="19"/>
      <c r="H51" s="19"/>
    </row>
    <row r="52" spans="1:8" ht="15.75">
      <c r="A52" s="32" t="s">
        <v>50</v>
      </c>
      <c r="B52" s="33">
        <v>9121.5</v>
      </c>
      <c r="C52" s="33">
        <v>7121.5</v>
      </c>
      <c r="D52" s="33">
        <v>4961.9</v>
      </c>
      <c r="E52" s="20">
        <f aca="true" t="shared" si="3" ref="E52:E63">(D52/B52)*100</f>
        <v>54.39785123060899</v>
      </c>
      <c r="F52" s="44">
        <f aca="true" t="shared" si="4" ref="F52:F63">+D52/C52*100</f>
        <v>69.67492803482412</v>
      </c>
      <c r="G52" s="21">
        <f aca="true" t="shared" si="5" ref="G52:G63">+D52-B52</f>
        <v>-4159.6</v>
      </c>
      <c r="H52" s="21">
        <f aca="true" t="shared" si="6" ref="H52:H63">+D52-C52</f>
        <v>-2159.6000000000004</v>
      </c>
    </row>
    <row r="53" spans="1:8" ht="25.5">
      <c r="A53" s="34" t="s">
        <v>51</v>
      </c>
      <c r="B53" s="35">
        <v>200</v>
      </c>
      <c r="C53" s="35">
        <v>100</v>
      </c>
      <c r="D53" s="35">
        <v>88.8</v>
      </c>
      <c r="E53" s="20">
        <f t="shared" si="3"/>
        <v>44.4</v>
      </c>
      <c r="F53" s="44">
        <f t="shared" si="4"/>
        <v>88.8</v>
      </c>
      <c r="G53" s="21">
        <f t="shared" si="5"/>
        <v>-111.2</v>
      </c>
      <c r="H53" s="21">
        <f t="shared" si="6"/>
        <v>-11.200000000000003</v>
      </c>
    </row>
    <row r="54" spans="1:8" ht="15.75">
      <c r="A54" s="34" t="s">
        <v>52</v>
      </c>
      <c r="B54" s="35">
        <v>23942.9</v>
      </c>
      <c r="C54" s="35">
        <v>13137.1</v>
      </c>
      <c r="D54" s="35">
        <v>3945.6</v>
      </c>
      <c r="E54" s="20">
        <f t="shared" si="3"/>
        <v>16.479206779462803</v>
      </c>
      <c r="F54" s="44">
        <f t="shared" si="4"/>
        <v>30.034025774333756</v>
      </c>
      <c r="G54" s="21">
        <f t="shared" si="5"/>
        <v>-19997.300000000003</v>
      </c>
      <c r="H54" s="21">
        <f t="shared" si="6"/>
        <v>-9191.5</v>
      </c>
    </row>
    <row r="55" spans="1:8" ht="15.75">
      <c r="A55" s="34" t="s">
        <v>53</v>
      </c>
      <c r="B55" s="35">
        <v>303.5</v>
      </c>
      <c r="C55" s="35">
        <v>303.5</v>
      </c>
      <c r="D55" s="35"/>
      <c r="E55" s="20"/>
      <c r="F55" s="44"/>
      <c r="G55" s="21">
        <f t="shared" si="5"/>
        <v>-303.5</v>
      </c>
      <c r="H55" s="21">
        <f t="shared" si="6"/>
        <v>-303.5</v>
      </c>
    </row>
    <row r="56" spans="1:8" ht="15.75">
      <c r="A56" s="34" t="s">
        <v>54</v>
      </c>
      <c r="B56" s="35">
        <v>38294.4</v>
      </c>
      <c r="C56" s="35">
        <v>24407.7</v>
      </c>
      <c r="D56" s="35">
        <v>17452.4</v>
      </c>
      <c r="E56" s="20">
        <f t="shared" si="3"/>
        <v>45.574287624300155</v>
      </c>
      <c r="F56" s="44">
        <f t="shared" si="4"/>
        <v>71.50366482708326</v>
      </c>
      <c r="G56" s="21">
        <f t="shared" si="5"/>
        <v>-20842</v>
      </c>
      <c r="H56" s="21">
        <f t="shared" si="6"/>
        <v>-6955.299999999999</v>
      </c>
    </row>
    <row r="57" spans="1:8" ht="15.75" customHeight="1">
      <c r="A57" s="34" t="s">
        <v>55</v>
      </c>
      <c r="B57" s="35">
        <v>1176.9</v>
      </c>
      <c r="C57" s="35">
        <v>1052.5</v>
      </c>
      <c r="D57" s="35">
        <v>643.6</v>
      </c>
      <c r="E57" s="20">
        <f t="shared" si="3"/>
        <v>54.68603959554762</v>
      </c>
      <c r="F57" s="44">
        <f t="shared" si="4"/>
        <v>61.149643705463184</v>
      </c>
      <c r="G57" s="21">
        <f t="shared" si="5"/>
        <v>-533.3000000000001</v>
      </c>
      <c r="H57" s="21">
        <f t="shared" si="6"/>
        <v>-408.9</v>
      </c>
    </row>
    <row r="58" spans="1:8" ht="15.75">
      <c r="A58" s="34" t="s">
        <v>56</v>
      </c>
      <c r="B58" s="35">
        <v>29254.1</v>
      </c>
      <c r="C58" s="35">
        <v>15444.4</v>
      </c>
      <c r="D58" s="35">
        <v>10695.3</v>
      </c>
      <c r="E58" s="20">
        <f t="shared" si="3"/>
        <v>36.56000355505724</v>
      </c>
      <c r="F58" s="44">
        <f t="shared" si="4"/>
        <v>69.25034316645515</v>
      </c>
      <c r="G58" s="21">
        <f t="shared" si="5"/>
        <v>-18558.8</v>
      </c>
      <c r="H58" s="21">
        <f t="shared" si="6"/>
        <v>-4749.1</v>
      </c>
    </row>
    <row r="59" spans="1:8" ht="15.75">
      <c r="A59" s="34" t="s">
        <v>57</v>
      </c>
      <c r="B59" s="35">
        <v>2258.3</v>
      </c>
      <c r="C59" s="35">
        <v>1853.2</v>
      </c>
      <c r="D59" s="35">
        <v>1683.9</v>
      </c>
      <c r="E59" s="20">
        <f t="shared" si="3"/>
        <v>74.56493822787053</v>
      </c>
      <c r="F59" s="44">
        <f t="shared" si="4"/>
        <v>90.86445067990503</v>
      </c>
      <c r="G59" s="21">
        <f t="shared" si="5"/>
        <v>-574.4000000000001</v>
      </c>
      <c r="H59" s="21">
        <f t="shared" si="6"/>
        <v>-169.29999999999995</v>
      </c>
    </row>
    <row r="60" spans="1:8" ht="15.75">
      <c r="A60" s="34" t="s">
        <v>58</v>
      </c>
      <c r="B60" s="35">
        <v>11475.4</v>
      </c>
      <c r="C60" s="35">
        <v>6065.7</v>
      </c>
      <c r="D60" s="35">
        <v>5122.5</v>
      </c>
      <c r="E60" s="20">
        <f t="shared" si="3"/>
        <v>44.63896683340015</v>
      </c>
      <c r="F60" s="44">
        <f t="shared" si="4"/>
        <v>84.45026954844454</v>
      </c>
      <c r="G60" s="21">
        <f t="shared" si="5"/>
        <v>-6352.9</v>
      </c>
      <c r="H60" s="21">
        <f t="shared" si="6"/>
        <v>-943.1999999999998</v>
      </c>
    </row>
    <row r="61" spans="1:8" ht="15.75">
      <c r="A61" s="50" t="s">
        <v>59</v>
      </c>
      <c r="B61" s="51">
        <f>SUM(B52:B60)</f>
        <v>116026.99999999999</v>
      </c>
      <c r="C61" s="51">
        <f>SUM(C52:C60)</f>
        <v>69485.6</v>
      </c>
      <c r="D61" s="51">
        <f>SUM(D52:D60)</f>
        <v>44594</v>
      </c>
      <c r="E61" s="47">
        <f t="shared" si="3"/>
        <v>38.43415756677326</v>
      </c>
      <c r="F61" s="49">
        <f t="shared" si="4"/>
        <v>64.17732594954926</v>
      </c>
      <c r="G61" s="49">
        <f t="shared" si="5"/>
        <v>-71432.99999999999</v>
      </c>
      <c r="H61" s="49">
        <f t="shared" si="6"/>
        <v>-24891.600000000006</v>
      </c>
    </row>
    <row r="62" spans="1:8" ht="15.75">
      <c r="A62" s="56"/>
      <c r="B62" s="56"/>
      <c r="C62" s="36"/>
      <c r="D62" s="37"/>
      <c r="E62" s="20"/>
      <c r="F62" s="44"/>
      <c r="G62" s="21"/>
      <c r="H62" s="21"/>
    </row>
    <row r="63" spans="1:8" ht="15.75">
      <c r="A63" s="41" t="s">
        <v>60</v>
      </c>
      <c r="B63" s="42">
        <f>+B43-B61</f>
        <v>-1403.5999999999913</v>
      </c>
      <c r="C63" s="42">
        <f>+C43-C61</f>
        <v>-9129.200000000004</v>
      </c>
      <c r="D63" s="42">
        <f>+D43-D61</f>
        <v>2706.2000000000044</v>
      </c>
      <c r="E63" s="47"/>
      <c r="F63" s="49"/>
      <c r="G63" s="21">
        <f>+D63-B63</f>
        <v>4109.799999999996</v>
      </c>
      <c r="H63" s="21">
        <f>+D63-C63</f>
        <v>11835.400000000009</v>
      </c>
    </row>
    <row r="64" spans="1:8" ht="15.75">
      <c r="A64" s="41"/>
      <c r="B64" s="42"/>
      <c r="C64" s="42"/>
      <c r="D64" s="42"/>
      <c r="E64" s="42"/>
      <c r="F64" s="42"/>
      <c r="G64" s="42"/>
      <c r="H64" s="42"/>
    </row>
    <row r="65" spans="1:8" ht="15.75">
      <c r="A65" s="36"/>
      <c r="B65" s="36"/>
      <c r="C65" s="36"/>
      <c r="D65" s="37"/>
      <c r="E65" s="38"/>
      <c r="F65" s="39"/>
      <c r="G65" s="40"/>
      <c r="H65" s="40"/>
    </row>
    <row r="66" spans="1:8" ht="15.75">
      <c r="A66" s="4" t="s">
        <v>61</v>
      </c>
      <c r="B66" s="4"/>
      <c r="C66" s="4"/>
      <c r="D66" s="4"/>
      <c r="E66" s="38"/>
      <c r="F66" s="39"/>
      <c r="G66" s="40"/>
      <c r="H66" s="40"/>
    </row>
    <row r="67" spans="1:8" ht="15.75">
      <c r="A67" s="4" t="s">
        <v>62</v>
      </c>
      <c r="B67" s="4"/>
      <c r="C67" s="4"/>
      <c r="D67" s="4" t="s">
        <v>63</v>
      </c>
      <c r="E67" s="38"/>
      <c r="F67" s="39"/>
      <c r="G67" s="40"/>
      <c r="H67" s="40"/>
    </row>
    <row r="68" spans="1:8" ht="15.75">
      <c r="A68" s="36"/>
      <c r="B68" s="36"/>
      <c r="C68" s="36"/>
      <c r="D68" s="37"/>
      <c r="E68" s="38"/>
      <c r="F68" s="39"/>
      <c r="G68" s="40"/>
      <c r="H68" s="40"/>
    </row>
  </sheetData>
  <mergeCells count="1">
    <mergeCell ref="A62:B6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2007-06-07T12:45:56Z</cp:lastPrinted>
  <dcterms:created xsi:type="dcterms:W3CDTF">2001-12-07T07:47:07Z</dcterms:created>
  <dcterms:modified xsi:type="dcterms:W3CDTF">2007-06-07T12:50:32Z</dcterms:modified>
  <cp:category/>
  <cp:version/>
  <cp:contentType/>
  <cp:contentStatus/>
  <cp:revision>1</cp:revision>
</cp:coreProperties>
</file>