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_xlnm.Print_Area" localSheetId="0">'SVODKA12'!$A$3:$AI$82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<sst xmlns="http://schemas.openxmlformats.org/spreadsheetml/2006/main" count="94" uniqueCount="80">
  <si>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</si>
  <si>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</si>
  <si>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</si>
  <si>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</si>
  <si>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</si>
  <si>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</si>
  <si>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2006г.</t>
  </si>
  <si>
    <t>по доходам на</t>
  </si>
  <si>
    <t>исполнения</t>
  </si>
  <si>
    <t>от годового</t>
  </si>
  <si>
    <t>показателя</t>
  </si>
  <si>
    <t xml:space="preserve">за год </t>
  </si>
  <si>
    <t>плана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</si>
  <si>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</si>
  <si>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</si>
  <si>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</si>
  <si>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</si>
  <si>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</si>
  <si>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</si>
  <si>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</si>
  <si>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Единый сельскохозяйственный налог</t>
  </si>
  <si>
    <t>НАЛОГИ НА ИМУЩЕСТВО</t>
  </si>
  <si>
    <t xml:space="preserve">Земельный налог 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</si>
  <si>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</si>
  <si>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</si>
  <si>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</si>
  <si>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Налог на прибыль</t>
  </si>
  <si>
    <t>Платежи за добычу полезных ископаемых</t>
  </si>
  <si>
    <t>Налог на имущество предприятий</t>
  </si>
  <si>
    <t xml:space="preserve">Налог с имущества, переходящего в порядке </t>
  </si>
  <si>
    <t>наследования или дарения</t>
  </si>
  <si>
    <t>Целевые сборы с граждан и предприятий,учреждений</t>
  </si>
  <si>
    <t>организаций на содерж милиции,на благоустр террит</t>
  </si>
  <si>
    <t>на нужды образования и другие цели</t>
  </si>
  <si>
    <t>Земельный налог (по обяз-вам возн-м на1.01.06г)</t>
  </si>
  <si>
    <t>Налог с продаж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</si>
  <si>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</si>
  <si>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</si>
  <si>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</si>
  <si>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</si>
  <si>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</si>
  <si>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Проценты,полученные от предоставления бюдж кредитов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</si>
  <si>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</si>
  <si>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</si>
  <si>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</si>
  <si>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</si>
  <si>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</si>
  <si>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</si>
  <si>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ВОЗВРАТ ОСТАТКОВ СУБВЕНЦИЙ И СУБСИДИЙ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</si>
  <si>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</si>
  <si>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</si>
  <si>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</si>
  <si>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</si>
  <si>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</si>
  <si>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</si>
  <si>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 xml:space="preserve">Средства, получаемые на компенсацию дополнительных расходов, возникших в результате решений, принятых органами власти другого уровня 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</si>
  <si>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</si>
  <si>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</si>
  <si>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</si>
  <si>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предприн.)</t>
  </si>
  <si>
    <t>собственные (без учета предприн. деят-ти)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</si>
  <si>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</si>
  <si>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</si>
  <si>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</si>
  <si>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</si>
  <si>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</si>
  <si>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</si>
  <si>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</si>
  <si>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</si>
  <si>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</si>
  <si>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</si>
  <si>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</si>
  <si>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</si>
  <si>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</si>
  <si>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</si>
  <si>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</si>
  <si>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АНАЛИЗ</t>
  </si>
  <si>
    <t xml:space="preserve">                        ИСПОЛНЕНИЯ БЮДЖЕТА ШУМЕРЛИНСКОГО РАЙОНА</t>
  </si>
  <si>
    <t xml:space="preserve">                               НА 1 НОЯБРЯ 2006 ГОДА</t>
  </si>
  <si>
    <t>1.11.2006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</si>
</sst>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ourier"/>
      <family val="0"/>
    </font>
    <font>
      <u val="single"/>
      <sz val="9.6"/>
      <color indexed="12"/>
      <name val="Courier"/>
      <family val="0"/>
    </font>
    <font>
      <u val="single"/>
      <sz val="9.6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 applyProtection="1">
      <alignment horizontal="center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67" fontId="1" fillId="2" borderId="0" xfId="26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165" fontId="4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view="pageBreakPreview" zoomScale="80" zoomScaleNormal="75" zoomScaleSheetLayoutView="80" workbookViewId="0" topLeftCell="A1">
      <selection activeCell="A68" sqref="A68"/>
    </sheetView>
  </sheetViews>
  <sheetFormatPr defaultColWidth="8.796875" defaultRowHeight="15"/>
  <cols>
    <col min="1" max="1" width="47.59765625" style="1" customWidth="1"/>
    <col min="2" max="2" width="10.3984375" style="1" customWidth="1"/>
    <col min="3" max="3" width="11.296875" style="1" customWidth="1"/>
    <col min="4" max="4" width="10.09765625" style="1" customWidth="1"/>
    <col min="5" max="5" width="9.8984375" style="1" customWidth="1"/>
    <col min="6" max="6" width="31.59765625" style="1" customWidth="1"/>
    <col min="7" max="7" width="11.79687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2" spans="1:2" ht="15.75">
      <c r="A2" s="3"/>
      <c r="B2" s="3"/>
    </row>
    <row r="3" spans="1:14" ht="15.75">
      <c r="A3" s="5" t="s">
        <v>76</v>
      </c>
      <c r="B3" s="5"/>
      <c r="C3" s="5"/>
      <c r="D3" s="5"/>
      <c r="E3" s="4"/>
      <c r="F3" s="4"/>
      <c r="G3" s="6"/>
      <c r="H3" s="6"/>
      <c r="I3" s="6"/>
      <c r="J3" s="6"/>
      <c r="K3" s="6"/>
      <c r="L3" s="6"/>
      <c r="M3" s="6"/>
      <c r="N3" s="6"/>
    </row>
    <row r="4" spans="1:14" ht="15.75">
      <c r="A4" s="5" t="s">
        <v>77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</row>
    <row r="5" spans="1:14" ht="15.75">
      <c r="A5" s="5" t="s">
        <v>78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</row>
    <row r="6" spans="1:14" ht="15.75">
      <c r="A6" s="4" t="s">
        <v>0</v>
      </c>
      <c r="B6" s="4"/>
      <c r="C6" s="4"/>
      <c r="D6" s="4"/>
      <c r="E6" s="7"/>
      <c r="F6" s="7"/>
      <c r="G6" s="6"/>
      <c r="H6" s="6"/>
      <c r="I6" s="6"/>
      <c r="J6" s="6"/>
      <c r="K6" s="6"/>
      <c r="L6" s="6"/>
      <c r="M6" s="6"/>
      <c r="N6" s="6"/>
    </row>
    <row r="7" spans="1:14" ht="15.75">
      <c r="A7" s="8"/>
      <c r="B7" s="9" t="s">
        <v>1</v>
      </c>
      <c r="C7" s="9" t="s">
        <v>2</v>
      </c>
      <c r="D7" s="10" t="s">
        <v>3</v>
      </c>
      <c r="E7" s="8" t="s">
        <v>4</v>
      </c>
      <c r="F7" s="18"/>
      <c r="G7" s="6"/>
      <c r="H7" s="6"/>
      <c r="I7" s="6"/>
      <c r="J7" s="6"/>
      <c r="K7" s="6"/>
      <c r="L7" s="6"/>
      <c r="M7" s="6"/>
      <c r="N7" s="6"/>
    </row>
    <row r="8" spans="1:14" ht="15.75">
      <c r="A8" s="11" t="s">
        <v>5</v>
      </c>
      <c r="B8" s="12" t="s">
        <v>6</v>
      </c>
      <c r="C8" s="12" t="s">
        <v>7</v>
      </c>
      <c r="D8" s="11" t="s">
        <v>8</v>
      </c>
      <c r="E8" s="13" t="s">
        <v>9</v>
      </c>
      <c r="F8" s="46"/>
      <c r="G8" s="6"/>
      <c r="H8" s="6"/>
      <c r="I8" s="6"/>
      <c r="J8" s="6"/>
      <c r="K8" s="6"/>
      <c r="L8" s="6"/>
      <c r="M8" s="6"/>
      <c r="N8" s="6"/>
    </row>
    <row r="9" spans="1:14" ht="15.75">
      <c r="A9" s="11" t="s">
        <v>10</v>
      </c>
      <c r="B9" s="12"/>
      <c r="C9" s="12" t="s">
        <v>79</v>
      </c>
      <c r="D9" s="11" t="s">
        <v>11</v>
      </c>
      <c r="E9" s="14" t="s">
        <v>12</v>
      </c>
      <c r="F9" s="18"/>
      <c r="G9" s="6"/>
      <c r="H9" s="6"/>
      <c r="I9" s="6"/>
      <c r="J9" s="6"/>
      <c r="K9" s="6"/>
      <c r="L9" s="6"/>
      <c r="M9" s="6"/>
      <c r="N9" s="6"/>
    </row>
    <row r="10" spans="1:14" ht="15.75">
      <c r="A10" s="15"/>
      <c r="B10" s="16"/>
      <c r="C10" s="16"/>
      <c r="D10" s="17"/>
      <c r="E10" s="17" t="s">
        <v>13</v>
      </c>
      <c r="F10" s="18"/>
      <c r="G10" s="6"/>
      <c r="H10" s="6"/>
      <c r="I10" s="6"/>
      <c r="J10" s="6"/>
      <c r="K10" s="6"/>
      <c r="L10" s="6"/>
      <c r="M10" s="6"/>
      <c r="N10" s="6"/>
    </row>
    <row r="11" spans="1:14" ht="15.75">
      <c r="A11" s="18"/>
      <c r="B11" s="4"/>
      <c r="C11" s="4"/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</row>
    <row r="12" spans="1:14" ht="15.75">
      <c r="A12" s="19" t="s">
        <v>14</v>
      </c>
      <c r="B12" s="20">
        <f>(B13+B15+B19+B23+B21)</f>
        <v>6246.900000000001</v>
      </c>
      <c r="C12" s="21">
        <f>(C13+C15+C19+C23+C21)</f>
        <v>3945.2999999999997</v>
      </c>
      <c r="D12" s="20">
        <f>(C12/B12)*100</f>
        <v>63.156125438217344</v>
      </c>
      <c r="E12" s="22">
        <f>+C12-B12</f>
        <v>-2301.600000000001</v>
      </c>
      <c r="F12" s="22"/>
      <c r="G12" s="6"/>
      <c r="H12" s="6"/>
      <c r="I12" s="6"/>
      <c r="J12" s="6"/>
      <c r="K12" s="6"/>
      <c r="L12" s="6"/>
      <c r="M12" s="6"/>
      <c r="N12" s="6"/>
    </row>
    <row r="13" spans="1:14" ht="15.75">
      <c r="A13" s="23" t="s">
        <v>15</v>
      </c>
      <c r="B13" s="20">
        <f>(+B14)</f>
        <v>3786</v>
      </c>
      <c r="C13" s="21">
        <f>(+C14)</f>
        <v>1812.1</v>
      </c>
      <c r="D13" s="20">
        <f>(C13/B13)*100</f>
        <v>47.863180137348124</v>
      </c>
      <c r="E13" s="22">
        <f>+C13-B13</f>
        <v>-1973.9</v>
      </c>
      <c r="F13" s="22"/>
      <c r="G13" s="6"/>
      <c r="H13" s="6"/>
      <c r="I13" s="6"/>
      <c r="J13" s="6"/>
      <c r="K13" s="6"/>
      <c r="L13" s="6"/>
      <c r="M13" s="6"/>
      <c r="N13" s="6"/>
    </row>
    <row r="14" spans="1:14" ht="15.75" customHeight="1">
      <c r="A14" s="23" t="s">
        <v>16</v>
      </c>
      <c r="B14" s="20">
        <v>3786</v>
      </c>
      <c r="C14" s="21">
        <v>1812.1</v>
      </c>
      <c r="D14" s="20">
        <f>(C14/B14)*100</f>
        <v>47.863180137348124</v>
      </c>
      <c r="E14" s="22">
        <f>+C14-B14</f>
        <v>-1973.9</v>
      </c>
      <c r="F14" s="22"/>
      <c r="G14" s="6"/>
      <c r="H14" s="6"/>
      <c r="I14" s="6"/>
      <c r="J14" s="6"/>
      <c r="K14" s="6"/>
      <c r="L14" s="6"/>
      <c r="M14" s="6"/>
      <c r="N14" s="6"/>
    </row>
    <row r="15" spans="1:14" ht="15.75">
      <c r="A15" s="23" t="s">
        <v>17</v>
      </c>
      <c r="B15" s="20">
        <f>(+B17+B18)</f>
        <v>1845.6</v>
      </c>
      <c r="C15" s="21">
        <f>(+C17+C18)</f>
        <v>1510.2</v>
      </c>
      <c r="D15" s="20">
        <f>(C15/B15)*100</f>
        <v>81.82704811443435</v>
      </c>
      <c r="E15" s="22">
        <f>+C15-B15</f>
        <v>-335.39999999999986</v>
      </c>
      <c r="F15" s="22"/>
      <c r="G15" s="6"/>
      <c r="H15" s="6"/>
      <c r="I15" s="6"/>
      <c r="J15" s="6"/>
      <c r="K15" s="6"/>
      <c r="L15" s="6"/>
      <c r="M15" s="6"/>
      <c r="N15" s="6"/>
    </row>
    <row r="16" spans="1:14" ht="15.75">
      <c r="A16" s="23" t="s">
        <v>18</v>
      </c>
      <c r="B16" s="24"/>
      <c r="C16" s="25"/>
      <c r="D16" s="20"/>
      <c r="E16" s="22"/>
      <c r="F16" s="22"/>
      <c r="G16" s="6"/>
      <c r="H16" s="6"/>
      <c r="I16" s="6"/>
      <c r="J16" s="6"/>
      <c r="K16" s="6"/>
      <c r="L16" s="6"/>
      <c r="M16" s="6"/>
      <c r="N16" s="6"/>
    </row>
    <row r="17" spans="1:14" ht="15.75">
      <c r="A17" s="23" t="s">
        <v>19</v>
      </c>
      <c r="B17" s="20">
        <v>1832.1</v>
      </c>
      <c r="C17" s="26">
        <v>1494.3</v>
      </c>
      <c r="D17" s="20">
        <f>(C17/B17)*100</f>
        <v>81.56214180448666</v>
      </c>
      <c r="E17" s="22">
        <f aca="true" t="shared" si="0" ref="E17:E32">+C17-B17</f>
        <v>-337.79999999999995</v>
      </c>
      <c r="F17" s="22"/>
      <c r="G17" s="6"/>
      <c r="H17" s="6"/>
      <c r="I17" s="6"/>
      <c r="J17" s="6"/>
      <c r="K17" s="6"/>
      <c r="L17" s="6"/>
      <c r="M17" s="6"/>
      <c r="N17" s="6"/>
    </row>
    <row r="18" spans="1:14" ht="15.75">
      <c r="A18" s="23" t="s">
        <v>20</v>
      </c>
      <c r="B18" s="20">
        <v>13.5</v>
      </c>
      <c r="C18" s="26">
        <v>15.9</v>
      </c>
      <c r="D18" s="20"/>
      <c r="E18" s="22">
        <f t="shared" si="0"/>
        <v>2.4000000000000004</v>
      </c>
      <c r="F18" s="22"/>
      <c r="G18" s="6"/>
      <c r="H18" s="6"/>
      <c r="I18" s="6"/>
      <c r="J18" s="6"/>
      <c r="K18" s="6"/>
      <c r="L18" s="6"/>
      <c r="M18" s="6"/>
      <c r="N18" s="6"/>
    </row>
    <row r="19" spans="1:14" ht="15.75">
      <c r="A19" s="23" t="s">
        <v>21</v>
      </c>
      <c r="B19" s="20">
        <f>(+B20)</f>
        <v>0</v>
      </c>
      <c r="C19" s="20">
        <f>(+C20)</f>
        <v>0.2</v>
      </c>
      <c r="D19" s="20"/>
      <c r="E19" s="22">
        <f t="shared" si="0"/>
        <v>0.2</v>
      </c>
      <c r="F19" s="22"/>
      <c r="G19" s="6"/>
      <c r="H19" s="6"/>
      <c r="I19" s="6"/>
      <c r="J19" s="6"/>
      <c r="K19" s="6"/>
      <c r="L19" s="6"/>
      <c r="M19" s="6"/>
      <c r="N19" s="6"/>
    </row>
    <row r="20" spans="1:14" ht="15.75">
      <c r="A20" s="23" t="s">
        <v>22</v>
      </c>
      <c r="B20" s="20"/>
      <c r="C20" s="21">
        <v>0.2</v>
      </c>
      <c r="D20" s="20"/>
      <c r="E20" s="22">
        <f t="shared" si="0"/>
        <v>0.2</v>
      </c>
      <c r="F20" s="22"/>
      <c r="G20" s="6"/>
      <c r="H20" s="6"/>
      <c r="I20" s="6"/>
      <c r="J20" s="6"/>
      <c r="K20" s="6"/>
      <c r="L20" s="6"/>
      <c r="M20" s="6"/>
      <c r="N20" s="6"/>
    </row>
    <row r="21" spans="1:14" ht="15.75">
      <c r="A21" s="23" t="s">
        <v>23</v>
      </c>
      <c r="B21" s="20">
        <v>348.1</v>
      </c>
      <c r="C21" s="21">
        <v>338.2</v>
      </c>
      <c r="D21" s="20">
        <f>(C21/B21)*100</f>
        <v>97.15598965814421</v>
      </c>
      <c r="E21" s="22">
        <f t="shared" si="0"/>
        <v>-9.900000000000034</v>
      </c>
      <c r="F21" s="22"/>
      <c r="G21" s="6"/>
      <c r="H21" s="6"/>
      <c r="I21" s="6"/>
      <c r="J21" s="6"/>
      <c r="K21" s="6"/>
      <c r="L21" s="6"/>
      <c r="M21" s="6"/>
      <c r="N21" s="6"/>
    </row>
    <row r="22" spans="1:14" ht="15.75">
      <c r="A22" s="23" t="s">
        <v>24</v>
      </c>
      <c r="B22" s="20"/>
      <c r="C22" s="21"/>
      <c r="D22" s="20"/>
      <c r="E22" s="22">
        <f t="shared" si="0"/>
        <v>0</v>
      </c>
      <c r="F22" s="22"/>
      <c r="G22" s="6"/>
      <c r="H22" s="6"/>
      <c r="I22" s="6"/>
      <c r="J22" s="6"/>
      <c r="K22" s="6"/>
      <c r="L22" s="6"/>
      <c r="M22" s="6"/>
      <c r="N22" s="6"/>
    </row>
    <row r="23" spans="1:14" ht="15.75">
      <c r="A23" s="23" t="s">
        <v>25</v>
      </c>
      <c r="B23" s="21">
        <f>(+B32+B24+B31+B26+B28+B25+B33)</f>
        <v>267.2</v>
      </c>
      <c r="C23" s="21">
        <f>(+C32+C24+C31+C26+C28+C25+C33)</f>
        <v>284.6</v>
      </c>
      <c r="D23" s="20"/>
      <c r="E23" s="22">
        <f t="shared" si="0"/>
        <v>17.400000000000034</v>
      </c>
      <c r="F23" s="22"/>
      <c r="G23" s="6"/>
      <c r="H23" s="6"/>
      <c r="I23" s="6"/>
      <c r="J23" s="6"/>
      <c r="K23" s="6"/>
      <c r="L23" s="6"/>
      <c r="M23" s="6"/>
      <c r="N23" s="6"/>
    </row>
    <row r="24" spans="1:14" ht="15.75">
      <c r="A24" s="23" t="s">
        <v>26</v>
      </c>
      <c r="B24" s="20">
        <v>10</v>
      </c>
      <c r="C24" s="21">
        <v>10.2</v>
      </c>
      <c r="D24" s="20"/>
      <c r="E24" s="22">
        <f t="shared" si="0"/>
        <v>0.1999999999999993</v>
      </c>
      <c r="F24" s="22"/>
      <c r="G24" s="6"/>
      <c r="H24" s="6"/>
      <c r="I24" s="6"/>
      <c r="J24" s="6"/>
      <c r="K24" s="6"/>
      <c r="L24" s="6"/>
      <c r="M24" s="6"/>
      <c r="N24" s="6"/>
    </row>
    <row r="25" spans="1:14" ht="15.75">
      <c r="A25" s="23" t="s">
        <v>27</v>
      </c>
      <c r="B25" s="20">
        <v>100</v>
      </c>
      <c r="C25" s="21">
        <v>100</v>
      </c>
      <c r="D25" s="20"/>
      <c r="E25" s="22">
        <f t="shared" si="0"/>
        <v>0</v>
      </c>
      <c r="F25" s="22"/>
      <c r="G25" s="6"/>
      <c r="H25" s="6"/>
      <c r="I25" s="6"/>
      <c r="J25" s="6"/>
      <c r="K25" s="6"/>
      <c r="L25" s="6"/>
      <c r="M25" s="6"/>
      <c r="N25" s="6"/>
    </row>
    <row r="26" spans="1:14" ht="15.75">
      <c r="A26" s="23" t="s">
        <v>28</v>
      </c>
      <c r="B26" s="20"/>
      <c r="C26" s="21">
        <v>-0.2</v>
      </c>
      <c r="D26" s="20"/>
      <c r="E26" s="22">
        <f t="shared" si="0"/>
        <v>-0.2</v>
      </c>
      <c r="F26" s="22"/>
      <c r="G26" s="6"/>
      <c r="H26" s="6"/>
      <c r="I26" s="6"/>
      <c r="J26" s="6"/>
      <c r="K26" s="6"/>
      <c r="L26" s="6"/>
      <c r="M26" s="6"/>
      <c r="N26" s="6"/>
    </row>
    <row r="27" spans="1:14" ht="15.75">
      <c r="A27" s="23" t="s">
        <v>29</v>
      </c>
      <c r="B27" s="20"/>
      <c r="C27" s="21"/>
      <c r="D27" s="20"/>
      <c r="E27" s="22">
        <f t="shared" si="0"/>
        <v>0</v>
      </c>
      <c r="F27" s="22"/>
      <c r="G27" s="6"/>
      <c r="H27" s="6"/>
      <c r="I27" s="6"/>
      <c r="J27" s="6"/>
      <c r="K27" s="6"/>
      <c r="L27" s="6"/>
      <c r="M27" s="6"/>
      <c r="N27" s="6"/>
    </row>
    <row r="28" spans="1:14" ht="15.75">
      <c r="A28" s="23" t="s">
        <v>30</v>
      </c>
      <c r="B28" s="20">
        <v>12.6</v>
      </c>
      <c r="C28" s="21">
        <v>12.7</v>
      </c>
      <c r="D28" s="20"/>
      <c r="E28" s="22">
        <f t="shared" si="0"/>
        <v>0.09999999999999964</v>
      </c>
      <c r="F28" s="22"/>
      <c r="G28" s="6"/>
      <c r="H28" s="6"/>
      <c r="I28" s="6"/>
      <c r="J28" s="6"/>
      <c r="K28" s="6"/>
      <c r="L28" s="6"/>
      <c r="M28" s="6"/>
      <c r="N28" s="6"/>
    </row>
    <row r="29" spans="1:14" ht="15.75">
      <c r="A29" s="23" t="s">
        <v>31</v>
      </c>
      <c r="B29" s="20"/>
      <c r="C29" s="21"/>
      <c r="D29" s="20"/>
      <c r="E29" s="22">
        <f t="shared" si="0"/>
        <v>0</v>
      </c>
      <c r="F29" s="22"/>
      <c r="G29" s="6"/>
      <c r="H29" s="6"/>
      <c r="I29" s="6"/>
      <c r="J29" s="6"/>
      <c r="K29" s="6"/>
      <c r="L29" s="6"/>
      <c r="M29" s="6"/>
      <c r="N29" s="6"/>
    </row>
    <row r="30" spans="1:14" ht="15.75">
      <c r="A30" s="23" t="s">
        <v>32</v>
      </c>
      <c r="B30" s="20"/>
      <c r="C30" s="21"/>
      <c r="D30" s="20"/>
      <c r="E30" s="22">
        <f t="shared" si="0"/>
        <v>0</v>
      </c>
      <c r="F30" s="22"/>
      <c r="G30" s="6"/>
      <c r="H30" s="6"/>
      <c r="I30" s="6"/>
      <c r="J30" s="6"/>
      <c r="K30" s="6"/>
      <c r="L30" s="6"/>
      <c r="M30" s="6"/>
      <c r="N30" s="6"/>
    </row>
    <row r="31" spans="1:14" ht="15.75">
      <c r="A31" s="23" t="s">
        <v>33</v>
      </c>
      <c r="B31" s="20"/>
      <c r="C31" s="21">
        <v>0.1</v>
      </c>
      <c r="D31" s="20"/>
      <c r="E31" s="22">
        <f t="shared" si="0"/>
        <v>0.1</v>
      </c>
      <c r="F31" s="22"/>
      <c r="G31" s="6"/>
      <c r="H31" s="6"/>
      <c r="I31" s="6"/>
      <c r="J31" s="6"/>
      <c r="K31" s="6"/>
      <c r="L31" s="6"/>
      <c r="M31" s="6"/>
      <c r="N31" s="6"/>
    </row>
    <row r="32" spans="1:14" ht="15.75">
      <c r="A32" s="23" t="s">
        <v>34</v>
      </c>
      <c r="B32" s="20">
        <v>144.6</v>
      </c>
      <c r="C32" s="21">
        <v>163.3</v>
      </c>
      <c r="D32" s="20"/>
      <c r="E32" s="22">
        <f t="shared" si="0"/>
        <v>18.700000000000017</v>
      </c>
      <c r="F32" s="22"/>
      <c r="G32" s="6"/>
      <c r="H32" s="6"/>
      <c r="I32" s="6"/>
      <c r="J32" s="6"/>
      <c r="K32" s="6"/>
      <c r="L32" s="6"/>
      <c r="M32" s="6"/>
      <c r="N32" s="6"/>
    </row>
    <row r="33" spans="1:14" ht="15.75">
      <c r="A33" s="23" t="s">
        <v>35</v>
      </c>
      <c r="B33" s="20"/>
      <c r="C33" s="21">
        <v>-1.5</v>
      </c>
      <c r="D33" s="20"/>
      <c r="E33" s="22"/>
      <c r="F33" s="22"/>
      <c r="G33" s="6"/>
      <c r="H33" s="6"/>
      <c r="I33" s="6"/>
      <c r="J33" s="6"/>
      <c r="K33" s="6"/>
      <c r="L33" s="6"/>
      <c r="M33" s="6"/>
      <c r="N33" s="6"/>
    </row>
    <row r="34" spans="1:14" ht="15.75">
      <c r="A34" s="19" t="s">
        <v>36</v>
      </c>
      <c r="B34" s="20">
        <f>(B36+B40+B44+B45+B43+B46)</f>
        <v>1384.7</v>
      </c>
      <c r="C34" s="20">
        <f>(C36+C40+C44+C45+C43+C46)</f>
        <v>1091.3</v>
      </c>
      <c r="D34" s="20">
        <f>(C34/B34)*100</f>
        <v>78.81129486531378</v>
      </c>
      <c r="E34" s="22">
        <f aca="true" t="shared" si="1" ref="E34:E59">+C34-B34</f>
        <v>-293.4000000000001</v>
      </c>
      <c r="F34" s="22"/>
      <c r="G34" s="6"/>
      <c r="H34" s="6"/>
      <c r="I34" s="6"/>
      <c r="J34" s="6"/>
      <c r="K34" s="6"/>
      <c r="L34" s="6"/>
      <c r="M34" s="6"/>
      <c r="N34" s="6"/>
    </row>
    <row r="35" spans="1:14" ht="15.75">
      <c r="A35" s="23" t="s">
        <v>37</v>
      </c>
      <c r="B35" s="20"/>
      <c r="C35" s="21"/>
      <c r="D35" s="20"/>
      <c r="E35" s="22">
        <f t="shared" si="1"/>
        <v>0</v>
      </c>
      <c r="F35" s="22"/>
      <c r="G35" s="6"/>
      <c r="H35" s="6"/>
      <c r="I35" s="6"/>
      <c r="J35" s="6"/>
      <c r="K35" s="6"/>
      <c r="L35" s="6"/>
      <c r="M35" s="6"/>
      <c r="N35" s="6"/>
    </row>
    <row r="36" spans="1:14" ht="15.75">
      <c r="A36" s="23" t="s">
        <v>38</v>
      </c>
      <c r="B36" s="20">
        <f>(B37+B38+B39)</f>
        <v>266.5</v>
      </c>
      <c r="C36" s="21">
        <f>(C37+C38+C39)</f>
        <v>218.3</v>
      </c>
      <c r="D36" s="20">
        <f>(C36/B36)*100</f>
        <v>81.91369606003754</v>
      </c>
      <c r="E36" s="22">
        <f t="shared" si="1"/>
        <v>-48.19999999999999</v>
      </c>
      <c r="F36" s="22"/>
      <c r="G36" s="6"/>
      <c r="H36" s="6"/>
      <c r="I36" s="6"/>
      <c r="J36" s="6"/>
      <c r="K36" s="6"/>
      <c r="L36" s="6"/>
      <c r="M36" s="6"/>
      <c r="N36" s="6"/>
    </row>
    <row r="37" spans="1:14" ht="15.75">
      <c r="A37" s="23" t="s">
        <v>39</v>
      </c>
      <c r="B37" s="20"/>
      <c r="C37" s="21">
        <v>2.3</v>
      </c>
      <c r="D37" s="20"/>
      <c r="E37" s="22">
        <f t="shared" si="1"/>
        <v>2.3</v>
      </c>
      <c r="F37" s="22"/>
      <c r="G37" s="6"/>
      <c r="H37" s="6"/>
      <c r="I37" s="6"/>
      <c r="J37" s="6"/>
      <c r="K37" s="6"/>
      <c r="L37" s="6"/>
      <c r="M37" s="6"/>
      <c r="N37" s="6"/>
    </row>
    <row r="38" spans="1:14" ht="15.75">
      <c r="A38" s="23" t="s">
        <v>40</v>
      </c>
      <c r="B38" s="20">
        <v>263.8</v>
      </c>
      <c r="C38" s="21">
        <v>215.1</v>
      </c>
      <c r="D38" s="20">
        <f>(C38/B38)*100</f>
        <v>81.5390447308567</v>
      </c>
      <c r="E38" s="22">
        <f t="shared" si="1"/>
        <v>-48.70000000000002</v>
      </c>
      <c r="F38" s="22"/>
      <c r="G38" s="6"/>
      <c r="H38" s="6"/>
      <c r="I38" s="6"/>
      <c r="J38" s="6"/>
      <c r="K38" s="6"/>
      <c r="L38" s="6"/>
      <c r="M38" s="6"/>
      <c r="N38" s="6"/>
    </row>
    <row r="39" spans="1:14" ht="15.75">
      <c r="A39" s="23" t="s">
        <v>41</v>
      </c>
      <c r="B39" s="20">
        <v>2.7</v>
      </c>
      <c r="C39" s="21">
        <v>0.9</v>
      </c>
      <c r="D39" s="20">
        <f>(C39/B39)*100</f>
        <v>33.33333333333333</v>
      </c>
      <c r="E39" s="22">
        <f t="shared" si="1"/>
        <v>-1.8000000000000003</v>
      </c>
      <c r="F39" s="22"/>
      <c r="G39" s="6"/>
      <c r="H39" s="6"/>
      <c r="I39" s="6"/>
      <c r="J39" s="6"/>
      <c r="K39" s="6"/>
      <c r="L39" s="6"/>
      <c r="M39" s="6"/>
      <c r="N39" s="6"/>
    </row>
    <row r="40" spans="1:14" ht="15.75">
      <c r="A40" s="23" t="s">
        <v>42</v>
      </c>
      <c r="B40" s="20">
        <f>+B41</f>
        <v>93</v>
      </c>
      <c r="C40" s="20">
        <f>+C41</f>
        <v>62.1</v>
      </c>
      <c r="D40" s="20">
        <f>(C40/B40)*100</f>
        <v>66.77419354838709</v>
      </c>
      <c r="E40" s="22">
        <f t="shared" si="1"/>
        <v>-30.9</v>
      </c>
      <c r="F40" s="22"/>
      <c r="G40" s="6"/>
      <c r="H40" s="6"/>
      <c r="I40" s="6"/>
      <c r="J40" s="6"/>
      <c r="K40" s="6"/>
      <c r="L40" s="6"/>
      <c r="M40" s="6"/>
      <c r="N40" s="6"/>
    </row>
    <row r="41" spans="1:14" ht="15.75">
      <c r="A41" s="23" t="s">
        <v>43</v>
      </c>
      <c r="B41" s="20">
        <v>93</v>
      </c>
      <c r="C41" s="21">
        <v>62.1</v>
      </c>
      <c r="D41" s="20">
        <f>(C41/B41)*100</f>
        <v>66.77419354838709</v>
      </c>
      <c r="E41" s="22">
        <f t="shared" si="1"/>
        <v>-30.9</v>
      </c>
      <c r="F41" s="22"/>
      <c r="G41" s="6"/>
      <c r="H41" s="6"/>
      <c r="I41" s="6"/>
      <c r="J41" s="6"/>
      <c r="K41" s="6"/>
      <c r="L41" s="6"/>
      <c r="M41" s="6"/>
      <c r="N41" s="6"/>
    </row>
    <row r="42" spans="1:14" ht="15.75">
      <c r="A42" s="23" t="s">
        <v>44</v>
      </c>
      <c r="B42" s="20"/>
      <c r="C42" s="21"/>
      <c r="D42" s="20"/>
      <c r="E42" s="22">
        <f t="shared" si="1"/>
        <v>0</v>
      </c>
      <c r="F42" s="22"/>
      <c r="G42" s="6"/>
      <c r="H42" s="6"/>
      <c r="I42" s="6"/>
      <c r="J42" s="6"/>
      <c r="K42" s="6"/>
      <c r="L42" s="6"/>
      <c r="M42" s="6"/>
      <c r="N42" s="6"/>
    </row>
    <row r="43" spans="1:14" ht="15.75">
      <c r="A43" s="23" t="s">
        <v>45</v>
      </c>
      <c r="B43" s="20">
        <v>715</v>
      </c>
      <c r="C43" s="21">
        <v>509</v>
      </c>
      <c r="D43" s="20">
        <f>(C43/B43)*100</f>
        <v>71.18881118881119</v>
      </c>
      <c r="E43" s="22">
        <f t="shared" si="1"/>
        <v>-206</v>
      </c>
      <c r="F43" s="22"/>
      <c r="G43" s="6"/>
      <c r="H43" s="6"/>
      <c r="I43" s="6"/>
      <c r="J43" s="6"/>
      <c r="K43" s="6"/>
      <c r="L43" s="6"/>
      <c r="M43" s="6"/>
      <c r="N43" s="6"/>
    </row>
    <row r="44" spans="1:14" ht="15.75">
      <c r="A44" s="23" t="s">
        <v>46</v>
      </c>
      <c r="B44" s="20">
        <v>354.9</v>
      </c>
      <c r="C44" s="21">
        <v>317.6</v>
      </c>
      <c r="D44" s="20">
        <f>(C44/B44)*100</f>
        <v>89.48999718230488</v>
      </c>
      <c r="E44" s="22">
        <f t="shared" si="1"/>
        <v>-37.299999999999955</v>
      </c>
      <c r="F44" s="22"/>
      <c r="G44" s="6"/>
      <c r="H44" s="6"/>
      <c r="I44" s="6"/>
      <c r="J44" s="6"/>
      <c r="K44" s="6"/>
      <c r="L44" s="6"/>
      <c r="M44" s="6"/>
      <c r="N44" s="6"/>
    </row>
    <row r="45" spans="1:14" ht="15.75">
      <c r="A45" s="23" t="s">
        <v>47</v>
      </c>
      <c r="B45" s="20"/>
      <c r="C45" s="21">
        <v>29</v>
      </c>
      <c r="D45" s="20"/>
      <c r="E45" s="22">
        <f t="shared" si="1"/>
        <v>29</v>
      </c>
      <c r="F45" s="22"/>
      <c r="G45" s="6"/>
      <c r="H45" s="6"/>
      <c r="I45" s="6"/>
      <c r="J45" s="6"/>
      <c r="K45" s="6"/>
      <c r="L45" s="6"/>
      <c r="M45" s="6"/>
      <c r="N45" s="6"/>
    </row>
    <row r="46" spans="1:14" ht="15.75">
      <c r="A46" s="23" t="s">
        <v>48</v>
      </c>
      <c r="B46" s="20">
        <v>-44.7</v>
      </c>
      <c r="C46" s="21">
        <v>-44.7</v>
      </c>
      <c r="D46" s="20"/>
      <c r="E46" s="22">
        <f t="shared" si="1"/>
        <v>0</v>
      </c>
      <c r="F46" s="22"/>
      <c r="G46" s="6"/>
      <c r="H46" s="6"/>
      <c r="I46" s="6"/>
      <c r="J46" s="6"/>
      <c r="K46" s="6"/>
      <c r="L46" s="6"/>
      <c r="M46" s="6"/>
      <c r="N46" s="6"/>
    </row>
    <row r="47" spans="1:14" ht="15.75">
      <c r="A47" s="27" t="s">
        <v>49</v>
      </c>
      <c r="B47" s="24"/>
      <c r="C47" s="21"/>
      <c r="D47" s="20"/>
      <c r="E47" s="22">
        <f t="shared" si="1"/>
        <v>0</v>
      </c>
      <c r="F47" s="22"/>
      <c r="G47" s="6"/>
      <c r="H47" s="6"/>
      <c r="I47" s="6"/>
      <c r="J47" s="6"/>
      <c r="K47" s="6"/>
      <c r="L47" s="6"/>
      <c r="M47" s="6"/>
      <c r="N47" s="6"/>
    </row>
    <row r="48" spans="1:14" ht="15.75">
      <c r="A48" s="27" t="s">
        <v>50</v>
      </c>
      <c r="B48" s="20">
        <f>+B50+B52+B51+B53</f>
        <v>79115.9</v>
      </c>
      <c r="C48" s="20">
        <f>+C50+C52+C51+C53</f>
        <v>68336.4</v>
      </c>
      <c r="D48" s="20">
        <f>(C48/B48)*100</f>
        <v>86.37505229669384</v>
      </c>
      <c r="E48" s="22">
        <f t="shared" si="1"/>
        <v>-10779.5</v>
      </c>
      <c r="F48" s="22"/>
      <c r="G48" s="6"/>
      <c r="H48" s="6"/>
      <c r="I48" s="6"/>
      <c r="J48" s="6"/>
      <c r="K48" s="6"/>
      <c r="L48" s="6"/>
      <c r="M48" s="6"/>
      <c r="N48" s="6"/>
    </row>
    <row r="49" spans="1:14" ht="15.75">
      <c r="A49" s="28" t="s">
        <v>51</v>
      </c>
      <c r="B49" s="20"/>
      <c r="C49" s="21"/>
      <c r="D49" s="20"/>
      <c r="E49" s="22">
        <f t="shared" si="1"/>
        <v>0</v>
      </c>
      <c r="F49" s="22"/>
      <c r="G49" s="6"/>
      <c r="H49" s="6"/>
      <c r="I49" s="6"/>
      <c r="J49" s="6"/>
      <c r="K49" s="6"/>
      <c r="L49" s="6"/>
      <c r="M49" s="6"/>
      <c r="N49" s="6"/>
    </row>
    <row r="50" spans="1:14" ht="15.75">
      <c r="A50" s="28" t="s">
        <v>52</v>
      </c>
      <c r="B50" s="20">
        <v>32738.3</v>
      </c>
      <c r="C50" s="21">
        <v>28269.9</v>
      </c>
      <c r="D50" s="20">
        <f>(C50/B50)*100</f>
        <v>86.35115445823394</v>
      </c>
      <c r="E50" s="22">
        <f t="shared" si="1"/>
        <v>-4468.399999999998</v>
      </c>
      <c r="F50" s="22"/>
      <c r="G50" s="6"/>
      <c r="H50" s="6"/>
      <c r="I50" s="6"/>
      <c r="J50" s="6"/>
      <c r="K50" s="6"/>
      <c r="L50" s="6"/>
      <c r="M50" s="6"/>
      <c r="N50" s="6"/>
    </row>
    <row r="51" spans="1:14" ht="15.75">
      <c r="A51" s="28" t="s">
        <v>53</v>
      </c>
      <c r="B51" s="20">
        <v>28787.5</v>
      </c>
      <c r="C51" s="21">
        <v>22476.4</v>
      </c>
      <c r="D51" s="20">
        <f>(C51/B51)*100</f>
        <v>78.0769431176726</v>
      </c>
      <c r="E51" s="22">
        <f t="shared" si="1"/>
        <v>-6311.0999999999985</v>
      </c>
      <c r="F51" s="22"/>
      <c r="G51" s="6"/>
      <c r="H51" s="6"/>
      <c r="I51" s="6"/>
      <c r="J51" s="6"/>
      <c r="K51" s="6"/>
      <c r="L51" s="6"/>
      <c r="M51" s="6"/>
      <c r="N51" s="6"/>
    </row>
    <row r="52" spans="1:14" ht="15.75">
      <c r="A52" s="28" t="s">
        <v>54</v>
      </c>
      <c r="B52" s="20">
        <v>15819.1</v>
      </c>
      <c r="C52" s="21">
        <v>15819.1</v>
      </c>
      <c r="D52" s="20">
        <f>(C52/B52)*100</f>
        <v>100</v>
      </c>
      <c r="E52" s="22">
        <f t="shared" si="1"/>
        <v>0</v>
      </c>
      <c r="F52" s="22"/>
      <c r="G52" s="6"/>
      <c r="H52" s="6"/>
      <c r="I52" s="6"/>
      <c r="J52" s="6"/>
      <c r="K52" s="6"/>
      <c r="L52" s="6"/>
      <c r="M52" s="6"/>
      <c r="N52" s="6"/>
    </row>
    <row r="53" spans="1:14" ht="38.25">
      <c r="A53" s="29" t="s">
        <v>55</v>
      </c>
      <c r="B53" s="20">
        <v>1771</v>
      </c>
      <c r="C53" s="21">
        <v>1771</v>
      </c>
      <c r="D53" s="20">
        <f>(C53/B53)*100</f>
        <v>100</v>
      </c>
      <c r="E53" s="22">
        <f t="shared" si="1"/>
        <v>0</v>
      </c>
      <c r="F53" s="22"/>
      <c r="G53" s="6"/>
      <c r="H53" s="6"/>
      <c r="I53" s="6"/>
      <c r="J53" s="6"/>
      <c r="K53" s="6"/>
      <c r="L53" s="6"/>
      <c r="M53" s="6"/>
      <c r="N53" s="6"/>
    </row>
    <row r="54" spans="1:14" ht="15.75">
      <c r="A54" s="27" t="s">
        <v>56</v>
      </c>
      <c r="B54" s="20"/>
      <c r="C54" s="21"/>
      <c r="D54" s="20"/>
      <c r="E54" s="22">
        <f t="shared" si="1"/>
        <v>0</v>
      </c>
      <c r="F54" s="22"/>
      <c r="G54" s="6"/>
      <c r="H54" s="6"/>
      <c r="I54" s="6"/>
      <c r="J54" s="6"/>
      <c r="K54" s="6"/>
      <c r="L54" s="6"/>
      <c r="M54" s="6"/>
      <c r="N54" s="6"/>
    </row>
    <row r="55" spans="1:14" ht="15.75">
      <c r="A55" s="27" t="s">
        <v>57</v>
      </c>
      <c r="B55" s="20">
        <v>14443.4</v>
      </c>
      <c r="C55" s="21">
        <v>11434.7</v>
      </c>
      <c r="D55" s="20">
        <f>(C55/B55)*100</f>
        <v>79.16903222232993</v>
      </c>
      <c r="E55" s="22">
        <f t="shared" si="1"/>
        <v>-3008.699999999999</v>
      </c>
      <c r="F55" s="22"/>
      <c r="G55" s="6"/>
      <c r="H55" s="6"/>
      <c r="I55" s="6"/>
      <c r="J55" s="6"/>
      <c r="K55" s="6"/>
      <c r="L55" s="6"/>
      <c r="M55" s="6"/>
      <c r="N55" s="6"/>
    </row>
    <row r="56" spans="1:14" ht="15.75">
      <c r="A56" s="27"/>
      <c r="B56" s="20"/>
      <c r="C56" s="21"/>
      <c r="D56" s="20"/>
      <c r="E56" s="22">
        <f t="shared" si="1"/>
        <v>0</v>
      </c>
      <c r="F56" s="22"/>
      <c r="G56" s="6"/>
      <c r="H56" s="6"/>
      <c r="I56" s="6"/>
      <c r="J56" s="6"/>
      <c r="K56" s="6"/>
      <c r="L56" s="6"/>
      <c r="M56" s="6"/>
      <c r="N56" s="6"/>
    </row>
    <row r="57" spans="1:14" ht="15.75">
      <c r="A57" s="30" t="s">
        <v>58</v>
      </c>
      <c r="B57" s="20">
        <f>(B12+B48+B55+B34)</f>
        <v>101190.89999999998</v>
      </c>
      <c r="C57" s="21">
        <f>(C12+C48+C55+C34)</f>
        <v>84807.7</v>
      </c>
      <c r="D57" s="20">
        <f>(C57/B57)*100</f>
        <v>83.809611338569</v>
      </c>
      <c r="E57" s="22">
        <f t="shared" si="1"/>
        <v>-16383.199999999983</v>
      </c>
      <c r="F57" s="22"/>
      <c r="G57" s="6"/>
      <c r="H57" s="6"/>
      <c r="I57" s="6"/>
      <c r="J57" s="6"/>
      <c r="K57" s="6"/>
      <c r="L57" s="6"/>
      <c r="M57" s="6"/>
      <c r="N57" s="6"/>
    </row>
    <row r="58" spans="1:14" ht="15.75">
      <c r="A58" s="28" t="s">
        <v>59</v>
      </c>
      <c r="B58" s="20">
        <f>B55+B12+B34</f>
        <v>22075</v>
      </c>
      <c r="C58" s="21">
        <f>C55+C12+C34</f>
        <v>16471.3</v>
      </c>
      <c r="D58" s="20">
        <f>(C58/B58)*100</f>
        <v>74.61517553793884</v>
      </c>
      <c r="E58" s="22">
        <f t="shared" si="1"/>
        <v>-5603.700000000001</v>
      </c>
      <c r="F58" s="22"/>
      <c r="G58" s="6"/>
      <c r="H58" s="6"/>
      <c r="I58" s="6"/>
      <c r="J58" s="6"/>
      <c r="K58" s="6"/>
      <c r="L58" s="6"/>
      <c r="M58" s="6"/>
      <c r="N58" s="6"/>
    </row>
    <row r="59" spans="1:14" ht="15.75">
      <c r="A59" s="28" t="s">
        <v>60</v>
      </c>
      <c r="B59" s="31">
        <f>+B58-B55</f>
        <v>7631.6</v>
      </c>
      <c r="C59" s="32">
        <f>+C58-C55</f>
        <v>5036.5999999999985</v>
      </c>
      <c r="D59" s="20">
        <f>(C59/B59)*100</f>
        <v>65.99664552649507</v>
      </c>
      <c r="E59" s="22">
        <f t="shared" si="1"/>
        <v>-2595.000000000002</v>
      </c>
      <c r="F59" s="22"/>
      <c r="G59" s="6"/>
      <c r="H59" s="6"/>
      <c r="I59" s="6"/>
      <c r="J59" s="6"/>
      <c r="K59" s="6"/>
      <c r="L59" s="6"/>
      <c r="M59" s="6"/>
      <c r="N59" s="6"/>
    </row>
    <row r="60" spans="1:14" ht="15.75">
      <c r="A60" s="28"/>
      <c r="B60" s="31"/>
      <c r="C60" s="32"/>
      <c r="D60" s="20"/>
      <c r="E60" s="22"/>
      <c r="F60" s="22"/>
      <c r="G60" s="6"/>
      <c r="H60" s="6"/>
      <c r="I60" s="6"/>
      <c r="J60" s="6"/>
      <c r="K60" s="6"/>
      <c r="L60" s="6"/>
      <c r="M60" s="6"/>
      <c r="N60" s="6"/>
    </row>
    <row r="61" spans="1:6" ht="15.75">
      <c r="A61" s="4"/>
      <c r="B61" s="4"/>
      <c r="C61" s="4"/>
      <c r="D61" s="20"/>
      <c r="E61" s="4"/>
      <c r="F61" s="4"/>
    </row>
    <row r="62" spans="1:6" ht="18.75" customHeight="1">
      <c r="A62" s="8"/>
      <c r="B62" s="9" t="s">
        <v>1</v>
      </c>
      <c r="C62" s="9" t="s">
        <v>2</v>
      </c>
      <c r="D62" s="10" t="s">
        <v>3</v>
      </c>
      <c r="E62" s="8" t="s">
        <v>4</v>
      </c>
      <c r="F62" s="18"/>
    </row>
    <row r="63" spans="1:6" ht="15.75" customHeight="1">
      <c r="A63" s="11" t="s">
        <v>5</v>
      </c>
      <c r="B63" s="12" t="s">
        <v>6</v>
      </c>
      <c r="C63" s="12" t="s">
        <v>7</v>
      </c>
      <c r="D63" s="11" t="s">
        <v>8</v>
      </c>
      <c r="E63" s="13" t="s">
        <v>9</v>
      </c>
      <c r="F63" s="46"/>
    </row>
    <row r="64" spans="1:6" ht="16.5" customHeight="1">
      <c r="A64" s="11" t="s">
        <v>10</v>
      </c>
      <c r="B64" s="12"/>
      <c r="C64" s="12" t="s">
        <v>79</v>
      </c>
      <c r="D64" s="11" t="s">
        <v>11</v>
      </c>
      <c r="E64" s="14" t="s">
        <v>12</v>
      </c>
      <c r="F64" s="18"/>
    </row>
    <row r="65" spans="1:6" ht="20.25" customHeight="1">
      <c r="A65" s="15"/>
      <c r="B65" s="16"/>
      <c r="C65" s="16"/>
      <c r="D65" s="17"/>
      <c r="E65" s="17" t="s">
        <v>13</v>
      </c>
      <c r="F65" s="18"/>
    </row>
    <row r="66" spans="1:6" ht="15.75">
      <c r="A66" s="33" t="s">
        <v>61</v>
      </c>
      <c r="B66" s="18"/>
      <c r="C66" s="23"/>
      <c r="D66" s="23"/>
      <c r="E66" s="18"/>
      <c r="F66" s="18"/>
    </row>
    <row r="67" spans="1:7" ht="15.75">
      <c r="A67" s="44" t="s">
        <v>62</v>
      </c>
      <c r="B67" s="34">
        <v>12050.9</v>
      </c>
      <c r="C67" s="34">
        <v>9438.8</v>
      </c>
      <c r="D67" s="20">
        <f aca="true" t="shared" si="2" ref="D67:D76">(C67/B67)*100</f>
        <v>78.32444049822004</v>
      </c>
      <c r="E67" s="22">
        <f aca="true" t="shared" si="3" ref="E67:E76">+C67-B67</f>
        <v>-2612.1000000000004</v>
      </c>
      <c r="F67" s="47"/>
      <c r="G67" s="45"/>
    </row>
    <row r="68" spans="1:7" ht="25.5">
      <c r="A68" s="35" t="s">
        <v>63</v>
      </c>
      <c r="B68" s="36">
        <v>626</v>
      </c>
      <c r="C68" s="36">
        <v>506</v>
      </c>
      <c r="D68" s="20">
        <f t="shared" si="2"/>
        <v>80.83067092651757</v>
      </c>
      <c r="E68" s="22">
        <f t="shared" si="3"/>
        <v>-120</v>
      </c>
      <c r="F68" s="47"/>
      <c r="G68" s="45"/>
    </row>
    <row r="69" spans="1:7" ht="15.75">
      <c r="A69" s="35" t="s">
        <v>64</v>
      </c>
      <c r="B69" s="36">
        <v>17288.1</v>
      </c>
      <c r="C69" s="36">
        <v>17154.6</v>
      </c>
      <c r="D69" s="20">
        <f t="shared" si="2"/>
        <v>99.22779252780815</v>
      </c>
      <c r="E69" s="22">
        <f t="shared" si="3"/>
        <v>-133.5</v>
      </c>
      <c r="F69" s="47"/>
      <c r="G69" s="45"/>
    </row>
    <row r="70" spans="1:7" ht="15.75">
      <c r="A70" s="35" t="s">
        <v>65</v>
      </c>
      <c r="B70" s="36">
        <v>116.5</v>
      </c>
      <c r="C70" s="36">
        <v>74.3</v>
      </c>
      <c r="D70" s="20">
        <f t="shared" si="2"/>
        <v>63.776824034334766</v>
      </c>
      <c r="E70" s="22">
        <f t="shared" si="3"/>
        <v>-42.2</v>
      </c>
      <c r="F70" s="47"/>
      <c r="G70" s="45"/>
    </row>
    <row r="71" spans="1:7" ht="15.75">
      <c r="A71" s="35" t="s">
        <v>66</v>
      </c>
      <c r="B71" s="36">
        <v>33626</v>
      </c>
      <c r="C71" s="36">
        <v>27429.3</v>
      </c>
      <c r="D71" s="20">
        <f t="shared" si="2"/>
        <v>81.5717004698745</v>
      </c>
      <c r="E71" s="22">
        <f t="shared" si="3"/>
        <v>-6196.700000000001</v>
      </c>
      <c r="F71" s="47"/>
      <c r="G71" s="45"/>
    </row>
    <row r="72" spans="1:7" ht="25.5">
      <c r="A72" s="35" t="s">
        <v>67</v>
      </c>
      <c r="B72" s="36">
        <v>1598.1</v>
      </c>
      <c r="C72" s="36">
        <v>1193.7</v>
      </c>
      <c r="D72" s="20">
        <f t="shared" si="2"/>
        <v>74.69495025342596</v>
      </c>
      <c r="E72" s="22">
        <f t="shared" si="3"/>
        <v>-404.39999999999986</v>
      </c>
      <c r="F72" s="47"/>
      <c r="G72" s="45"/>
    </row>
    <row r="73" spans="1:7" ht="15.75">
      <c r="A73" s="35" t="s">
        <v>68</v>
      </c>
      <c r="B73" s="36">
        <v>26906.3</v>
      </c>
      <c r="C73" s="36">
        <v>20117.8</v>
      </c>
      <c r="D73" s="20">
        <f t="shared" si="2"/>
        <v>74.76984944046562</v>
      </c>
      <c r="E73" s="22">
        <f t="shared" si="3"/>
        <v>-6788.5</v>
      </c>
      <c r="F73" s="47"/>
      <c r="G73" s="45"/>
    </row>
    <row r="74" spans="1:7" ht="15.75">
      <c r="A74" s="35" t="s">
        <v>69</v>
      </c>
      <c r="B74" s="36">
        <v>372.7</v>
      </c>
      <c r="C74" s="36">
        <v>224</v>
      </c>
      <c r="D74" s="20">
        <f t="shared" si="2"/>
        <v>60.10195867990341</v>
      </c>
      <c r="E74" s="22">
        <f t="shared" si="3"/>
        <v>-148.7</v>
      </c>
      <c r="F74" s="47"/>
      <c r="G74" s="45"/>
    </row>
    <row r="75" spans="1:7" ht="15.75">
      <c r="A75" s="35" t="s">
        <v>70</v>
      </c>
      <c r="B75" s="36">
        <v>10606.3</v>
      </c>
      <c r="C75" s="36">
        <v>8007.6</v>
      </c>
      <c r="D75" s="20">
        <f t="shared" si="2"/>
        <v>75.49852446187644</v>
      </c>
      <c r="E75" s="22">
        <f t="shared" si="3"/>
        <v>-2598.699999999999</v>
      </c>
      <c r="F75" s="47"/>
      <c r="G75" s="45"/>
    </row>
    <row r="76" spans="1:7" ht="15.75">
      <c r="A76" s="37" t="s">
        <v>71</v>
      </c>
      <c r="B76" s="36">
        <f>SUM(B67:B75)</f>
        <v>103190.9</v>
      </c>
      <c r="C76" s="36">
        <f>SUM(C67:C75)</f>
        <v>84146.1</v>
      </c>
      <c r="D76" s="20">
        <f t="shared" si="2"/>
        <v>81.54410902511754</v>
      </c>
      <c r="E76" s="22">
        <f t="shared" si="3"/>
        <v>-19044.79999999999</v>
      </c>
      <c r="F76" s="48"/>
      <c r="G76" s="45"/>
    </row>
    <row r="77" spans="1:6" ht="15.75">
      <c r="A77" s="49"/>
      <c r="B77" s="49"/>
      <c r="C77" s="39"/>
      <c r="D77" s="40"/>
      <c r="E77" s="41"/>
      <c r="F77" s="41"/>
    </row>
    <row r="78" spans="1:6" ht="15.75">
      <c r="A78" s="42" t="s">
        <v>72</v>
      </c>
      <c r="B78" s="43">
        <f>+B57-B76</f>
        <v>-2000.0000000000146</v>
      </c>
      <c r="C78" s="43">
        <f>+C57-C76</f>
        <v>661.5999999999913</v>
      </c>
      <c r="D78" s="20"/>
      <c r="E78" s="43">
        <f>+E57-E76</f>
        <v>2661.600000000006</v>
      </c>
      <c r="F78" s="43"/>
    </row>
    <row r="79" spans="1:6" ht="15.75">
      <c r="A79" s="42"/>
      <c r="B79" s="43"/>
      <c r="C79" s="43"/>
      <c r="D79" s="43"/>
      <c r="E79" s="43"/>
      <c r="F79" s="43"/>
    </row>
    <row r="80" spans="1:6" ht="15.75">
      <c r="A80" s="38"/>
      <c r="B80" s="38"/>
      <c r="C80" s="39"/>
      <c r="D80" s="40"/>
      <c r="E80" s="41"/>
      <c r="F80" s="41"/>
    </row>
    <row r="81" spans="1:6" ht="15.75">
      <c r="A81" s="4" t="s">
        <v>73</v>
      </c>
      <c r="B81" s="4"/>
      <c r="C81" s="4"/>
      <c r="D81" s="40"/>
      <c r="E81" s="41"/>
      <c r="F81" s="41"/>
    </row>
    <row r="82" spans="1:6" ht="15.75">
      <c r="A82" s="4" t="s">
        <v>74</v>
      </c>
      <c r="B82" s="4"/>
      <c r="C82" s="4" t="s">
        <v>75</v>
      </c>
      <c r="D82" s="40"/>
      <c r="E82" s="41"/>
      <c r="F82" s="41"/>
    </row>
    <row r="83" spans="1:6" ht="15.75">
      <c r="A83" s="38"/>
      <c r="B83" s="38"/>
      <c r="C83" s="39"/>
      <c r="D83" s="40"/>
      <c r="E83" s="41"/>
      <c r="F83" s="41"/>
    </row>
  </sheetData>
  <mergeCells count="1">
    <mergeCell ref="A77:B77"/>
  </mergeCells>
  <printOptions/>
  <pageMargins left="1.15" right="0.22986111111111113" top="0.6097222222222223" bottom="0.1701388888888889" header="0.5118055555555556" footer="0.5118055555555556"/>
  <pageSetup horizontalDpi="300" verticalDpi="300" orientation="portrait" paperSize="9" scale="54" r:id="rId1"/>
  <rowBreaks count="1" manualBreakCount="1">
    <brk id="60" max="33" man="1"/>
  </rowBreaks>
  <colBreaks count="1" manualBreakCount="1">
    <brk id="6" min="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2006-11-13T06:05:28Z</cp:lastPrinted>
  <dcterms:created xsi:type="dcterms:W3CDTF">2001-12-07T07:47:07Z</dcterms:created>
  <dcterms:modified xsi:type="dcterms:W3CDTF">2006-11-21T08:44:15Z</dcterms:modified>
  <cp:category/>
  <cp:version/>
  <cp:contentType/>
  <cp:contentStatus/>
  <cp:revision>1</cp:revision>
</cp:coreProperties>
</file>