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на 01.03" sheetId="1" r:id="rId1"/>
  </sheets>
  <definedNames>
    <definedName name="_xlnm.Print_Titles" localSheetId="0">'на 01.03'!$3:$3</definedName>
    <definedName name="_xlnm.Print_Area" localSheetId="0">'на 01.03'!$A$1:$H$149</definedName>
  </definedNames>
  <calcPr fullCalcOnLoad="1"/>
</workbook>
</file>

<file path=xl/sharedStrings.xml><?xml version="1.0" encoding="utf-8"?>
<sst xmlns="http://schemas.openxmlformats.org/spreadsheetml/2006/main" count="164" uniqueCount="155">
  <si>
    <t xml:space="preserve"> Невыясненные поступления, зачисляемые в бюджеты муниципальных районов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</si>
  <si>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</si>
  <si>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</si>
  <si>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</si>
  <si>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</si>
  <si>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</si>
  <si>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Налог на добычу прочих полезных ископаемых</t>
  </si>
  <si>
    <t>Налоги на имущество</t>
  </si>
  <si>
    <t>ПЛАТЕЖИ ПРИ ПОЛЬЗОВАНИИ ПРИРОДНЫМИ РЕСУРСАМИ</t>
  </si>
  <si>
    <t>ПРОЧИЕ НЕНАЛОГОВЫЕ ДОХОДЫ</t>
  </si>
  <si>
    <t xml:space="preserve">         ИТОГО ДОХОДОВ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</si>
  <si>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</si>
  <si>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</si>
  <si>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</si>
  <si>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</si>
  <si>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</si>
  <si>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</si>
  <si>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</si>
  <si>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</si>
  <si>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ДОХОДЫ ОТ ИСПОЛЬЗОВАНИЯ ИМУЩЕСТВА</t>
  </si>
  <si>
    <t>ЗАДОЛЖЕННОСТЬ И ПЕРЕРАСЧЕТЫ ПО ОТМЕНЕННЫМ НАЛОГАМ</t>
  </si>
  <si>
    <t>ДОХОДЫ ОТ ПРОДАЖИ МАТЕР-ЫХ И НЕМАТЕРИАЛЬНЫХ РЕСУРСОВ</t>
  </si>
  <si>
    <t>Налог с продаж</t>
  </si>
  <si>
    <t>% исп. к утверж. плану</t>
  </si>
  <si>
    <t xml:space="preserve">Налог на прибыль организаций, зачисл.  до        1 января 2005 г. в местные бюджеты </t>
  </si>
  <si>
    <t>Прочие налоги и сборы</t>
  </si>
  <si>
    <t>ДОХОДЫ ОТ ОКАЗАНИЯ ПЛАТНЫХ УСЛУГ И КОМПЕНСАЦИЯ ЗАТРАТ ГОСУДАРСТВА</t>
  </si>
  <si>
    <t>Платежи за пользование природными ресурсами</t>
  </si>
  <si>
    <t>Проценты, полученные от предоставления бюджетных кредитов внутри стран</t>
  </si>
  <si>
    <t>% исп. к уточ. плану</t>
  </si>
  <si>
    <t>ГОСУДАРСТВЕННАЯ ПОШЛИНА</t>
  </si>
  <si>
    <t>ШТРАФЫ, САНКЦИИ,</t>
  </si>
  <si>
    <t>Субсидии  бюджетам субъектов РФ и муниципальных  образований</t>
  </si>
  <si>
    <t>ЗАДОЛЖЕННОСТЬ И ПЕРЕРАСЧЕТЫ ПО ОТМЕНЕННЫМ НАЛОГАМ, СБОРАМ И ИНЫМ ОБЯЗАТЕЛЬНЫМ ПЛАТЕЖАМ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</si>
  <si>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</si>
  <si>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</si>
  <si>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</si>
  <si>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</si>
  <si>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</si>
  <si>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 xml:space="preserve"> 2.  ДОХОДЫ ОТ ПРЕДПРИНИМАТ. И ИНОЙ ПРИНОСЯЩЕЙ ДОХОД ДЕЯТЕЛЬНОСТИ</t>
  </si>
  <si>
    <t xml:space="preserve">  Дотации бюджетам муниц. районов на выравнивание уровня бюджетной обеспеченнности</t>
  </si>
  <si>
    <t>Проведение переписи</t>
  </si>
  <si>
    <t>Денежные выплаты ФАПам</t>
  </si>
  <si>
    <t xml:space="preserve">    -общеообраз. Процесс</t>
  </si>
  <si>
    <t xml:space="preserve">     -дотация поселениям</t>
  </si>
  <si>
    <t>из них:</t>
  </si>
  <si>
    <t xml:space="preserve">    - жилье по соцнайму</t>
  </si>
  <si>
    <t xml:space="preserve">    - организация опеки</t>
  </si>
  <si>
    <t xml:space="preserve">   -адм. Комиссии</t>
  </si>
  <si>
    <t xml:space="preserve">   -ведение учета</t>
  </si>
  <si>
    <t>Прочие субвенции (КДН)</t>
  </si>
  <si>
    <t xml:space="preserve">   Субсидии  по обеспечению жильем граждан по ФЦП "Соц.развитие села"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</si>
  <si>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</si>
  <si>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</si>
  <si>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</si>
  <si>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</si>
  <si>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</si>
  <si>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</si>
  <si>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</si>
  <si>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</si>
  <si>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</si>
  <si>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</si>
  <si>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</si>
  <si>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</si>
  <si>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</si>
  <si>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</si>
  <si>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</si>
  <si>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Охрана окружающей среды</t>
  </si>
  <si>
    <t>Образование</t>
  </si>
  <si>
    <t xml:space="preserve">Здравоохранение 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</si>
  <si>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</si>
  <si>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</si>
  <si>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</si>
  <si>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</si>
  <si>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</si>
  <si>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 xml:space="preserve">    - расходы на содержание ФСК</t>
  </si>
  <si>
    <t xml:space="preserve">    - проведение мероприятий</t>
  </si>
  <si>
    <t xml:space="preserve">            ИТОГО РАСХОДОВ</t>
  </si>
  <si>
    <t>Результат исполнения бюджета (дефицит"--", профицит"+")</t>
  </si>
  <si>
    <t>На поощрение лучших учителей</t>
  </si>
  <si>
    <t xml:space="preserve">Прочие межбюджетные трансферты, передаваемые бюджетам муниципальных районов 
</t>
  </si>
  <si>
    <t xml:space="preserve">    -Водные ресурсы </t>
  </si>
  <si>
    <t xml:space="preserve">Культура,Кинематография </t>
  </si>
  <si>
    <t>Субсидии  бюджетам МР на обеспечение мероприятий по кап.ремонту многоквартирных домов</t>
  </si>
  <si>
    <t>Субсидии  бюджетам МР на модернизацию региональных систем общего образования</t>
  </si>
  <si>
    <t>Государственная пошлина за государственную регистрацию транспортных средств</t>
  </si>
  <si>
    <t>Субвенции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</si>
  <si>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муниципального района и поселений</t>
  </si>
  <si>
    <t xml:space="preserve">  - Субсидии БУ и АУ</t>
  </si>
  <si>
    <t xml:space="preserve">На составление (изменение и дополнение) списков кандидатов присяжных заседателей </t>
  </si>
  <si>
    <t>Доходы, получаемые в виде разграничения платы за земли после разграничения государственной собственности на землю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</si>
  <si>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</si>
  <si>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3.1 Безвозмездные поступления из бюджетов других уровней</t>
  </si>
  <si>
    <t>3.2 Прочие безвозмездные поступления</t>
  </si>
  <si>
    <t>3.3 Возврат остатков прошлого года</t>
  </si>
  <si>
    <t>Субсидии  бюджетам МР на обеспечение мероприятий по кап.ремонту многоквартирных домов за счет средств бюджета</t>
  </si>
  <si>
    <t xml:space="preserve">   - кап.ремонт соцкульт.сферы  </t>
  </si>
  <si>
    <t xml:space="preserve">   - экономическое соревнование пос.</t>
  </si>
  <si>
    <t xml:space="preserve">   - содержание дорог в границах  поселений</t>
  </si>
  <si>
    <t xml:space="preserve">   - содержание дорог в границах  МР</t>
  </si>
  <si>
    <t xml:space="preserve">   - субсидии бюджетам МР на реализацию муниципальной программы повышение эффективности бюджетных расходов</t>
  </si>
  <si>
    <t>Субсидии бюджетам МР на реализацию федеральных целевых программ  ("Жилище")</t>
  </si>
  <si>
    <t>Прочие субсидии</t>
  </si>
  <si>
    <t>Прочие межбюджетные трансферты на профобучение женщин,находящихся в отпуске до 3 лет</t>
  </si>
  <si>
    <t>Прочие межбюджетные трансферты на возмещение налога на имущество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</si>
  <si>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</si>
  <si>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</si>
  <si>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</si>
  <si>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</si>
  <si>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</si>
  <si>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</si>
  <si>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</si>
  <si>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Плата за сборы загрязняющих веществ в водные объекты</t>
  </si>
  <si>
    <t>Плата за размещение отходов производства и потребления</t>
  </si>
  <si>
    <t>Прочие доходы от компенсации затрат бюджетов поселений</t>
  </si>
  <si>
    <t>Прочие доходы от компенсации затрат бюджетов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</si>
  <si>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</si>
  <si>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</si>
  <si>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</si>
  <si>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субъектов Российской Федерации и муниципальных образовани</t>
  </si>
  <si>
    <t xml:space="preserve">   Субсидии бюджетам муниципальных районов на обеспечение жильем молодых семей</t>
  </si>
  <si>
    <t>Дотации бюджетам на поддержку мер по обеспечению сбалансированности бюджетов</t>
  </si>
  <si>
    <t xml:space="preserve">   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</si>
  <si>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субъектов Российской Федерации на возмещение части затрат в связи с предоставлением учителям общеобразовательных учреждений ипотечного кредита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</si>
  <si>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</si>
  <si>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</si>
  <si>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</si>
  <si>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</si>
  <si>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</si>
  <si>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</si>
  <si>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поселений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</si>
  <si>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</si>
  <si>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</si>
  <si>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</t>
  </si>
  <si>
    <t>Реализация ФЦП "Доступная среда"</t>
  </si>
  <si>
    <t>Уточ.  план на 2013 год</t>
  </si>
  <si>
    <t>Начальник финансового отдела                                                                                                                                                                               Е.И.Чернов</t>
  </si>
  <si>
    <t>% исп. 2013 г. к 2012г.</t>
  </si>
  <si>
    <t>Плата за выбросы загряз.веществ в атмосфер.воздух передвиж.объектам</t>
  </si>
  <si>
    <t>Плата за выбросы загряз.веществ в атмосфер.воздух стационарными объектам</t>
  </si>
  <si>
    <t xml:space="preserve">  - создание МФЦ</t>
  </si>
  <si>
    <t>св.2р.</t>
  </si>
  <si>
    <t>Субсидии бюджетам муниципальных районов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</t>
  </si>
  <si>
    <t>Утвержд.  план на               2013 год</t>
  </si>
  <si>
    <t xml:space="preserve"> ИСПОЛНЕНИЕ   КОНСОЛИДИРОВАННОГО БЮДЖЕТА  НА 01 МАРТА 2013 г.</t>
  </si>
  <si>
    <t>Исполнено 01.03.13</t>
  </si>
  <si>
    <t>Исполнено на 01.03.12</t>
  </si>
  <si>
    <t>св 55р.</t>
  </si>
  <si>
    <t>св2р.</t>
  </si>
  <si>
    <t>св6р.</t>
  </si>
  <si>
    <t>св 64р.</t>
  </si>
  <si>
    <t>св 8 р.</t>
  </si>
  <si>
    <t>св 16р.</t>
  </si>
  <si>
    <t>св 6 р.</t>
  </si>
  <si>
    <t>Возмещение части затрат в связи с предоставленем учителям общеоброзовательных учереждений ипотечного кредита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</si>
</sst>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;[Red]#,##0.0"/>
    <numFmt numFmtId="167" formatCode="#,##0.00_р_."/>
  </numFmts>
  <fonts count="3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9" fillId="24" borderId="10" xfId="0" applyFont="1" applyFill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10" fillId="24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left" wrapText="1"/>
    </xf>
    <xf numFmtId="0" fontId="6" fillId="21" borderId="10" xfId="0" applyFont="1" applyFill="1" applyBorder="1" applyAlignment="1">
      <alignment wrapText="1"/>
    </xf>
    <xf numFmtId="0" fontId="0" fillId="21" borderId="0" xfId="0" applyFill="1" applyAlignment="1">
      <alignment/>
    </xf>
    <xf numFmtId="0" fontId="7" fillId="21" borderId="10" xfId="0" applyFont="1" applyFill="1" applyBorder="1" applyAlignment="1">
      <alignment horizontal="left" wrapText="1"/>
    </xf>
    <xf numFmtId="0" fontId="6" fillId="21" borderId="10" xfId="0" applyFont="1" applyFill="1" applyBorder="1" applyAlignment="1">
      <alignment horizontal="center" vertical="center" wrapText="1"/>
    </xf>
    <xf numFmtId="0" fontId="0" fillId="21" borderId="0" xfId="0" applyFill="1" applyAlignment="1">
      <alignment horizontal="center" vertical="center"/>
    </xf>
    <xf numFmtId="167" fontId="6" fillId="21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/>
    </xf>
    <xf numFmtId="167" fontId="6" fillId="0" borderId="10" xfId="0" applyNumberFormat="1" applyFont="1" applyFill="1" applyBorder="1" applyAlignment="1">
      <alignment horizontal="center" wrapText="1"/>
    </xf>
    <xf numFmtId="0" fontId="9" fillId="24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Fill="1" applyAlignment="1">
      <alignment horizontal="center"/>
    </xf>
    <xf numFmtId="167" fontId="2" fillId="0" borderId="10" xfId="0" applyNumberFormat="1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7" fillId="0" borderId="10" xfId="0" applyNumberFormat="1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/>
    </xf>
    <xf numFmtId="167" fontId="6" fillId="0" borderId="10" xfId="0" applyNumberFormat="1" applyFont="1" applyFill="1" applyBorder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7" fontId="2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8" fillId="24" borderId="11" xfId="0" applyFont="1" applyFill="1" applyBorder="1" applyAlignment="1">
      <alignment vertical="center" wrapText="1"/>
    </xf>
    <xf numFmtId="0" fontId="28" fillId="24" borderId="12" xfId="0" applyFont="1" applyFill="1" applyBorder="1" applyAlignment="1">
      <alignment/>
    </xf>
    <xf numFmtId="0" fontId="29" fillId="24" borderId="0" xfId="0" applyFont="1" applyFill="1" applyAlignment="1">
      <alignment/>
    </xf>
    <xf numFmtId="0" fontId="2" fillId="0" borderId="0" xfId="0" applyFont="1" applyAlignment="1">
      <alignment/>
    </xf>
    <xf numFmtId="167" fontId="0" fillId="0" borderId="0" xfId="0" applyNumberFormat="1" applyFont="1" applyAlignment="1">
      <alignment horizontal="center"/>
    </xf>
    <xf numFmtId="167" fontId="2" fillId="0" borderId="10" xfId="0" applyNumberFormat="1" applyFont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/>
    </xf>
    <xf numFmtId="167" fontId="8" fillId="0" borderId="10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7" fillId="21" borderId="10" xfId="0" applyNumberFormat="1" applyFont="1" applyFill="1" applyBorder="1" applyAlignment="1">
      <alignment horizontal="center" vertical="center" wrapText="1"/>
    </xf>
    <xf numFmtId="167" fontId="7" fillId="21" borderId="10" xfId="0" applyNumberFormat="1" applyFont="1" applyFill="1" applyBorder="1" applyAlignment="1">
      <alignment horizontal="center" vertical="center"/>
    </xf>
    <xf numFmtId="167" fontId="28" fillId="24" borderId="13" xfId="0" applyNumberFormat="1" applyFont="1" applyFill="1" applyBorder="1" applyAlignment="1">
      <alignment horizontal="center" vertical="center" shrinkToFit="1"/>
    </xf>
    <xf numFmtId="167" fontId="28" fillId="24" borderId="13" xfId="0" applyNumberFormat="1" applyFont="1" applyFill="1" applyBorder="1" applyAlignment="1">
      <alignment horizontal="right" vertical="center" shrinkToFit="1"/>
    </xf>
    <xf numFmtId="167" fontId="2" fillId="0" borderId="10" xfId="0" applyNumberFormat="1" applyFont="1" applyFill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4" fontId="30" fillId="0" borderId="13" xfId="0" applyNumberFormat="1" applyFont="1" applyFill="1" applyBorder="1" applyAlignment="1">
      <alignment horizontal="center" vertical="center" shrinkToFit="1"/>
    </xf>
    <xf numFmtId="0" fontId="31" fillId="24" borderId="14" xfId="0" applyFont="1" applyFill="1" applyBorder="1" applyAlignment="1">
      <alignment horizontal="left" wrapText="1"/>
    </xf>
    <xf numFmtId="0" fontId="31" fillId="24" borderId="14" xfId="0" applyFont="1" applyFill="1" applyBorder="1" applyAlignment="1">
      <alignment wrapText="1"/>
    </xf>
    <xf numFmtId="0" fontId="31" fillId="0" borderId="14" xfId="0" applyFont="1" applyFill="1" applyBorder="1" applyAlignment="1">
      <alignment wrapText="1"/>
    </xf>
    <xf numFmtId="0" fontId="31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" fillId="0" borderId="0" xfId="0" applyFont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zoomScale="120" zoomScaleNormal="120" zoomScalePageLayoutView="0" workbookViewId="0" topLeftCell="A110">
      <selection activeCell="I133" sqref="I133"/>
    </sheetView>
  </sheetViews>
  <sheetFormatPr defaultColWidth="9.00390625" defaultRowHeight="12.75"/>
  <cols>
    <col min="1" max="1" width="50.625" style="0" customWidth="1"/>
    <col min="2" max="2" width="14.125" style="77" bestFit="1" customWidth="1"/>
    <col min="3" max="3" width="14.625" style="40" customWidth="1"/>
    <col min="4" max="4" width="13.875" style="40" customWidth="1"/>
    <col min="5" max="5" width="13.25390625" style="77" bestFit="1" customWidth="1"/>
    <col min="6" max="6" width="8.375" style="78" customWidth="1"/>
    <col min="7" max="7" width="7.375" style="77" customWidth="1"/>
    <col min="8" max="8" width="8.75390625" style="78" customWidth="1"/>
    <col min="9" max="9" width="11.00390625" style="0" customWidth="1"/>
  </cols>
  <sheetData>
    <row r="1" spans="1:8" ht="12.75">
      <c r="A1" s="86" t="s">
        <v>144</v>
      </c>
      <c r="B1" s="86"/>
      <c r="C1" s="86"/>
      <c r="D1" s="86"/>
      <c r="E1" s="86"/>
      <c r="F1" s="86"/>
      <c r="G1" s="86"/>
      <c r="H1" s="86"/>
    </row>
    <row r="2" spans="1:8" ht="12" customHeight="1">
      <c r="A2" s="1"/>
      <c r="B2" s="40"/>
      <c r="E2" s="40"/>
      <c r="F2" s="61"/>
      <c r="G2" s="87"/>
      <c r="H2" s="87"/>
    </row>
    <row r="3" spans="1:8" ht="48" customHeight="1">
      <c r="A3" s="4" t="s">
        <v>1</v>
      </c>
      <c r="B3" s="41" t="s">
        <v>143</v>
      </c>
      <c r="C3" s="41" t="s">
        <v>135</v>
      </c>
      <c r="D3" s="41" t="s">
        <v>145</v>
      </c>
      <c r="E3" s="41" t="s">
        <v>146</v>
      </c>
      <c r="F3" s="62" t="s">
        <v>23</v>
      </c>
      <c r="G3" s="41" t="s">
        <v>29</v>
      </c>
      <c r="H3" s="62" t="s">
        <v>137</v>
      </c>
    </row>
    <row r="4" spans="1:8" s="3" customFormat="1" ht="18.75" customHeight="1">
      <c r="A4" s="5" t="s">
        <v>17</v>
      </c>
      <c r="B4" s="42">
        <f>B5+B29</f>
        <v>96696085</v>
      </c>
      <c r="C4" s="42">
        <f>C5+C29</f>
        <v>96696085</v>
      </c>
      <c r="D4" s="42">
        <f>D5+D29</f>
        <v>12296401.85</v>
      </c>
      <c r="E4" s="42">
        <f>E5+E29</f>
        <v>10563300</v>
      </c>
      <c r="F4" s="42">
        <f>D4/B4*100</f>
        <v>12.71654571123536</v>
      </c>
      <c r="G4" s="42">
        <f>D4/C4*100</f>
        <v>12.71654571123536</v>
      </c>
      <c r="H4" s="42">
        <f aca="true" t="shared" si="0" ref="H4:H67">D4/E4*100</f>
        <v>116.40682220518208</v>
      </c>
    </row>
    <row r="5" spans="1:8" ht="17.25" customHeight="1">
      <c r="A5" s="6" t="s">
        <v>13</v>
      </c>
      <c r="B5" s="42">
        <f>B6+B8+B12+B15+B18+B22+B28</f>
        <v>90294400</v>
      </c>
      <c r="C5" s="42">
        <f>C6+C8+C12+C15+C18+C22+C28</f>
        <v>90294400</v>
      </c>
      <c r="D5" s="42">
        <f>D6+D8+D12+D15+D18+D22+D28</f>
        <v>11315422</v>
      </c>
      <c r="E5" s="42">
        <f>E6+E8+E12+E15+E18+E22+E28</f>
        <v>9777400</v>
      </c>
      <c r="F5" s="42">
        <f aca="true" t="shared" si="1" ref="F5:F68">D5/B5*100</f>
        <v>12.531698532799377</v>
      </c>
      <c r="G5" s="42">
        <f aca="true" t="shared" si="2" ref="G5:G68">D5/C5*100</f>
        <v>12.531698532799377</v>
      </c>
      <c r="H5" s="42">
        <f t="shared" si="0"/>
        <v>115.73037821915845</v>
      </c>
    </row>
    <row r="6" spans="1:8" ht="16.5" customHeight="1">
      <c r="A6" s="7" t="s">
        <v>18</v>
      </c>
      <c r="B6" s="63">
        <f>B7</f>
        <v>70517800</v>
      </c>
      <c r="C6" s="63">
        <f>C7</f>
        <v>70517800</v>
      </c>
      <c r="D6" s="63">
        <f>D7</f>
        <v>8064138.52</v>
      </c>
      <c r="E6" s="63">
        <f>E7</f>
        <v>6762000</v>
      </c>
      <c r="F6" s="42">
        <f t="shared" si="1"/>
        <v>11.435607066584605</v>
      </c>
      <c r="G6" s="42">
        <f t="shared" si="2"/>
        <v>11.435607066584605</v>
      </c>
      <c r="H6" s="42">
        <f t="shared" si="0"/>
        <v>119.25670689145223</v>
      </c>
    </row>
    <row r="7" spans="1:8" ht="15" customHeight="1">
      <c r="A7" s="8" t="s">
        <v>2</v>
      </c>
      <c r="B7" s="43">
        <v>70517800</v>
      </c>
      <c r="C7" s="43">
        <v>70517800</v>
      </c>
      <c r="D7" s="43">
        <v>8064138.52</v>
      </c>
      <c r="E7" s="43">
        <v>6762000</v>
      </c>
      <c r="F7" s="42">
        <f t="shared" si="1"/>
        <v>11.435607066584605</v>
      </c>
      <c r="G7" s="42">
        <f t="shared" si="2"/>
        <v>11.435607066584605</v>
      </c>
      <c r="H7" s="42">
        <f t="shared" si="0"/>
        <v>119.25670689145223</v>
      </c>
    </row>
    <row r="8" spans="1:8" ht="17.25" customHeight="1">
      <c r="A8" s="7" t="s">
        <v>3</v>
      </c>
      <c r="B8" s="63">
        <f>B9+B10+B11</f>
        <v>12585000</v>
      </c>
      <c r="C8" s="63">
        <f>C9+C10+C11</f>
        <v>12585000</v>
      </c>
      <c r="D8" s="63">
        <f>D9+D10+D11</f>
        <v>2433164.81</v>
      </c>
      <c r="E8" s="63">
        <f>E9+E10+E11</f>
        <v>2415300</v>
      </c>
      <c r="F8" s="42">
        <f t="shared" si="1"/>
        <v>19.333848311481923</v>
      </c>
      <c r="G8" s="42">
        <f t="shared" si="2"/>
        <v>19.333848311481923</v>
      </c>
      <c r="H8" s="42">
        <f t="shared" si="0"/>
        <v>100.73965180308863</v>
      </c>
    </row>
    <row r="9" spans="1:8" ht="25.5" customHeight="1">
      <c r="A9" s="9" t="s">
        <v>11</v>
      </c>
      <c r="B9" s="41">
        <v>9456000</v>
      </c>
      <c r="C9" s="41">
        <v>9456000</v>
      </c>
      <c r="D9" s="41">
        <v>2335646.21</v>
      </c>
      <c r="E9" s="43">
        <v>2169500</v>
      </c>
      <c r="F9" s="42">
        <f t="shared" si="1"/>
        <v>24.7001502749577</v>
      </c>
      <c r="G9" s="42">
        <f t="shared" si="2"/>
        <v>24.7001502749577</v>
      </c>
      <c r="H9" s="42">
        <f t="shared" si="0"/>
        <v>107.65827195206268</v>
      </c>
    </row>
    <row r="10" spans="1:8" ht="15.75" customHeight="1">
      <c r="A10" s="9" t="s">
        <v>4</v>
      </c>
      <c r="B10" s="41">
        <v>2978000</v>
      </c>
      <c r="C10" s="41">
        <v>2978000</v>
      </c>
      <c r="D10" s="41">
        <v>63235.6</v>
      </c>
      <c r="E10" s="43">
        <v>245800</v>
      </c>
      <c r="F10" s="42">
        <f t="shared" si="1"/>
        <v>2.1234251175285426</v>
      </c>
      <c r="G10" s="42">
        <f t="shared" si="2"/>
        <v>2.1234251175285426</v>
      </c>
      <c r="H10" s="42">
        <f t="shared" si="0"/>
        <v>25.726444263628967</v>
      </c>
    </row>
    <row r="11" spans="1:8" ht="15.75" customHeight="1">
      <c r="A11" s="9" t="s">
        <v>105</v>
      </c>
      <c r="B11" s="41">
        <v>151000</v>
      </c>
      <c r="C11" s="41">
        <v>151000</v>
      </c>
      <c r="D11" s="41">
        <v>34283</v>
      </c>
      <c r="E11" s="43"/>
      <c r="F11" s="42">
        <f t="shared" si="1"/>
        <v>22.703973509933775</v>
      </c>
      <c r="G11" s="42">
        <f t="shared" si="2"/>
        <v>22.703973509933775</v>
      </c>
      <c r="H11" s="42"/>
    </row>
    <row r="12" spans="1:8" ht="18.75" customHeight="1">
      <c r="A12" s="10" t="s">
        <v>15</v>
      </c>
      <c r="B12" s="63">
        <f>B13+B14</f>
        <v>5165600</v>
      </c>
      <c r="C12" s="63">
        <f>C13+C14</f>
        <v>5165600</v>
      </c>
      <c r="D12" s="63">
        <f>D13+D14</f>
        <v>692080</v>
      </c>
      <c r="E12" s="63">
        <f>E13+E14</f>
        <v>407400</v>
      </c>
      <c r="F12" s="42">
        <f t="shared" si="1"/>
        <v>13.39786278457488</v>
      </c>
      <c r="G12" s="42">
        <f t="shared" si="2"/>
        <v>13.39786278457488</v>
      </c>
      <c r="H12" s="42">
        <f t="shared" si="0"/>
        <v>169.8772704958272</v>
      </c>
    </row>
    <row r="13" spans="1:8" ht="15.75" customHeight="1">
      <c r="A13" s="9" t="s">
        <v>38</v>
      </c>
      <c r="B13" s="41">
        <v>1325600</v>
      </c>
      <c r="C13" s="41">
        <v>1325600</v>
      </c>
      <c r="D13" s="41">
        <v>22948.7</v>
      </c>
      <c r="E13" s="43">
        <v>3400</v>
      </c>
      <c r="F13" s="42">
        <f t="shared" si="1"/>
        <v>1.731193421846711</v>
      </c>
      <c r="G13" s="42">
        <f t="shared" si="2"/>
        <v>1.731193421846711</v>
      </c>
      <c r="H13" s="42" t="s">
        <v>153</v>
      </c>
    </row>
    <row r="14" spans="1:8" ht="15.75" customHeight="1">
      <c r="A14" s="9" t="s">
        <v>16</v>
      </c>
      <c r="B14" s="41">
        <v>3840000</v>
      </c>
      <c r="C14" s="41">
        <v>3840000</v>
      </c>
      <c r="D14" s="41">
        <v>669131.3</v>
      </c>
      <c r="E14" s="43">
        <v>404000</v>
      </c>
      <c r="F14" s="42">
        <f t="shared" si="1"/>
        <v>17.425294270833337</v>
      </c>
      <c r="G14" s="42">
        <f t="shared" si="2"/>
        <v>17.425294270833337</v>
      </c>
      <c r="H14" s="42">
        <f t="shared" si="0"/>
        <v>165.6265594059406</v>
      </c>
    </row>
    <row r="15" spans="1:8" ht="21.75">
      <c r="A15" s="10" t="s">
        <v>12</v>
      </c>
      <c r="B15" s="44">
        <f>B16+B17</f>
        <v>654000</v>
      </c>
      <c r="C15" s="44">
        <f>C16+C17</f>
        <v>654000</v>
      </c>
      <c r="D15" s="44">
        <f>D16+D17</f>
        <v>25225</v>
      </c>
      <c r="E15" s="44">
        <f>E16+E17</f>
        <v>1500</v>
      </c>
      <c r="F15" s="42">
        <f t="shared" si="1"/>
        <v>3.857033639143731</v>
      </c>
      <c r="G15" s="42">
        <f t="shared" si="2"/>
        <v>3.857033639143731</v>
      </c>
      <c r="H15" s="42" t="s">
        <v>152</v>
      </c>
    </row>
    <row r="16" spans="1:8" ht="12.75">
      <c r="A16" s="9" t="s">
        <v>5</v>
      </c>
      <c r="B16" s="41">
        <v>654000</v>
      </c>
      <c r="C16" s="41">
        <v>654000</v>
      </c>
      <c r="D16" s="41">
        <v>25225</v>
      </c>
      <c r="E16" s="43">
        <v>1500</v>
      </c>
      <c r="F16" s="42">
        <f t="shared" si="1"/>
        <v>3.857033639143731</v>
      </c>
      <c r="G16" s="42">
        <f t="shared" si="2"/>
        <v>3.857033639143731</v>
      </c>
      <c r="H16" s="42" t="s">
        <v>152</v>
      </c>
    </row>
    <row r="17" spans="1:8" ht="12.75" hidden="1">
      <c r="A17" s="9" t="s">
        <v>6</v>
      </c>
      <c r="B17" s="41"/>
      <c r="C17" s="41"/>
      <c r="D17" s="41"/>
      <c r="E17" s="43"/>
      <c r="F17" s="42" t="e">
        <f t="shared" si="1"/>
        <v>#DIV/0!</v>
      </c>
      <c r="G17" s="42" t="e">
        <f t="shared" si="2"/>
        <v>#DIV/0!</v>
      </c>
      <c r="H17" s="42" t="e">
        <f t="shared" si="0"/>
        <v>#DIV/0!</v>
      </c>
    </row>
    <row r="18" spans="1:8" ht="15" customHeight="1">
      <c r="A18" s="10" t="s">
        <v>30</v>
      </c>
      <c r="B18" s="63">
        <f>B19+B20+B21</f>
        <v>1372000</v>
      </c>
      <c r="C18" s="63">
        <f>C19+C20+C21</f>
        <v>1372000</v>
      </c>
      <c r="D18" s="63">
        <f>D19+D20+D21</f>
        <v>100813.67</v>
      </c>
      <c r="E18" s="63">
        <f>E19+E20+E21</f>
        <v>191200</v>
      </c>
      <c r="F18" s="42">
        <f t="shared" si="1"/>
        <v>7.347935131195335</v>
      </c>
      <c r="G18" s="42">
        <f t="shared" si="2"/>
        <v>7.347935131195335</v>
      </c>
      <c r="H18" s="42">
        <f t="shared" si="0"/>
        <v>52.72681485355648</v>
      </c>
    </row>
    <row r="19" spans="1:8" ht="36.75" customHeight="1">
      <c r="A19" s="9" t="s">
        <v>106</v>
      </c>
      <c r="B19" s="41">
        <v>1250000</v>
      </c>
      <c r="C19" s="41">
        <v>1250000</v>
      </c>
      <c r="D19" s="41">
        <v>82713.67</v>
      </c>
      <c r="E19" s="43">
        <v>166900</v>
      </c>
      <c r="F19" s="42">
        <f t="shared" si="1"/>
        <v>6.6170936</v>
      </c>
      <c r="G19" s="42">
        <f t="shared" si="2"/>
        <v>6.6170936</v>
      </c>
      <c r="H19" s="42">
        <f t="shared" si="0"/>
        <v>49.55881965248652</v>
      </c>
    </row>
    <row r="20" spans="1:8" ht="36" customHeight="1">
      <c r="A20" s="9" t="s">
        <v>107</v>
      </c>
      <c r="B20" s="41">
        <v>122000</v>
      </c>
      <c r="C20" s="41">
        <v>122000</v>
      </c>
      <c r="D20" s="41">
        <v>18100</v>
      </c>
      <c r="E20" s="43">
        <v>24300</v>
      </c>
      <c r="F20" s="42">
        <f t="shared" si="1"/>
        <v>14.83606557377049</v>
      </c>
      <c r="G20" s="42">
        <f t="shared" si="2"/>
        <v>14.83606557377049</v>
      </c>
      <c r="H20" s="42">
        <f t="shared" si="0"/>
        <v>74.48559670781893</v>
      </c>
    </row>
    <row r="21" spans="1:8" ht="0.75" customHeight="1" hidden="1">
      <c r="A21" s="9" t="s">
        <v>85</v>
      </c>
      <c r="B21" s="41">
        <v>0</v>
      </c>
      <c r="C21" s="41">
        <v>0</v>
      </c>
      <c r="D21" s="41"/>
      <c r="E21" s="43"/>
      <c r="F21" s="42"/>
      <c r="G21" s="42"/>
      <c r="H21" s="42"/>
    </row>
    <row r="22" spans="1:8" ht="21.75" hidden="1">
      <c r="A22" s="10" t="s">
        <v>20</v>
      </c>
      <c r="B22" s="44"/>
      <c r="C22" s="44"/>
      <c r="D22" s="44"/>
      <c r="E22" s="63"/>
      <c r="F22" s="42"/>
      <c r="G22" s="42"/>
      <c r="H22" s="42"/>
    </row>
    <row r="23" spans="1:8" ht="0.75" customHeight="1" hidden="1">
      <c r="A23" s="9" t="s">
        <v>24</v>
      </c>
      <c r="B23" s="41"/>
      <c r="C23" s="41"/>
      <c r="D23" s="41"/>
      <c r="E23" s="43"/>
      <c r="F23" s="42" t="e">
        <f t="shared" si="1"/>
        <v>#DIV/0!</v>
      </c>
      <c r="G23" s="42" t="e">
        <f t="shared" si="2"/>
        <v>#DIV/0!</v>
      </c>
      <c r="H23" s="42" t="e">
        <f t="shared" si="0"/>
        <v>#DIV/0!</v>
      </c>
    </row>
    <row r="24" spans="1:8" ht="12.75" hidden="1">
      <c r="A24" s="9" t="s">
        <v>27</v>
      </c>
      <c r="B24" s="41"/>
      <c r="C24" s="41"/>
      <c r="D24" s="41"/>
      <c r="E24" s="43"/>
      <c r="F24" s="42" t="e">
        <f t="shared" si="1"/>
        <v>#DIV/0!</v>
      </c>
      <c r="G24" s="42" t="e">
        <f t="shared" si="2"/>
        <v>#DIV/0!</v>
      </c>
      <c r="H24" s="42" t="e">
        <f t="shared" si="0"/>
        <v>#DIV/0!</v>
      </c>
    </row>
    <row r="25" spans="1:8" ht="12.75" hidden="1">
      <c r="A25" s="9" t="s">
        <v>7</v>
      </c>
      <c r="B25" s="41"/>
      <c r="C25" s="41"/>
      <c r="D25" s="41"/>
      <c r="E25" s="43"/>
      <c r="F25" s="42" t="e">
        <f t="shared" si="1"/>
        <v>#DIV/0!</v>
      </c>
      <c r="G25" s="42" t="e">
        <f t="shared" si="2"/>
        <v>#DIV/0!</v>
      </c>
      <c r="H25" s="42" t="e">
        <f t="shared" si="0"/>
        <v>#DIV/0!</v>
      </c>
    </row>
    <row r="26" spans="1:8" ht="12.75" hidden="1">
      <c r="A26" s="11" t="s">
        <v>22</v>
      </c>
      <c r="B26" s="50"/>
      <c r="C26" s="50"/>
      <c r="D26" s="41"/>
      <c r="E26" s="64"/>
      <c r="F26" s="42" t="e">
        <f t="shared" si="1"/>
        <v>#DIV/0!</v>
      </c>
      <c r="G26" s="42" t="e">
        <f t="shared" si="2"/>
        <v>#DIV/0!</v>
      </c>
      <c r="H26" s="42" t="e">
        <f t="shared" si="0"/>
        <v>#DIV/0!</v>
      </c>
    </row>
    <row r="27" spans="1:8" ht="12.75" hidden="1">
      <c r="A27" s="11" t="s">
        <v>25</v>
      </c>
      <c r="B27" s="50"/>
      <c r="C27" s="50"/>
      <c r="D27" s="41"/>
      <c r="E27" s="64"/>
      <c r="F27" s="42" t="e">
        <f t="shared" si="1"/>
        <v>#DIV/0!</v>
      </c>
      <c r="G27" s="42" t="e">
        <f t="shared" si="2"/>
        <v>#DIV/0!</v>
      </c>
      <c r="H27" s="42" t="e">
        <f t="shared" si="0"/>
        <v>#DIV/0!</v>
      </c>
    </row>
    <row r="28" spans="1:8" ht="31.5" hidden="1">
      <c r="A28" s="12" t="s">
        <v>33</v>
      </c>
      <c r="B28" s="65"/>
      <c r="C28" s="65"/>
      <c r="D28" s="45"/>
      <c r="E28" s="66"/>
      <c r="F28" s="42" t="e">
        <f t="shared" si="1"/>
        <v>#DIV/0!</v>
      </c>
      <c r="G28" s="42" t="e">
        <f t="shared" si="2"/>
        <v>#DIV/0!</v>
      </c>
      <c r="H28" s="42" t="e">
        <f t="shared" si="0"/>
        <v>#DIV/0!</v>
      </c>
    </row>
    <row r="29" spans="1:8" ht="16.5" customHeight="1">
      <c r="A29" s="13" t="s">
        <v>14</v>
      </c>
      <c r="B29" s="42">
        <f>B30+B37+B42+B45+B50+B52</f>
        <v>6401685</v>
      </c>
      <c r="C29" s="42">
        <f>C30+C37+C42+C45+C50+C52</f>
        <v>6401685</v>
      </c>
      <c r="D29" s="42">
        <f>D30+D37+D42+D45+D50+D52</f>
        <v>980979.8499999999</v>
      </c>
      <c r="E29" s="42">
        <f>E30+E37+E42+E45+E50+E52+E51</f>
        <v>785900</v>
      </c>
      <c r="F29" s="42">
        <f t="shared" si="1"/>
        <v>15.323775693430711</v>
      </c>
      <c r="G29" s="42">
        <f t="shared" si="2"/>
        <v>15.323775693430711</v>
      </c>
      <c r="H29" s="42">
        <f t="shared" si="0"/>
        <v>124.82247741442929</v>
      </c>
    </row>
    <row r="30" spans="1:8" ht="21" customHeight="1">
      <c r="A30" s="10" t="s">
        <v>19</v>
      </c>
      <c r="B30" s="44">
        <f>B31+B32+B35+B36+B33</f>
        <v>2661800</v>
      </c>
      <c r="C30" s="44">
        <f>C31+C32+C35+C36+C33</f>
        <v>2661800</v>
      </c>
      <c r="D30" s="44">
        <f>D31+D32+D35+D36+D33</f>
        <v>271506.80999999994</v>
      </c>
      <c r="E30" s="44">
        <f>E31+E32+E35+E36+E33</f>
        <v>472100</v>
      </c>
      <c r="F30" s="42">
        <f t="shared" si="1"/>
        <v>10.200120595086029</v>
      </c>
      <c r="G30" s="42">
        <f t="shared" si="2"/>
        <v>10.200120595086029</v>
      </c>
      <c r="H30" s="42">
        <f t="shared" si="0"/>
        <v>57.510444821012484</v>
      </c>
    </row>
    <row r="31" spans="1:8" ht="30" customHeight="1" hidden="1">
      <c r="A31" s="14" t="s">
        <v>28</v>
      </c>
      <c r="B31" s="41"/>
      <c r="C31" s="41"/>
      <c r="D31" s="41"/>
      <c r="E31" s="43"/>
      <c r="F31" s="42" t="e">
        <f t="shared" si="1"/>
        <v>#DIV/0!</v>
      </c>
      <c r="G31" s="42" t="e">
        <f t="shared" si="2"/>
        <v>#DIV/0!</v>
      </c>
      <c r="H31" s="42" t="e">
        <f t="shared" si="0"/>
        <v>#DIV/0!</v>
      </c>
    </row>
    <row r="32" spans="1:8" ht="63.75" customHeight="1">
      <c r="A32" s="14" t="s">
        <v>108</v>
      </c>
      <c r="B32" s="41">
        <v>2467000</v>
      </c>
      <c r="C32" s="41">
        <v>2467000</v>
      </c>
      <c r="D32" s="41">
        <v>262370.87</v>
      </c>
      <c r="E32" s="43">
        <v>459300</v>
      </c>
      <c r="F32" s="42">
        <f t="shared" si="1"/>
        <v>10.635219700040535</v>
      </c>
      <c r="G32" s="42">
        <f t="shared" si="2"/>
        <v>10.635219700040535</v>
      </c>
      <c r="H32" s="42">
        <f t="shared" si="0"/>
        <v>57.12407359024603</v>
      </c>
    </row>
    <row r="33" spans="1:8" ht="48" customHeight="1">
      <c r="A33" s="14" t="s">
        <v>109</v>
      </c>
      <c r="B33" s="41">
        <v>138200</v>
      </c>
      <c r="C33" s="41">
        <v>138200</v>
      </c>
      <c r="D33" s="41">
        <v>7240.72</v>
      </c>
      <c r="E33" s="43">
        <v>12800</v>
      </c>
      <c r="F33" s="42">
        <f t="shared" si="1"/>
        <v>5.239305354558611</v>
      </c>
      <c r="G33" s="42">
        <f t="shared" si="2"/>
        <v>5.239305354558611</v>
      </c>
      <c r="H33" s="42">
        <f t="shared" si="0"/>
        <v>56.568125</v>
      </c>
    </row>
    <row r="34" spans="1:8" ht="22.5" hidden="1">
      <c r="A34" s="14" t="s">
        <v>90</v>
      </c>
      <c r="B34" s="41"/>
      <c r="C34" s="41"/>
      <c r="D34" s="41"/>
      <c r="E34" s="43"/>
      <c r="F34" s="42" t="e">
        <f t="shared" si="1"/>
        <v>#DIV/0!</v>
      </c>
      <c r="G34" s="42" t="e">
        <f t="shared" si="2"/>
        <v>#DIV/0!</v>
      </c>
      <c r="H34" s="42" t="e">
        <f t="shared" si="0"/>
        <v>#DIV/0!</v>
      </c>
    </row>
    <row r="35" spans="1:8" ht="46.5" customHeight="1">
      <c r="A35" s="14" t="s">
        <v>110</v>
      </c>
      <c r="B35" s="41">
        <v>46600</v>
      </c>
      <c r="C35" s="41">
        <v>46600</v>
      </c>
      <c r="D35" s="41">
        <v>1895.22</v>
      </c>
      <c r="E35" s="43"/>
      <c r="F35" s="42">
        <f t="shared" si="1"/>
        <v>4.066995708154506</v>
      </c>
      <c r="G35" s="42">
        <f t="shared" si="2"/>
        <v>4.066995708154506</v>
      </c>
      <c r="H35" s="42"/>
    </row>
    <row r="36" spans="1:8" ht="36.75" customHeight="1">
      <c r="A36" s="14" t="s">
        <v>111</v>
      </c>
      <c r="B36" s="41">
        <v>10000</v>
      </c>
      <c r="C36" s="41">
        <v>10000</v>
      </c>
      <c r="D36" s="41">
        <v>0</v>
      </c>
      <c r="E36" s="43"/>
      <c r="F36" s="42">
        <f t="shared" si="1"/>
        <v>0</v>
      </c>
      <c r="G36" s="42">
        <f t="shared" si="2"/>
        <v>0</v>
      </c>
      <c r="H36" s="42"/>
    </row>
    <row r="37" spans="1:8" ht="26.25" customHeight="1">
      <c r="A37" s="10" t="s">
        <v>8</v>
      </c>
      <c r="B37" s="44">
        <f>B38+B39</f>
        <v>500000</v>
      </c>
      <c r="C37" s="44">
        <f>C38+C39</f>
        <v>500000</v>
      </c>
      <c r="D37" s="44">
        <f>D38+D39+D40+D41</f>
        <v>109214.97</v>
      </c>
      <c r="E37" s="44">
        <f>E38+E39</f>
        <v>1300</v>
      </c>
      <c r="F37" s="42">
        <f t="shared" si="1"/>
        <v>21.842993999999997</v>
      </c>
      <c r="G37" s="42">
        <f t="shared" si="2"/>
        <v>21.842993999999997</v>
      </c>
      <c r="H37" s="42" t="s">
        <v>151</v>
      </c>
    </row>
    <row r="38" spans="1:8" ht="17.25" customHeight="1">
      <c r="A38" s="9" t="s">
        <v>112</v>
      </c>
      <c r="B38" s="41">
        <v>440000</v>
      </c>
      <c r="C38" s="41">
        <v>440000</v>
      </c>
      <c r="D38" s="41">
        <v>84104.55</v>
      </c>
      <c r="E38" s="43">
        <v>1300</v>
      </c>
      <c r="F38" s="42">
        <f t="shared" si="1"/>
        <v>19.114670454545454</v>
      </c>
      <c r="G38" s="42">
        <f t="shared" si="2"/>
        <v>19.114670454545454</v>
      </c>
      <c r="H38" s="42" t="s">
        <v>150</v>
      </c>
    </row>
    <row r="39" spans="1:8" ht="17.25" customHeight="1">
      <c r="A39" s="9" t="s">
        <v>113</v>
      </c>
      <c r="B39" s="41">
        <v>60000</v>
      </c>
      <c r="C39" s="41">
        <v>60000</v>
      </c>
      <c r="D39" s="41">
        <v>15046.86</v>
      </c>
      <c r="E39" s="43"/>
      <c r="F39" s="42">
        <f t="shared" si="1"/>
        <v>25.078100000000003</v>
      </c>
      <c r="G39" s="42">
        <f t="shared" si="2"/>
        <v>25.078100000000003</v>
      </c>
      <c r="H39" s="42"/>
    </row>
    <row r="40" spans="1:8" ht="22.5" customHeight="1">
      <c r="A40" s="9" t="s">
        <v>138</v>
      </c>
      <c r="B40" s="41"/>
      <c r="C40" s="41"/>
      <c r="D40" s="41">
        <v>2994.48</v>
      </c>
      <c r="E40" s="43"/>
      <c r="F40" s="42"/>
      <c r="G40" s="42"/>
      <c r="H40" s="42"/>
    </row>
    <row r="41" spans="1:8" ht="22.5" customHeight="1">
      <c r="A41" s="9" t="s">
        <v>139</v>
      </c>
      <c r="B41" s="41"/>
      <c r="C41" s="41"/>
      <c r="D41" s="41">
        <v>7069.08</v>
      </c>
      <c r="E41" s="43"/>
      <c r="F41" s="42"/>
      <c r="G41" s="42"/>
      <c r="H41" s="42"/>
    </row>
    <row r="42" spans="1:8" ht="24" customHeight="1">
      <c r="A42" s="15" t="s">
        <v>26</v>
      </c>
      <c r="B42" s="67">
        <f>B43+B44</f>
        <v>563885</v>
      </c>
      <c r="C42" s="67">
        <f>C43+C44</f>
        <v>563885</v>
      </c>
      <c r="D42" s="67">
        <f>D43+D44</f>
        <v>166128.82</v>
      </c>
      <c r="E42" s="67">
        <f>E43+E44</f>
        <v>0</v>
      </c>
      <c r="F42" s="42">
        <f t="shared" si="1"/>
        <v>29.46147175399239</v>
      </c>
      <c r="G42" s="42">
        <f t="shared" si="2"/>
        <v>29.46147175399239</v>
      </c>
      <c r="H42" s="42"/>
    </row>
    <row r="43" spans="1:8" ht="24" customHeight="1">
      <c r="A43" s="11" t="s">
        <v>115</v>
      </c>
      <c r="B43" s="68">
        <v>60000</v>
      </c>
      <c r="C43" s="68">
        <v>60000</v>
      </c>
      <c r="D43" s="68">
        <v>15000</v>
      </c>
      <c r="E43" s="67"/>
      <c r="F43" s="42">
        <f t="shared" si="1"/>
        <v>25</v>
      </c>
      <c r="G43" s="42">
        <f t="shared" si="2"/>
        <v>25</v>
      </c>
      <c r="H43" s="42"/>
    </row>
    <row r="44" spans="1:8" ht="21" customHeight="1">
      <c r="A44" s="11" t="s">
        <v>114</v>
      </c>
      <c r="B44" s="41">
        <v>503885</v>
      </c>
      <c r="C44" s="41">
        <v>503885</v>
      </c>
      <c r="D44" s="41">
        <v>151128.82</v>
      </c>
      <c r="E44" s="43"/>
      <c r="F44" s="42">
        <f t="shared" si="1"/>
        <v>29.99272056123917</v>
      </c>
      <c r="G44" s="42">
        <f t="shared" si="2"/>
        <v>29.99272056123917</v>
      </c>
      <c r="H44" s="42"/>
    </row>
    <row r="45" spans="1:8" ht="21.75">
      <c r="A45" s="10" t="s">
        <v>21</v>
      </c>
      <c r="B45" s="44">
        <f>B47+B48+B49</f>
        <v>450000</v>
      </c>
      <c r="C45" s="44">
        <f>C47+C48+C49</f>
        <v>450000</v>
      </c>
      <c r="D45" s="44">
        <f>D47+D48+D49</f>
        <v>31959.7</v>
      </c>
      <c r="E45" s="44">
        <f>E47+E48+E49</f>
        <v>110600</v>
      </c>
      <c r="F45" s="42">
        <f t="shared" si="1"/>
        <v>7.102155555555556</v>
      </c>
      <c r="G45" s="42">
        <f t="shared" si="2"/>
        <v>7.102155555555556</v>
      </c>
      <c r="H45" s="42">
        <f t="shared" si="0"/>
        <v>28.896654611211574</v>
      </c>
    </row>
    <row r="46" spans="1:8" ht="0.75" customHeight="1" hidden="1">
      <c r="A46" s="14"/>
      <c r="B46" s="50"/>
      <c r="C46" s="50"/>
      <c r="D46" s="41"/>
      <c r="E46" s="44"/>
      <c r="F46" s="42" t="e">
        <f t="shared" si="1"/>
        <v>#DIV/0!</v>
      </c>
      <c r="G46" s="42" t="e">
        <f t="shared" si="2"/>
        <v>#DIV/0!</v>
      </c>
      <c r="H46" s="42" t="e">
        <f t="shared" si="0"/>
        <v>#DIV/0!</v>
      </c>
    </row>
    <row r="47" spans="1:8" ht="72.75" customHeight="1">
      <c r="A47" s="14" t="s">
        <v>116</v>
      </c>
      <c r="B47" s="50">
        <v>70000</v>
      </c>
      <c r="C47" s="50">
        <v>70000</v>
      </c>
      <c r="D47" s="41"/>
      <c r="E47" s="54"/>
      <c r="F47" s="42">
        <f t="shared" si="1"/>
        <v>0</v>
      </c>
      <c r="G47" s="42">
        <f t="shared" si="2"/>
        <v>0</v>
      </c>
      <c r="H47" s="42"/>
    </row>
    <row r="48" spans="1:8" ht="66.75" customHeight="1">
      <c r="A48" s="14" t="s">
        <v>117</v>
      </c>
      <c r="B48" s="41">
        <v>100000</v>
      </c>
      <c r="C48" s="41">
        <v>100000</v>
      </c>
      <c r="D48" s="41"/>
      <c r="E48" s="43"/>
      <c r="F48" s="42">
        <f t="shared" si="1"/>
        <v>0</v>
      </c>
      <c r="G48" s="42">
        <f t="shared" si="2"/>
        <v>0</v>
      </c>
      <c r="H48" s="42"/>
    </row>
    <row r="49" spans="1:8" ht="45" customHeight="1">
      <c r="A49" s="14" t="s">
        <v>118</v>
      </c>
      <c r="B49" s="41">
        <v>280000</v>
      </c>
      <c r="C49" s="41">
        <v>280000</v>
      </c>
      <c r="D49" s="41">
        <v>31959.7</v>
      </c>
      <c r="E49" s="43">
        <v>110600</v>
      </c>
      <c r="F49" s="42">
        <f t="shared" si="1"/>
        <v>11.414178571428572</v>
      </c>
      <c r="G49" s="42">
        <f t="shared" si="2"/>
        <v>11.414178571428572</v>
      </c>
      <c r="H49" s="42">
        <f t="shared" si="0"/>
        <v>28.896654611211574</v>
      </c>
    </row>
    <row r="50" spans="1:8" ht="12.75">
      <c r="A50" s="10" t="s">
        <v>31</v>
      </c>
      <c r="B50" s="44">
        <v>2226000</v>
      </c>
      <c r="C50" s="44">
        <v>2226000</v>
      </c>
      <c r="D50" s="44">
        <v>402169.55</v>
      </c>
      <c r="E50" s="63">
        <v>195200</v>
      </c>
      <c r="F50" s="42">
        <f t="shared" si="1"/>
        <v>18.06691599281222</v>
      </c>
      <c r="G50" s="42">
        <f t="shared" si="2"/>
        <v>18.06691599281222</v>
      </c>
      <c r="H50" s="42" t="s">
        <v>148</v>
      </c>
    </row>
    <row r="51" spans="1:8" ht="24.75" customHeight="1">
      <c r="A51" s="36" t="s">
        <v>0</v>
      </c>
      <c r="B51" s="44"/>
      <c r="C51" s="44"/>
      <c r="D51" s="44"/>
      <c r="E51" s="63">
        <v>6700</v>
      </c>
      <c r="F51" s="42"/>
      <c r="G51" s="42"/>
      <c r="H51" s="42">
        <f t="shared" si="0"/>
        <v>0</v>
      </c>
    </row>
    <row r="52" spans="1:8" s="3" customFormat="1" ht="12" customHeight="1">
      <c r="A52" s="27" t="s">
        <v>9</v>
      </c>
      <c r="B52" s="44"/>
      <c r="C52" s="44"/>
      <c r="D52" s="44"/>
      <c r="E52" s="63"/>
      <c r="F52" s="42"/>
      <c r="G52" s="42"/>
      <c r="H52" s="42"/>
    </row>
    <row r="53" spans="1:8" ht="21.75" hidden="1">
      <c r="A53" s="10" t="s">
        <v>39</v>
      </c>
      <c r="B53" s="44"/>
      <c r="C53" s="44"/>
      <c r="D53" s="44"/>
      <c r="E53" s="63"/>
      <c r="F53" s="42" t="e">
        <f t="shared" si="1"/>
        <v>#DIV/0!</v>
      </c>
      <c r="G53" s="42" t="e">
        <f t="shared" si="2"/>
        <v>#DIV/0!</v>
      </c>
      <c r="H53" s="42" t="e">
        <f t="shared" si="0"/>
        <v>#DIV/0!</v>
      </c>
    </row>
    <row r="54" spans="1:8" s="29" customFormat="1" ht="23.25" customHeight="1">
      <c r="A54" s="28" t="s">
        <v>35</v>
      </c>
      <c r="B54" s="69">
        <f>B4</f>
        <v>96696085</v>
      </c>
      <c r="C54" s="69">
        <f>C4</f>
        <v>96696085</v>
      </c>
      <c r="D54" s="69">
        <f>D4</f>
        <v>12296401.85</v>
      </c>
      <c r="E54" s="69">
        <f>E4</f>
        <v>10563300</v>
      </c>
      <c r="F54" s="33">
        <f t="shared" si="1"/>
        <v>12.71654571123536</v>
      </c>
      <c r="G54" s="33">
        <f t="shared" si="2"/>
        <v>12.71654571123536</v>
      </c>
      <c r="H54" s="33">
        <f t="shared" si="0"/>
        <v>116.40682220518208</v>
      </c>
    </row>
    <row r="55" spans="1:8" s="29" customFormat="1" ht="21" customHeight="1">
      <c r="A55" s="30" t="s">
        <v>34</v>
      </c>
      <c r="B55" s="70">
        <f>B58+B59+B60+B79+B101+B109+B111</f>
        <v>243457700</v>
      </c>
      <c r="C55" s="70">
        <f>C58+C59+C60+C79+C101+C109+C111</f>
        <v>243457700</v>
      </c>
      <c r="D55" s="70">
        <f>D58+D59+D60+D79+D101+D109+D111</f>
        <v>30618587.720000006</v>
      </c>
      <c r="E55" s="70">
        <f>E58+E59+E60+E79+E101+E109+E111</f>
        <v>28857800</v>
      </c>
      <c r="F55" s="33">
        <f t="shared" si="1"/>
        <v>12.576553430020907</v>
      </c>
      <c r="G55" s="33">
        <f t="shared" si="2"/>
        <v>12.576553430020907</v>
      </c>
      <c r="H55" s="33">
        <f t="shared" si="0"/>
        <v>106.10160067642028</v>
      </c>
    </row>
    <row r="56" spans="1:8" s="3" customFormat="1" ht="25.5" customHeight="1">
      <c r="A56" s="27" t="s">
        <v>92</v>
      </c>
      <c r="B56" s="63">
        <f>B58+B60+B79+B101+B59+B111</f>
        <v>242969600</v>
      </c>
      <c r="C56" s="63">
        <f>C58+C60+C79+C101+C59</f>
        <v>242969600</v>
      </c>
      <c r="D56" s="63">
        <f>D58+D60+D79+D101+D59</f>
        <v>35928428.730000004</v>
      </c>
      <c r="E56" s="63">
        <f>E58+E60+E79+E101+E59</f>
        <v>30659600</v>
      </c>
      <c r="F56" s="42">
        <f t="shared" si="1"/>
        <v>14.787211540044517</v>
      </c>
      <c r="G56" s="42">
        <f t="shared" si="2"/>
        <v>14.787211540044517</v>
      </c>
      <c r="H56" s="42">
        <f t="shared" si="0"/>
        <v>117.18492325405421</v>
      </c>
    </row>
    <row r="57" spans="1:8" s="3" customFormat="1" ht="25.5" customHeight="1">
      <c r="A57" s="37" t="s">
        <v>119</v>
      </c>
      <c r="B57" s="63">
        <f>B58+B59</f>
        <v>26061900</v>
      </c>
      <c r="C57" s="63">
        <f>C58+C59</f>
        <v>26061900</v>
      </c>
      <c r="D57" s="63">
        <f>D58+D59</f>
        <v>4343600</v>
      </c>
      <c r="E57" s="63">
        <f>E58+E59</f>
        <v>4902800</v>
      </c>
      <c r="F57" s="42">
        <f t="shared" si="1"/>
        <v>16.666474815727174</v>
      </c>
      <c r="G57" s="42">
        <f t="shared" si="2"/>
        <v>16.666474815727174</v>
      </c>
      <c r="H57" s="42">
        <f t="shared" si="0"/>
        <v>88.59427266052052</v>
      </c>
    </row>
    <row r="58" spans="1:8" s="38" customFormat="1" ht="24.75" customHeight="1">
      <c r="A58" s="11" t="s">
        <v>40</v>
      </c>
      <c r="B58" s="50">
        <v>24276400</v>
      </c>
      <c r="C58" s="50">
        <v>24276400</v>
      </c>
      <c r="D58" s="41">
        <v>4046000</v>
      </c>
      <c r="E58" s="68">
        <v>4240800</v>
      </c>
      <c r="F58" s="42">
        <f t="shared" si="1"/>
        <v>16.666392051539766</v>
      </c>
      <c r="G58" s="42">
        <f t="shared" si="2"/>
        <v>16.666392051539766</v>
      </c>
      <c r="H58" s="42">
        <f t="shared" si="0"/>
        <v>95.40652707036408</v>
      </c>
    </row>
    <row r="59" spans="1:8" s="38" customFormat="1" ht="21.75" customHeight="1">
      <c r="A59" s="11" t="s">
        <v>121</v>
      </c>
      <c r="B59" s="50">
        <v>1785500</v>
      </c>
      <c r="C59" s="50">
        <v>1785500</v>
      </c>
      <c r="D59" s="41">
        <v>297600</v>
      </c>
      <c r="E59" s="68">
        <v>662000</v>
      </c>
      <c r="F59" s="42">
        <f t="shared" si="1"/>
        <v>16.667600112013442</v>
      </c>
      <c r="G59" s="42">
        <f t="shared" si="2"/>
        <v>16.667600112013442</v>
      </c>
      <c r="H59" s="42">
        <f t="shared" si="0"/>
        <v>44.95468277945619</v>
      </c>
    </row>
    <row r="60" spans="1:8" ht="22.5" customHeight="1">
      <c r="A60" s="16" t="s">
        <v>32</v>
      </c>
      <c r="B60" s="65">
        <f>B61+B63+B62+B66+B69+B70+B71+B77+B64+B68</f>
        <v>46848300</v>
      </c>
      <c r="C60" s="65">
        <f>C61+C63+C62+C66+C69+C70+C71+C77+C64+C68</f>
        <v>46848300</v>
      </c>
      <c r="D60" s="65">
        <f>D61+D63+D62+D66+D69+D70+D71+D77+D64</f>
        <v>4067228.73</v>
      </c>
      <c r="E60" s="65">
        <f>E61+E63+E62+E66+E69+E70+E71+E77+E64</f>
        <v>0</v>
      </c>
      <c r="F60" s="42">
        <f t="shared" si="1"/>
        <v>8.681699720160603</v>
      </c>
      <c r="G60" s="42">
        <f t="shared" si="2"/>
        <v>8.681699720160603</v>
      </c>
      <c r="H60" s="42"/>
    </row>
    <row r="61" spans="1:8" s="3" customFormat="1" ht="25.5" customHeight="1">
      <c r="A61" s="25" t="s">
        <v>120</v>
      </c>
      <c r="B61" s="41">
        <v>5020600</v>
      </c>
      <c r="C61" s="41">
        <v>5020600</v>
      </c>
      <c r="D61" s="41"/>
      <c r="E61" s="43"/>
      <c r="F61" s="42">
        <f t="shared" si="1"/>
        <v>0</v>
      </c>
      <c r="G61" s="42">
        <f t="shared" si="2"/>
        <v>0</v>
      </c>
      <c r="H61" s="42"/>
    </row>
    <row r="62" spans="1:8" ht="36.75" customHeight="1" hidden="1">
      <c r="A62" s="14" t="s">
        <v>123</v>
      </c>
      <c r="B62" s="41"/>
      <c r="C62" s="41"/>
      <c r="D62" s="41"/>
      <c r="E62" s="43"/>
      <c r="F62" s="42" t="e">
        <f t="shared" si="1"/>
        <v>#DIV/0!</v>
      </c>
      <c r="G62" s="42" t="e">
        <f t="shared" si="2"/>
        <v>#DIV/0!</v>
      </c>
      <c r="H62" s="42" t="e">
        <f t="shared" si="0"/>
        <v>#DIV/0!</v>
      </c>
    </row>
    <row r="63" spans="1:8" s="3" customFormat="1" ht="26.25" customHeight="1" hidden="1">
      <c r="A63" s="25" t="s">
        <v>101</v>
      </c>
      <c r="B63" s="41">
        <v>0</v>
      </c>
      <c r="C63" s="41">
        <v>0</v>
      </c>
      <c r="D63" s="41"/>
      <c r="E63" s="43"/>
      <c r="F63" s="42" t="e">
        <f t="shared" si="1"/>
        <v>#DIV/0!</v>
      </c>
      <c r="G63" s="42" t="e">
        <f t="shared" si="2"/>
        <v>#DIV/0!</v>
      </c>
      <c r="H63" s="42" t="e">
        <f t="shared" si="0"/>
        <v>#DIV/0!</v>
      </c>
    </row>
    <row r="64" spans="1:8" ht="34.5" customHeight="1">
      <c r="A64" s="14" t="s">
        <v>122</v>
      </c>
      <c r="B64" s="41">
        <v>12000000</v>
      </c>
      <c r="C64" s="41">
        <v>12000000</v>
      </c>
      <c r="D64" s="41">
        <v>4067228.73</v>
      </c>
      <c r="E64" s="43"/>
      <c r="F64" s="42">
        <f t="shared" si="1"/>
        <v>33.893572750000004</v>
      </c>
      <c r="G64" s="42">
        <f t="shared" si="2"/>
        <v>33.893572750000004</v>
      </c>
      <c r="H64" s="42"/>
    </row>
    <row r="65" spans="1:8" ht="0.75" customHeight="1" hidden="1">
      <c r="A65" s="14" t="s">
        <v>91</v>
      </c>
      <c r="B65" s="41"/>
      <c r="C65" s="41"/>
      <c r="D65" s="41"/>
      <c r="E65" s="43"/>
      <c r="F65" s="42" t="e">
        <f t="shared" si="1"/>
        <v>#DIV/0!</v>
      </c>
      <c r="G65" s="42" t="e">
        <f t="shared" si="2"/>
        <v>#DIV/0!</v>
      </c>
      <c r="H65" s="42" t="e">
        <f t="shared" si="0"/>
        <v>#DIV/0!</v>
      </c>
    </row>
    <row r="66" spans="1:8" ht="25.5" customHeight="1" hidden="1">
      <c r="A66" s="14" t="s">
        <v>83</v>
      </c>
      <c r="B66" s="41"/>
      <c r="C66" s="41"/>
      <c r="D66" s="41"/>
      <c r="E66" s="43"/>
      <c r="F66" s="42" t="e">
        <f t="shared" si="1"/>
        <v>#DIV/0!</v>
      </c>
      <c r="G66" s="42" t="e">
        <f t="shared" si="2"/>
        <v>#DIV/0!</v>
      </c>
      <c r="H66" s="42" t="e">
        <f t="shared" si="0"/>
        <v>#DIV/0!</v>
      </c>
    </row>
    <row r="67" spans="1:8" ht="34.5" customHeight="1" hidden="1">
      <c r="A67" s="14" t="s">
        <v>95</v>
      </c>
      <c r="B67" s="41"/>
      <c r="C67" s="41"/>
      <c r="D67" s="41"/>
      <c r="E67" s="43"/>
      <c r="F67" s="42" t="e">
        <f t="shared" si="1"/>
        <v>#DIV/0!</v>
      </c>
      <c r="G67" s="42" t="e">
        <f t="shared" si="2"/>
        <v>#DIV/0!</v>
      </c>
      <c r="H67" s="42" t="e">
        <f t="shared" si="0"/>
        <v>#DIV/0!</v>
      </c>
    </row>
    <row r="68" spans="1:10" s="60" customFormat="1" ht="56.25">
      <c r="A68" s="57" t="s">
        <v>142</v>
      </c>
      <c r="B68" s="71">
        <v>2619800</v>
      </c>
      <c r="C68" s="72">
        <v>2619800</v>
      </c>
      <c r="D68" s="72"/>
      <c r="E68" s="72">
        <v>0</v>
      </c>
      <c r="F68" s="42">
        <f t="shared" si="1"/>
        <v>0</v>
      </c>
      <c r="G68" s="42">
        <f t="shared" si="2"/>
        <v>0</v>
      </c>
      <c r="H68" s="42"/>
      <c r="I68" s="58"/>
      <c r="J68" s="59"/>
    </row>
    <row r="69" spans="1:8" ht="27.75" customHeight="1" hidden="1">
      <c r="A69" s="14" t="s">
        <v>84</v>
      </c>
      <c r="B69" s="41"/>
      <c r="C69" s="41"/>
      <c r="D69" s="41"/>
      <c r="E69" s="43"/>
      <c r="F69" s="42" t="e">
        <f aca="true" t="shared" si="3" ref="F69:F132">D69/B69*100</f>
        <v>#DIV/0!</v>
      </c>
      <c r="G69" s="42" t="e">
        <f aca="true" t="shared" si="4" ref="G69:G132">D69/C69*100</f>
        <v>#DIV/0!</v>
      </c>
      <c r="H69" s="42" t="e">
        <f aca="true" t="shared" si="5" ref="H69:H130">D69/E69*100</f>
        <v>#DIV/0!</v>
      </c>
    </row>
    <row r="70" spans="1:8" ht="22.5">
      <c r="A70" s="14" t="s">
        <v>51</v>
      </c>
      <c r="B70" s="41">
        <v>0</v>
      </c>
      <c r="C70" s="41">
        <v>0</v>
      </c>
      <c r="D70" s="41"/>
      <c r="E70" s="43"/>
      <c r="F70" s="42"/>
      <c r="G70" s="42"/>
      <c r="H70" s="42"/>
    </row>
    <row r="71" spans="1:9" s="39" customFormat="1" ht="14.25" customHeight="1">
      <c r="A71" s="14" t="s">
        <v>102</v>
      </c>
      <c r="B71" s="50">
        <f>B73+B74+B78</f>
        <v>27207900</v>
      </c>
      <c r="C71" s="50">
        <f>C73+C74+C78</f>
        <v>27207900</v>
      </c>
      <c r="D71" s="50">
        <f>D73+D74+D78</f>
        <v>0</v>
      </c>
      <c r="E71" s="68"/>
      <c r="F71" s="42">
        <f t="shared" si="3"/>
        <v>0</v>
      </c>
      <c r="G71" s="42">
        <f t="shared" si="4"/>
        <v>0</v>
      </c>
      <c r="H71" s="42"/>
      <c r="I71" s="51"/>
    </row>
    <row r="72" spans="1:8" s="52" customFormat="1" ht="12.75" customHeight="1">
      <c r="A72" s="25" t="s">
        <v>45</v>
      </c>
      <c r="B72" s="50"/>
      <c r="C72" s="50"/>
      <c r="D72" s="50"/>
      <c r="E72" s="68"/>
      <c r="F72" s="42"/>
      <c r="G72" s="42"/>
      <c r="H72" s="42"/>
    </row>
    <row r="73" spans="1:8" s="52" customFormat="1" ht="14.25" customHeight="1">
      <c r="A73" s="53" t="s">
        <v>99</v>
      </c>
      <c r="B73" s="54">
        <v>17827800</v>
      </c>
      <c r="C73" s="54">
        <v>17827800</v>
      </c>
      <c r="D73" s="54"/>
      <c r="E73" s="68"/>
      <c r="F73" s="42">
        <f t="shared" si="3"/>
        <v>0</v>
      </c>
      <c r="G73" s="42">
        <f t="shared" si="4"/>
        <v>0</v>
      </c>
      <c r="H73" s="42"/>
    </row>
    <row r="74" spans="1:8" s="52" customFormat="1" ht="15.75" customHeight="1">
      <c r="A74" s="53" t="s">
        <v>98</v>
      </c>
      <c r="B74" s="54">
        <v>8554800</v>
      </c>
      <c r="C74" s="54">
        <v>8554800</v>
      </c>
      <c r="D74" s="54"/>
      <c r="E74" s="68"/>
      <c r="F74" s="42">
        <f t="shared" si="3"/>
        <v>0</v>
      </c>
      <c r="G74" s="42">
        <f t="shared" si="4"/>
        <v>0</v>
      </c>
      <c r="H74" s="42"/>
    </row>
    <row r="75" spans="1:8" s="52" customFormat="1" ht="13.5" customHeight="1" hidden="1">
      <c r="A75" s="53" t="s">
        <v>96</v>
      </c>
      <c r="B75" s="54"/>
      <c r="C75" s="54"/>
      <c r="D75" s="54"/>
      <c r="E75" s="68"/>
      <c r="F75" s="42" t="e">
        <f t="shared" si="3"/>
        <v>#DIV/0!</v>
      </c>
      <c r="G75" s="42" t="e">
        <f t="shared" si="4"/>
        <v>#DIV/0!</v>
      </c>
      <c r="H75" s="42" t="e">
        <f t="shared" si="5"/>
        <v>#DIV/0!</v>
      </c>
    </row>
    <row r="76" spans="1:8" s="52" customFormat="1" ht="12.75" customHeight="1" hidden="1">
      <c r="A76" s="53" t="s">
        <v>97</v>
      </c>
      <c r="B76" s="54"/>
      <c r="C76" s="54"/>
      <c r="D76" s="54"/>
      <c r="E76" s="68"/>
      <c r="F76" s="42" t="e">
        <f t="shared" si="3"/>
        <v>#DIV/0!</v>
      </c>
      <c r="G76" s="42" t="e">
        <f t="shared" si="4"/>
        <v>#DIV/0!</v>
      </c>
      <c r="H76" s="42" t="e">
        <f t="shared" si="5"/>
        <v>#DIV/0!</v>
      </c>
    </row>
    <row r="77" spans="1:8" s="52" customFormat="1" ht="34.5" customHeight="1" hidden="1">
      <c r="A77" s="53" t="s">
        <v>100</v>
      </c>
      <c r="B77" s="54"/>
      <c r="C77" s="54"/>
      <c r="D77" s="54"/>
      <c r="E77" s="68"/>
      <c r="F77" s="42" t="e">
        <f t="shared" si="3"/>
        <v>#DIV/0!</v>
      </c>
      <c r="G77" s="42" t="e">
        <f t="shared" si="4"/>
        <v>#DIV/0!</v>
      </c>
      <c r="H77" s="42" t="e">
        <f t="shared" si="5"/>
        <v>#DIV/0!</v>
      </c>
    </row>
    <row r="78" spans="1:8" s="52" customFormat="1" ht="21" customHeight="1">
      <c r="A78" s="53" t="s">
        <v>140</v>
      </c>
      <c r="B78" s="54">
        <v>825300</v>
      </c>
      <c r="C78" s="54">
        <v>825300</v>
      </c>
      <c r="D78" s="54"/>
      <c r="E78" s="68"/>
      <c r="F78" s="42">
        <f t="shared" si="3"/>
        <v>0</v>
      </c>
      <c r="G78" s="42">
        <f t="shared" si="4"/>
        <v>0</v>
      </c>
      <c r="H78" s="42"/>
    </row>
    <row r="79" spans="1:9" ht="24" customHeight="1">
      <c r="A79" s="15" t="s">
        <v>36</v>
      </c>
      <c r="B79" s="65">
        <f>B80+B81+B82+B83+B84+B87+B95+B97+B100+B85+B86+B96+B98+B99</f>
        <v>168588700</v>
      </c>
      <c r="C79" s="65">
        <f>C80+C81+C82+C83+C84+C87+C95+C97+C100+C85+C86+C96+C98+C99</f>
        <v>168588700</v>
      </c>
      <c r="D79" s="65">
        <f>D80+D81+D82+D83+D84+D87+D95+D97+D100+D85+D86+D96+D98</f>
        <v>27517600</v>
      </c>
      <c r="E79" s="65">
        <f>E80+E81+E82+E83+E84+E87+E95+E97+E100+E85+E86+E96+E98</f>
        <v>25756500</v>
      </c>
      <c r="F79" s="42">
        <f t="shared" si="3"/>
        <v>16.32232765303962</v>
      </c>
      <c r="G79" s="42">
        <f t="shared" si="4"/>
        <v>16.32232765303962</v>
      </c>
      <c r="H79" s="42">
        <f t="shared" si="5"/>
        <v>106.83749733077089</v>
      </c>
      <c r="I79" s="2"/>
    </row>
    <row r="80" spans="1:8" ht="14.25" customHeight="1" hidden="1">
      <c r="A80" s="14" t="s">
        <v>41</v>
      </c>
      <c r="B80" s="41">
        <v>0</v>
      </c>
      <c r="C80" s="41">
        <v>0</v>
      </c>
      <c r="D80" s="41"/>
      <c r="E80" s="43"/>
      <c r="F80" s="42" t="e">
        <f t="shared" si="3"/>
        <v>#DIV/0!</v>
      </c>
      <c r="G80" s="42" t="e">
        <f t="shared" si="4"/>
        <v>#DIV/0!</v>
      </c>
      <c r="H80" s="42" t="e">
        <f t="shared" si="5"/>
        <v>#DIV/0!</v>
      </c>
    </row>
    <row r="81" spans="1:8" ht="27" customHeight="1">
      <c r="A81" s="9" t="s">
        <v>124</v>
      </c>
      <c r="B81" s="41">
        <v>972100</v>
      </c>
      <c r="C81" s="41">
        <v>972100</v>
      </c>
      <c r="D81" s="41">
        <v>243000</v>
      </c>
      <c r="E81" s="43">
        <v>225700</v>
      </c>
      <c r="F81" s="42">
        <f t="shared" si="3"/>
        <v>24.99742824812262</v>
      </c>
      <c r="G81" s="42">
        <f t="shared" si="4"/>
        <v>24.99742824812262</v>
      </c>
      <c r="H81" s="42">
        <f t="shared" si="5"/>
        <v>107.66504209127159</v>
      </c>
    </row>
    <row r="82" spans="1:8" ht="37.5" customHeight="1">
      <c r="A82" s="9" t="s">
        <v>125</v>
      </c>
      <c r="B82" s="41">
        <v>1055700</v>
      </c>
      <c r="C82" s="41">
        <v>1055700</v>
      </c>
      <c r="D82" s="41">
        <v>1055700</v>
      </c>
      <c r="E82" s="43">
        <v>171000</v>
      </c>
      <c r="F82" s="42">
        <f t="shared" si="3"/>
        <v>100</v>
      </c>
      <c r="G82" s="42">
        <f t="shared" si="4"/>
        <v>100</v>
      </c>
      <c r="H82" s="42" t="s">
        <v>149</v>
      </c>
    </row>
    <row r="83" spans="1:8" ht="39" customHeight="1">
      <c r="A83" s="9" t="s">
        <v>126</v>
      </c>
      <c r="B83" s="41">
        <v>237900</v>
      </c>
      <c r="C83" s="41">
        <v>237900</v>
      </c>
      <c r="D83" s="41"/>
      <c r="E83" s="43"/>
      <c r="F83" s="42">
        <f t="shared" si="3"/>
        <v>0</v>
      </c>
      <c r="G83" s="42">
        <f t="shared" si="4"/>
        <v>0</v>
      </c>
      <c r="H83" s="42"/>
    </row>
    <row r="84" spans="1:8" ht="28.5" customHeight="1">
      <c r="A84" s="9" t="s">
        <v>127</v>
      </c>
      <c r="B84" s="41">
        <v>3484100</v>
      </c>
      <c r="C84" s="41">
        <v>3484100</v>
      </c>
      <c r="D84" s="41">
        <v>520600</v>
      </c>
      <c r="E84" s="43">
        <v>751900</v>
      </c>
      <c r="F84" s="42">
        <f t="shared" si="3"/>
        <v>14.942165839097616</v>
      </c>
      <c r="G84" s="42">
        <f t="shared" si="4"/>
        <v>14.942165839097616</v>
      </c>
      <c r="H84" s="42">
        <f t="shared" si="5"/>
        <v>69.23793057587446</v>
      </c>
    </row>
    <row r="85" spans="1:8" ht="24" customHeight="1" hidden="1">
      <c r="A85" s="17" t="s">
        <v>89</v>
      </c>
      <c r="B85" s="41"/>
      <c r="C85" s="41"/>
      <c r="D85" s="41"/>
      <c r="E85" s="43"/>
      <c r="F85" s="42" t="e">
        <f t="shared" si="3"/>
        <v>#DIV/0!</v>
      </c>
      <c r="G85" s="42" t="e">
        <f t="shared" si="4"/>
        <v>#DIV/0!</v>
      </c>
      <c r="H85" s="42" t="e">
        <f t="shared" si="5"/>
        <v>#DIV/0!</v>
      </c>
    </row>
    <row r="86" spans="1:8" ht="20.25" customHeight="1" hidden="1">
      <c r="A86" s="17" t="s">
        <v>79</v>
      </c>
      <c r="B86" s="41"/>
      <c r="C86" s="41"/>
      <c r="D86" s="41"/>
      <c r="E86" s="43"/>
      <c r="F86" s="42" t="e">
        <f t="shared" si="3"/>
        <v>#DIV/0!</v>
      </c>
      <c r="G86" s="42" t="e">
        <f t="shared" si="4"/>
        <v>#DIV/0!</v>
      </c>
      <c r="H86" s="42" t="e">
        <f t="shared" si="5"/>
        <v>#DIV/0!</v>
      </c>
    </row>
    <row r="87" spans="1:8" ht="26.25" customHeight="1">
      <c r="A87" s="9" t="s">
        <v>128</v>
      </c>
      <c r="B87" s="41">
        <v>154474800</v>
      </c>
      <c r="C87" s="41">
        <v>154474800</v>
      </c>
      <c r="D87" s="41">
        <v>25460300</v>
      </c>
      <c r="E87" s="43">
        <v>24208600</v>
      </c>
      <c r="F87" s="42">
        <f t="shared" si="3"/>
        <v>16.481846877290018</v>
      </c>
      <c r="G87" s="42">
        <f t="shared" si="4"/>
        <v>16.481846877290018</v>
      </c>
      <c r="H87" s="42">
        <f t="shared" si="5"/>
        <v>105.17047660748659</v>
      </c>
    </row>
    <row r="88" spans="1:8" ht="35.25" customHeight="1" hidden="1">
      <c r="A88" s="9" t="s">
        <v>45</v>
      </c>
      <c r="B88" s="41"/>
      <c r="C88" s="41"/>
      <c r="D88" s="41"/>
      <c r="E88" s="43"/>
      <c r="F88" s="42" t="e">
        <f t="shared" si="3"/>
        <v>#DIV/0!</v>
      </c>
      <c r="G88" s="42" t="e">
        <f t="shared" si="4"/>
        <v>#DIV/0!</v>
      </c>
      <c r="H88" s="42" t="e">
        <f t="shared" si="5"/>
        <v>#DIV/0!</v>
      </c>
    </row>
    <row r="89" spans="1:8" ht="45" customHeight="1" hidden="1">
      <c r="A89" s="18" t="s">
        <v>43</v>
      </c>
      <c r="B89" s="54"/>
      <c r="C89" s="54"/>
      <c r="D89" s="46"/>
      <c r="E89" s="43"/>
      <c r="F89" s="42" t="e">
        <f t="shared" si="3"/>
        <v>#DIV/0!</v>
      </c>
      <c r="G89" s="42" t="e">
        <f t="shared" si="4"/>
        <v>#DIV/0!</v>
      </c>
      <c r="H89" s="42" t="e">
        <f t="shared" si="5"/>
        <v>#DIV/0!</v>
      </c>
    </row>
    <row r="90" spans="1:8" ht="40.5" customHeight="1" hidden="1">
      <c r="A90" s="18" t="s">
        <v>44</v>
      </c>
      <c r="B90" s="54"/>
      <c r="C90" s="54"/>
      <c r="D90" s="46"/>
      <c r="E90" s="43"/>
      <c r="F90" s="42" t="e">
        <f t="shared" si="3"/>
        <v>#DIV/0!</v>
      </c>
      <c r="G90" s="42" t="e">
        <f t="shared" si="4"/>
        <v>#DIV/0!</v>
      </c>
      <c r="H90" s="42" t="e">
        <f t="shared" si="5"/>
        <v>#DIV/0!</v>
      </c>
    </row>
    <row r="91" spans="1:8" ht="45.75" customHeight="1" hidden="1">
      <c r="A91" s="18" t="s">
        <v>46</v>
      </c>
      <c r="B91" s="54"/>
      <c r="C91" s="54"/>
      <c r="D91" s="46"/>
      <c r="E91" s="43"/>
      <c r="F91" s="42" t="e">
        <f t="shared" si="3"/>
        <v>#DIV/0!</v>
      </c>
      <c r="G91" s="42" t="e">
        <f t="shared" si="4"/>
        <v>#DIV/0!</v>
      </c>
      <c r="H91" s="42" t="e">
        <f t="shared" si="5"/>
        <v>#DIV/0!</v>
      </c>
    </row>
    <row r="92" spans="1:8" ht="43.5" customHeight="1" hidden="1">
      <c r="A92" s="18" t="s">
        <v>47</v>
      </c>
      <c r="B92" s="54"/>
      <c r="C92" s="54"/>
      <c r="D92" s="46"/>
      <c r="E92" s="43"/>
      <c r="F92" s="42" t="e">
        <f t="shared" si="3"/>
        <v>#DIV/0!</v>
      </c>
      <c r="G92" s="42" t="e">
        <f t="shared" si="4"/>
        <v>#DIV/0!</v>
      </c>
      <c r="H92" s="42" t="e">
        <f t="shared" si="5"/>
        <v>#DIV/0!</v>
      </c>
    </row>
    <row r="93" spans="1:8" ht="36.75" customHeight="1" hidden="1">
      <c r="A93" s="18" t="s">
        <v>48</v>
      </c>
      <c r="B93" s="54"/>
      <c r="C93" s="54"/>
      <c r="D93" s="46"/>
      <c r="E93" s="43"/>
      <c r="F93" s="42" t="e">
        <f t="shared" si="3"/>
        <v>#DIV/0!</v>
      </c>
      <c r="G93" s="42" t="e">
        <f t="shared" si="4"/>
        <v>#DIV/0!</v>
      </c>
      <c r="H93" s="42" t="e">
        <f t="shared" si="5"/>
        <v>#DIV/0!</v>
      </c>
    </row>
    <row r="94" spans="1:8" s="3" customFormat="1" ht="45" customHeight="1" hidden="1">
      <c r="A94" s="19" t="s">
        <v>49</v>
      </c>
      <c r="B94" s="54">
        <v>1.6</v>
      </c>
      <c r="C94" s="54">
        <v>1.6</v>
      </c>
      <c r="D94" s="46"/>
      <c r="E94" s="43"/>
      <c r="F94" s="42">
        <f t="shared" si="3"/>
        <v>0</v>
      </c>
      <c r="G94" s="42">
        <f t="shared" si="4"/>
        <v>0</v>
      </c>
      <c r="H94" s="42" t="e">
        <f t="shared" si="5"/>
        <v>#DIV/0!</v>
      </c>
    </row>
    <row r="95" spans="1:8" ht="51.75" customHeight="1">
      <c r="A95" s="9" t="s">
        <v>130</v>
      </c>
      <c r="B95" s="41">
        <v>1547300</v>
      </c>
      <c r="C95" s="41">
        <v>1547300</v>
      </c>
      <c r="D95" s="41">
        <v>160000</v>
      </c>
      <c r="E95" s="43">
        <v>339800</v>
      </c>
      <c r="F95" s="42">
        <f t="shared" si="3"/>
        <v>10.340593291540102</v>
      </c>
      <c r="G95" s="42">
        <f t="shared" si="4"/>
        <v>10.340593291540102</v>
      </c>
      <c r="H95" s="42">
        <f t="shared" si="5"/>
        <v>47.086521483225425</v>
      </c>
    </row>
    <row r="96" spans="1:8" ht="48.75" customHeight="1">
      <c r="A96" s="17" t="s">
        <v>129</v>
      </c>
      <c r="B96" s="41">
        <v>5049000</v>
      </c>
      <c r="C96" s="41">
        <v>5049000</v>
      </c>
      <c r="D96" s="41"/>
      <c r="E96" s="43"/>
      <c r="F96" s="42">
        <f t="shared" si="3"/>
        <v>0</v>
      </c>
      <c r="G96" s="42">
        <f t="shared" si="4"/>
        <v>0</v>
      </c>
      <c r="H96" s="42"/>
    </row>
    <row r="97" spans="1:8" ht="12.75" hidden="1">
      <c r="A97" s="9" t="s">
        <v>42</v>
      </c>
      <c r="B97" s="41">
        <v>0</v>
      </c>
      <c r="C97" s="41">
        <v>0</v>
      </c>
      <c r="D97" s="41"/>
      <c r="E97" s="43"/>
      <c r="F97" s="42" t="e">
        <f t="shared" si="3"/>
        <v>#DIV/0!</v>
      </c>
      <c r="G97" s="42" t="e">
        <f t="shared" si="4"/>
        <v>#DIV/0!</v>
      </c>
      <c r="H97" s="42" t="e">
        <f t="shared" si="5"/>
        <v>#DIV/0!</v>
      </c>
    </row>
    <row r="98" spans="1:8" ht="24" customHeight="1" hidden="1">
      <c r="A98" s="9" t="s">
        <v>86</v>
      </c>
      <c r="B98" s="41"/>
      <c r="C98" s="41"/>
      <c r="D98" s="41"/>
      <c r="E98" s="43"/>
      <c r="F98" s="42" t="e">
        <f t="shared" si="3"/>
        <v>#DIV/0!</v>
      </c>
      <c r="G98" s="42" t="e">
        <f t="shared" si="4"/>
        <v>#DIV/0!</v>
      </c>
      <c r="H98" s="42" t="e">
        <f t="shared" si="5"/>
        <v>#DIV/0!</v>
      </c>
    </row>
    <row r="99" spans="1:8" ht="24.75" customHeight="1">
      <c r="A99" s="9" t="s">
        <v>86</v>
      </c>
      <c r="B99" s="41">
        <v>1293400</v>
      </c>
      <c r="C99" s="79">
        <v>1293400</v>
      </c>
      <c r="D99" s="41"/>
      <c r="E99" s="43"/>
      <c r="F99" s="42">
        <f t="shared" si="3"/>
        <v>0</v>
      </c>
      <c r="G99" s="42">
        <f t="shared" si="4"/>
        <v>0</v>
      </c>
      <c r="H99" s="42"/>
    </row>
    <row r="100" spans="1:8" ht="14.25" customHeight="1">
      <c r="A100" s="9" t="s">
        <v>50</v>
      </c>
      <c r="B100" s="41">
        <v>474400</v>
      </c>
      <c r="C100" s="41">
        <v>474400</v>
      </c>
      <c r="D100" s="41">
        <v>78000</v>
      </c>
      <c r="E100" s="43">
        <v>59500</v>
      </c>
      <c r="F100" s="42">
        <f t="shared" si="3"/>
        <v>16.441821247892076</v>
      </c>
      <c r="G100" s="42">
        <f t="shared" si="4"/>
        <v>16.441821247892076</v>
      </c>
      <c r="H100" s="42">
        <f t="shared" si="5"/>
        <v>131.0924369747899</v>
      </c>
    </row>
    <row r="101" spans="1:8" ht="14.25" customHeight="1">
      <c r="A101" s="15" t="s">
        <v>37</v>
      </c>
      <c r="B101" s="65">
        <f>B102+B103+B104</f>
        <v>1470700</v>
      </c>
      <c r="C101" s="65">
        <f>C102+C103+C104</f>
        <v>1470700</v>
      </c>
      <c r="D101" s="65">
        <f>D102+D103+D104</f>
        <v>0</v>
      </c>
      <c r="E101" s="65">
        <f>E102+E103+E104</f>
        <v>300</v>
      </c>
      <c r="F101" s="42">
        <f t="shared" si="3"/>
        <v>0</v>
      </c>
      <c r="G101" s="42">
        <f t="shared" si="4"/>
        <v>0</v>
      </c>
      <c r="H101" s="42">
        <f t="shared" si="5"/>
        <v>0</v>
      </c>
    </row>
    <row r="102" spans="1:8" s="39" customFormat="1" ht="48" customHeight="1">
      <c r="A102" s="11" t="s">
        <v>131</v>
      </c>
      <c r="B102" s="50">
        <v>2900</v>
      </c>
      <c r="C102" s="50">
        <v>2900</v>
      </c>
      <c r="D102" s="41"/>
      <c r="E102" s="68">
        <v>300</v>
      </c>
      <c r="F102" s="42">
        <f t="shared" si="3"/>
        <v>0</v>
      </c>
      <c r="G102" s="42">
        <f t="shared" si="4"/>
        <v>0</v>
      </c>
      <c r="H102" s="42">
        <f t="shared" si="5"/>
        <v>0</v>
      </c>
    </row>
    <row r="103" spans="1:8" s="39" customFormat="1" ht="39" customHeight="1">
      <c r="A103" s="11" t="s">
        <v>132</v>
      </c>
      <c r="B103" s="50">
        <v>65400</v>
      </c>
      <c r="C103" s="50">
        <v>65400</v>
      </c>
      <c r="D103" s="41"/>
      <c r="E103" s="68"/>
      <c r="F103" s="42">
        <f t="shared" si="3"/>
        <v>0</v>
      </c>
      <c r="G103" s="42">
        <f t="shared" si="4"/>
        <v>0</v>
      </c>
      <c r="H103" s="42"/>
    </row>
    <row r="104" spans="1:8" ht="22.5" customHeight="1">
      <c r="A104" s="17" t="s">
        <v>80</v>
      </c>
      <c r="B104" s="41">
        <f>B107+B108</f>
        <v>1402400</v>
      </c>
      <c r="C104" s="41">
        <f>C107+C108</f>
        <v>1402400</v>
      </c>
      <c r="D104" s="41"/>
      <c r="E104" s="43"/>
      <c r="F104" s="42">
        <f t="shared" si="3"/>
        <v>0</v>
      </c>
      <c r="G104" s="42">
        <f t="shared" si="4"/>
        <v>0</v>
      </c>
      <c r="H104" s="42"/>
    </row>
    <row r="105" spans="1:8" ht="25.5" customHeight="1" hidden="1">
      <c r="A105" s="80" t="s">
        <v>104</v>
      </c>
      <c r="B105" s="41"/>
      <c r="C105" s="41"/>
      <c r="D105" s="41"/>
      <c r="E105" s="43"/>
      <c r="F105" s="42" t="e">
        <f t="shared" si="3"/>
        <v>#DIV/0!</v>
      </c>
      <c r="G105" s="42" t="e">
        <f t="shared" si="4"/>
        <v>#DIV/0!</v>
      </c>
      <c r="H105" s="42" t="e">
        <f t="shared" si="5"/>
        <v>#DIV/0!</v>
      </c>
    </row>
    <row r="106" spans="1:8" ht="25.5" customHeight="1" hidden="1">
      <c r="A106" s="81" t="s">
        <v>103</v>
      </c>
      <c r="B106" s="41"/>
      <c r="C106" s="41"/>
      <c r="D106" s="41"/>
      <c r="E106" s="43"/>
      <c r="F106" s="42" t="e">
        <f t="shared" si="3"/>
        <v>#DIV/0!</v>
      </c>
      <c r="G106" s="42" t="e">
        <f t="shared" si="4"/>
        <v>#DIV/0!</v>
      </c>
      <c r="H106" s="42" t="e">
        <f t="shared" si="5"/>
        <v>#DIV/0!</v>
      </c>
    </row>
    <row r="107" spans="1:8" s="85" customFormat="1" ht="27.75" customHeight="1">
      <c r="A107" s="83" t="s">
        <v>154</v>
      </c>
      <c r="B107" s="84">
        <v>302400</v>
      </c>
      <c r="C107" s="84">
        <v>302400</v>
      </c>
      <c r="D107" s="46"/>
      <c r="E107" s="64"/>
      <c r="F107" s="42">
        <f t="shared" si="3"/>
        <v>0</v>
      </c>
      <c r="G107" s="42">
        <f t="shared" si="4"/>
        <v>0</v>
      </c>
      <c r="H107" s="42">
        <v>0</v>
      </c>
    </row>
    <row r="108" spans="1:8" s="26" customFormat="1" ht="12.75">
      <c r="A108" s="82" t="s">
        <v>134</v>
      </c>
      <c r="B108" s="46">
        <v>1100000</v>
      </c>
      <c r="C108" s="46">
        <v>1100000</v>
      </c>
      <c r="D108" s="46"/>
      <c r="E108" s="64"/>
      <c r="F108" s="42">
        <f t="shared" si="3"/>
        <v>0</v>
      </c>
      <c r="G108" s="42">
        <f t="shared" si="4"/>
        <v>0</v>
      </c>
      <c r="H108" s="42"/>
    </row>
    <row r="109" spans="1:9" ht="18" customHeight="1">
      <c r="A109" s="20" t="s">
        <v>93</v>
      </c>
      <c r="B109" s="65">
        <f>B110</f>
        <v>488100</v>
      </c>
      <c r="C109" s="65">
        <f>C110</f>
        <v>488100</v>
      </c>
      <c r="D109" s="65">
        <f>D110</f>
        <v>15800</v>
      </c>
      <c r="E109" s="65">
        <f>E110</f>
        <v>7900</v>
      </c>
      <c r="F109" s="42">
        <f t="shared" si="3"/>
        <v>3.237041589838148</v>
      </c>
      <c r="G109" s="42">
        <f t="shared" si="4"/>
        <v>3.237041589838148</v>
      </c>
      <c r="H109" s="42" t="s">
        <v>141</v>
      </c>
      <c r="I109" s="3"/>
    </row>
    <row r="110" spans="1:8" ht="24.75" customHeight="1">
      <c r="A110" s="17" t="s">
        <v>87</v>
      </c>
      <c r="B110" s="41">
        <v>488100</v>
      </c>
      <c r="C110" s="41">
        <v>488100</v>
      </c>
      <c r="D110" s="41">
        <v>15800</v>
      </c>
      <c r="E110" s="43">
        <v>7900</v>
      </c>
      <c r="F110" s="42">
        <f t="shared" si="3"/>
        <v>3.237041589838148</v>
      </c>
      <c r="G110" s="42">
        <f t="shared" si="4"/>
        <v>3.237041589838148</v>
      </c>
      <c r="H110" s="42" t="s">
        <v>141</v>
      </c>
    </row>
    <row r="111" spans="1:8" ht="18.75" customHeight="1">
      <c r="A111" s="15" t="s">
        <v>94</v>
      </c>
      <c r="B111" s="41"/>
      <c r="C111" s="41"/>
      <c r="D111" s="45">
        <v>-5325641.01</v>
      </c>
      <c r="E111" s="67">
        <v>-1809700</v>
      </c>
      <c r="F111" s="42"/>
      <c r="G111" s="42"/>
      <c r="H111" s="42" t="s">
        <v>148</v>
      </c>
    </row>
    <row r="112" spans="1:8" s="29" customFormat="1" ht="19.5" customHeight="1">
      <c r="A112" s="31" t="s">
        <v>10</v>
      </c>
      <c r="B112" s="70">
        <f>B54+B55</f>
        <v>340153785</v>
      </c>
      <c r="C112" s="70">
        <f>C54+C55</f>
        <v>340153785</v>
      </c>
      <c r="D112" s="70">
        <f>D54+D55</f>
        <v>42914989.57000001</v>
      </c>
      <c r="E112" s="70">
        <f>E54+E55</f>
        <v>39421100</v>
      </c>
      <c r="F112" s="33">
        <f t="shared" si="3"/>
        <v>12.616349269786904</v>
      </c>
      <c r="G112" s="33">
        <f t="shared" si="4"/>
        <v>12.616349269786904</v>
      </c>
      <c r="H112" s="33">
        <f t="shared" si="5"/>
        <v>108.86299359987419</v>
      </c>
    </row>
    <row r="113" spans="1:8" ht="18.75" customHeight="1">
      <c r="A113" s="21" t="s">
        <v>52</v>
      </c>
      <c r="B113" s="47"/>
      <c r="C113" s="47"/>
      <c r="D113" s="47"/>
      <c r="E113" s="48"/>
      <c r="F113" s="42"/>
      <c r="G113" s="42"/>
      <c r="H113" s="42"/>
    </row>
    <row r="114" spans="1:8" ht="12.75">
      <c r="A114" s="16" t="s">
        <v>53</v>
      </c>
      <c r="B114" s="55">
        <v>34235368</v>
      </c>
      <c r="C114" s="55">
        <v>34235368</v>
      </c>
      <c r="D114" s="48">
        <v>5147135.43</v>
      </c>
      <c r="E114" s="55">
        <v>3720900</v>
      </c>
      <c r="F114" s="42">
        <f t="shared" si="3"/>
        <v>15.03455558006562</v>
      </c>
      <c r="G114" s="42">
        <f t="shared" si="4"/>
        <v>15.03455558006562</v>
      </c>
      <c r="H114" s="42">
        <f t="shared" si="5"/>
        <v>138.33038861565748</v>
      </c>
    </row>
    <row r="115" spans="1:8" ht="12.75">
      <c r="A115" s="22" t="s">
        <v>54</v>
      </c>
      <c r="B115" s="34">
        <v>26988298</v>
      </c>
      <c r="C115" s="34">
        <v>26988298</v>
      </c>
      <c r="D115" s="34">
        <v>4500797.62</v>
      </c>
      <c r="E115" s="34">
        <v>3169000</v>
      </c>
      <c r="F115" s="42">
        <f t="shared" si="3"/>
        <v>16.67684868456692</v>
      </c>
      <c r="G115" s="42">
        <f t="shared" si="4"/>
        <v>16.67684868456692</v>
      </c>
      <c r="H115" s="42">
        <f t="shared" si="5"/>
        <v>142.02580056800252</v>
      </c>
    </row>
    <row r="116" spans="1:8" ht="12.75">
      <c r="A116" s="22" t="s">
        <v>55</v>
      </c>
      <c r="B116" s="34">
        <v>1660568</v>
      </c>
      <c r="C116" s="34">
        <v>1660568</v>
      </c>
      <c r="D116" s="34">
        <v>218141.61</v>
      </c>
      <c r="E116" s="34">
        <v>129100</v>
      </c>
      <c r="F116" s="42">
        <f t="shared" si="3"/>
        <v>13.136565922021862</v>
      </c>
      <c r="G116" s="42">
        <f t="shared" si="4"/>
        <v>13.136565922021862</v>
      </c>
      <c r="H116" s="42">
        <f t="shared" si="5"/>
        <v>168.97103795507357</v>
      </c>
    </row>
    <row r="117" spans="1:8" ht="12.75">
      <c r="A117" s="22" t="s">
        <v>56</v>
      </c>
      <c r="B117" s="34">
        <f>B114-B115-B116</f>
        <v>5586502</v>
      </c>
      <c r="C117" s="34">
        <f>C114-C115-C116</f>
        <v>5586502</v>
      </c>
      <c r="D117" s="34">
        <f>D114-D115-D116</f>
        <v>428196.1999999996</v>
      </c>
      <c r="E117" s="34">
        <f>E114-E115+E116</f>
        <v>681000</v>
      </c>
      <c r="F117" s="42">
        <f t="shared" si="3"/>
        <v>7.664835705777956</v>
      </c>
      <c r="G117" s="42">
        <f t="shared" si="4"/>
        <v>7.664835705777956</v>
      </c>
      <c r="H117" s="42">
        <f t="shared" si="5"/>
        <v>62.87756240822314</v>
      </c>
    </row>
    <row r="118" spans="1:8" s="39" customFormat="1" ht="15.75" customHeight="1">
      <c r="A118" s="16" t="s">
        <v>57</v>
      </c>
      <c r="B118" s="55">
        <v>1055700</v>
      </c>
      <c r="C118" s="55">
        <v>1055700</v>
      </c>
      <c r="D118" s="55">
        <v>113077.72</v>
      </c>
      <c r="E118" s="55">
        <v>125600</v>
      </c>
      <c r="F118" s="42">
        <f t="shared" si="3"/>
        <v>10.711160367528654</v>
      </c>
      <c r="G118" s="42">
        <f t="shared" si="4"/>
        <v>10.711160367528654</v>
      </c>
      <c r="H118" s="42">
        <f t="shared" si="5"/>
        <v>90.03003184713376</v>
      </c>
    </row>
    <row r="119" spans="1:8" ht="16.5" customHeight="1">
      <c r="A119" s="16" t="s">
        <v>58</v>
      </c>
      <c r="B119" s="55">
        <v>2880082</v>
      </c>
      <c r="C119" s="55">
        <v>2880082</v>
      </c>
      <c r="D119" s="48">
        <v>322475.67</v>
      </c>
      <c r="E119" s="55">
        <v>326100</v>
      </c>
      <c r="F119" s="42">
        <f t="shared" si="3"/>
        <v>11.19675307855818</v>
      </c>
      <c r="G119" s="42">
        <f t="shared" si="4"/>
        <v>11.19675307855818</v>
      </c>
      <c r="H119" s="42">
        <f t="shared" si="5"/>
        <v>98.88858325666973</v>
      </c>
    </row>
    <row r="120" spans="1:8" ht="13.5" customHeight="1">
      <c r="A120" s="16" t="s">
        <v>59</v>
      </c>
      <c r="B120" s="55">
        <f>B121+B122+B123+B124</f>
        <v>41724990</v>
      </c>
      <c r="C120" s="55">
        <f>C121+C122+C123+C124</f>
        <v>41724990</v>
      </c>
      <c r="D120" s="55">
        <f>D121+D122+D123+D124</f>
        <v>200978.9</v>
      </c>
      <c r="E120" s="55">
        <v>255900</v>
      </c>
      <c r="F120" s="42">
        <f t="shared" si="3"/>
        <v>0.48167513041944404</v>
      </c>
      <c r="G120" s="42">
        <f t="shared" si="4"/>
        <v>0.48167513041944404</v>
      </c>
      <c r="H120" s="42">
        <f t="shared" si="5"/>
        <v>78.53806174286831</v>
      </c>
    </row>
    <row r="121" spans="1:8" ht="12.75">
      <c r="A121" s="14" t="s">
        <v>60</v>
      </c>
      <c r="B121" s="73">
        <v>150000</v>
      </c>
      <c r="C121" s="73">
        <v>150000</v>
      </c>
      <c r="D121" s="34"/>
      <c r="E121" s="73"/>
      <c r="F121" s="42">
        <f t="shared" si="3"/>
        <v>0</v>
      </c>
      <c r="G121" s="42">
        <f t="shared" si="4"/>
        <v>0</v>
      </c>
      <c r="H121" s="42"/>
    </row>
    <row r="122" spans="1:8" ht="12" customHeight="1">
      <c r="A122" s="22" t="s">
        <v>61</v>
      </c>
      <c r="B122" s="34">
        <v>40398886</v>
      </c>
      <c r="C122" s="34">
        <v>40398886</v>
      </c>
      <c r="D122" s="34">
        <v>200978.9</v>
      </c>
      <c r="E122" s="34">
        <v>255900</v>
      </c>
      <c r="F122" s="42">
        <f t="shared" si="3"/>
        <v>0.49748624256619356</v>
      </c>
      <c r="G122" s="42">
        <f t="shared" si="4"/>
        <v>0.49748624256619356</v>
      </c>
      <c r="H122" s="42">
        <f t="shared" si="5"/>
        <v>78.53806174286831</v>
      </c>
    </row>
    <row r="123" spans="1:8" ht="12.75">
      <c r="A123" s="22" t="s">
        <v>81</v>
      </c>
      <c r="B123" s="34">
        <v>196731</v>
      </c>
      <c r="C123" s="34">
        <v>196731</v>
      </c>
      <c r="D123" s="34"/>
      <c r="E123" s="34"/>
      <c r="F123" s="42">
        <f t="shared" si="3"/>
        <v>0</v>
      </c>
      <c r="G123" s="42">
        <f t="shared" si="4"/>
        <v>0</v>
      </c>
      <c r="H123" s="42"/>
    </row>
    <row r="124" spans="1:8" ht="14.25" customHeight="1">
      <c r="A124" s="22" t="s">
        <v>62</v>
      </c>
      <c r="B124" s="34">
        <v>979373</v>
      </c>
      <c r="C124" s="34">
        <v>979373</v>
      </c>
      <c r="D124" s="34"/>
      <c r="E124" s="34"/>
      <c r="F124" s="42">
        <f t="shared" si="3"/>
        <v>0</v>
      </c>
      <c r="G124" s="42">
        <f t="shared" si="4"/>
        <v>0</v>
      </c>
      <c r="H124" s="42"/>
    </row>
    <row r="125" spans="1:8" ht="15" customHeight="1">
      <c r="A125" s="16" t="s">
        <v>63</v>
      </c>
      <c r="B125" s="55">
        <f>B126+B127+B128</f>
        <v>8483734</v>
      </c>
      <c r="C125" s="55">
        <f>C126+C127+C128</f>
        <v>8483734</v>
      </c>
      <c r="D125" s="55">
        <f>D126+D127+D128</f>
        <v>663432.68</v>
      </c>
      <c r="E125" s="55">
        <f>E126+E127+E128</f>
        <v>626000</v>
      </c>
      <c r="F125" s="42">
        <f t="shared" si="3"/>
        <v>7.820055178533416</v>
      </c>
      <c r="G125" s="42">
        <f t="shared" si="4"/>
        <v>7.820055178533416</v>
      </c>
      <c r="H125" s="42">
        <f t="shared" si="5"/>
        <v>105.97966134185303</v>
      </c>
    </row>
    <row r="126" spans="1:8" ht="12.75">
      <c r="A126" s="22" t="s">
        <v>64</v>
      </c>
      <c r="B126" s="34">
        <v>500000</v>
      </c>
      <c r="C126" s="34">
        <v>500000</v>
      </c>
      <c r="D126" s="34"/>
      <c r="E126" s="34">
        <v>23100</v>
      </c>
      <c r="F126" s="42">
        <f t="shared" si="3"/>
        <v>0</v>
      </c>
      <c r="G126" s="42">
        <f t="shared" si="4"/>
        <v>0</v>
      </c>
      <c r="H126" s="42">
        <f t="shared" si="5"/>
        <v>0</v>
      </c>
    </row>
    <row r="127" spans="1:8" ht="12.75">
      <c r="A127" s="22" t="s">
        <v>65</v>
      </c>
      <c r="B127" s="34">
        <v>1751153</v>
      </c>
      <c r="C127" s="34">
        <v>1751153</v>
      </c>
      <c r="D127" s="34">
        <v>207079.78</v>
      </c>
      <c r="E127" s="34">
        <v>3700</v>
      </c>
      <c r="F127" s="42">
        <f t="shared" si="3"/>
        <v>11.825339076596961</v>
      </c>
      <c r="G127" s="42">
        <f t="shared" si="4"/>
        <v>11.825339076596961</v>
      </c>
      <c r="H127" s="42" t="s">
        <v>147</v>
      </c>
    </row>
    <row r="128" spans="1:8" ht="12" customHeight="1">
      <c r="A128" s="22" t="s">
        <v>66</v>
      </c>
      <c r="B128" s="34">
        <v>6232581</v>
      </c>
      <c r="C128" s="34">
        <v>6232581</v>
      </c>
      <c r="D128" s="34">
        <v>456352.9</v>
      </c>
      <c r="E128" s="34">
        <v>599200</v>
      </c>
      <c r="F128" s="42">
        <f t="shared" si="3"/>
        <v>7.322053255304664</v>
      </c>
      <c r="G128" s="42">
        <f t="shared" si="4"/>
        <v>7.322053255304664</v>
      </c>
      <c r="H128" s="42">
        <f t="shared" si="5"/>
        <v>76.16036381842457</v>
      </c>
    </row>
    <row r="129" spans="1:8" ht="15" customHeight="1" hidden="1">
      <c r="A129" s="16" t="s">
        <v>67</v>
      </c>
      <c r="B129" s="47"/>
      <c r="C129" s="47"/>
      <c r="D129" s="47"/>
      <c r="E129" s="47"/>
      <c r="F129" s="42" t="e">
        <f t="shared" si="3"/>
        <v>#DIV/0!</v>
      </c>
      <c r="G129" s="42" t="e">
        <f t="shared" si="4"/>
        <v>#DIV/0!</v>
      </c>
      <c r="H129" s="42" t="e">
        <f t="shared" si="5"/>
        <v>#DIV/0!</v>
      </c>
    </row>
    <row r="130" spans="1:8" ht="13.5" customHeight="1">
      <c r="A130" s="16" t="s">
        <v>68</v>
      </c>
      <c r="B130" s="55">
        <v>215693874</v>
      </c>
      <c r="C130" s="55">
        <v>215693874</v>
      </c>
      <c r="D130" s="48">
        <v>31647383.65</v>
      </c>
      <c r="E130" s="55">
        <v>30407800</v>
      </c>
      <c r="F130" s="42">
        <f t="shared" si="3"/>
        <v>14.672360908126672</v>
      </c>
      <c r="G130" s="42">
        <f t="shared" si="4"/>
        <v>14.672360908126672</v>
      </c>
      <c r="H130" s="42">
        <f t="shared" si="5"/>
        <v>104.07653184380324</v>
      </c>
    </row>
    <row r="131" spans="1:8" ht="12.75">
      <c r="A131" s="14" t="s">
        <v>88</v>
      </c>
      <c r="B131" s="73">
        <v>188853747</v>
      </c>
      <c r="C131" s="73">
        <v>188853747</v>
      </c>
      <c r="D131" s="34">
        <v>25973760</v>
      </c>
      <c r="E131" s="55"/>
      <c r="F131" s="42">
        <f t="shared" si="3"/>
        <v>13.753372867947386</v>
      </c>
      <c r="G131" s="42">
        <f t="shared" si="4"/>
        <v>13.753372867947386</v>
      </c>
      <c r="H131" s="42"/>
    </row>
    <row r="132" spans="1:8" ht="12.75">
      <c r="A132" s="22" t="s">
        <v>54</v>
      </c>
      <c r="B132" s="34">
        <v>9079843</v>
      </c>
      <c r="C132" s="34">
        <v>9079843</v>
      </c>
      <c r="D132" s="34">
        <v>999146.15</v>
      </c>
      <c r="E132" s="34">
        <v>790600</v>
      </c>
      <c r="F132" s="42">
        <f t="shared" si="3"/>
        <v>11.004002492113575</v>
      </c>
      <c r="G132" s="42">
        <f t="shared" si="4"/>
        <v>11.004002492113575</v>
      </c>
      <c r="H132" s="42">
        <f aca="true" t="shared" si="6" ref="H132:H145">D132/E132*100</f>
        <v>126.37821274981027</v>
      </c>
    </row>
    <row r="133" spans="1:8" ht="18.75" customHeight="1">
      <c r="A133" s="16" t="s">
        <v>82</v>
      </c>
      <c r="B133" s="55">
        <v>24762637</v>
      </c>
      <c r="C133" s="55">
        <v>24762637</v>
      </c>
      <c r="D133" s="48">
        <v>4481760</v>
      </c>
      <c r="E133" s="55">
        <v>4362900</v>
      </c>
      <c r="F133" s="42">
        <f aca="true" t="shared" si="7" ref="F133:F145">D133/B133*100</f>
        <v>18.098880179845143</v>
      </c>
      <c r="G133" s="42">
        <f aca="true" t="shared" si="8" ref="G133:G145">D133/C133*100</f>
        <v>18.098880179845143</v>
      </c>
      <c r="H133" s="42">
        <f t="shared" si="6"/>
        <v>102.72433473148594</v>
      </c>
    </row>
    <row r="134" spans="1:8" ht="12" customHeight="1">
      <c r="A134" s="14" t="s">
        <v>88</v>
      </c>
      <c r="B134" s="34">
        <v>24613549</v>
      </c>
      <c r="C134" s="34">
        <v>24613549</v>
      </c>
      <c r="D134" s="34">
        <v>4481760</v>
      </c>
      <c r="E134" s="34"/>
      <c r="F134" s="42">
        <f t="shared" si="7"/>
        <v>18.20850784257077</v>
      </c>
      <c r="G134" s="42">
        <f t="shared" si="8"/>
        <v>18.20850784257077</v>
      </c>
      <c r="H134" s="42"/>
    </row>
    <row r="135" spans="1:8" ht="12.75" hidden="1">
      <c r="A135" s="22" t="s">
        <v>56</v>
      </c>
      <c r="B135" s="34"/>
      <c r="C135" s="34"/>
      <c r="D135" s="34"/>
      <c r="E135" s="34"/>
      <c r="F135" s="42" t="e">
        <f t="shared" si="7"/>
        <v>#DIV/0!</v>
      </c>
      <c r="G135" s="42" t="e">
        <f t="shared" si="8"/>
        <v>#DIV/0!</v>
      </c>
      <c r="H135" s="42" t="e">
        <f t="shared" si="6"/>
        <v>#DIV/0!</v>
      </c>
    </row>
    <row r="136" spans="1:8" ht="12.75" hidden="1">
      <c r="A136" s="16" t="s">
        <v>69</v>
      </c>
      <c r="B136" s="55"/>
      <c r="C136" s="55"/>
      <c r="D136" s="48"/>
      <c r="E136" s="55"/>
      <c r="F136" s="42" t="e">
        <f t="shared" si="7"/>
        <v>#DIV/0!</v>
      </c>
      <c r="G136" s="42" t="e">
        <f t="shared" si="8"/>
        <v>#DIV/0!</v>
      </c>
      <c r="H136" s="42" t="e">
        <f t="shared" si="6"/>
        <v>#DIV/0!</v>
      </c>
    </row>
    <row r="137" spans="1:8" ht="12.75" customHeight="1">
      <c r="A137" s="16" t="s">
        <v>70</v>
      </c>
      <c r="B137" s="55">
        <f>B138+B139+B140</f>
        <v>12154900</v>
      </c>
      <c r="C137" s="55">
        <f>C138+C139+C140</f>
        <v>12154900</v>
      </c>
      <c r="D137" s="55">
        <f>D138+D139+D140</f>
        <v>119737.53</v>
      </c>
      <c r="E137" s="55">
        <v>132900</v>
      </c>
      <c r="F137" s="42">
        <f t="shared" si="7"/>
        <v>0.9850967922401666</v>
      </c>
      <c r="G137" s="42">
        <f t="shared" si="8"/>
        <v>0.9850967922401666</v>
      </c>
      <c r="H137" s="42">
        <f t="shared" si="6"/>
        <v>90.09595936794582</v>
      </c>
    </row>
    <row r="138" spans="1:8" ht="11.25" customHeight="1">
      <c r="A138" s="22" t="s">
        <v>71</v>
      </c>
      <c r="B138" s="34">
        <v>297800</v>
      </c>
      <c r="C138" s="34">
        <v>297800</v>
      </c>
      <c r="D138" s="34">
        <v>30642.18</v>
      </c>
      <c r="E138" s="34">
        <v>10600</v>
      </c>
      <c r="F138" s="42">
        <f t="shared" si="7"/>
        <v>10.28951645399597</v>
      </c>
      <c r="G138" s="42">
        <f t="shared" si="8"/>
        <v>10.28951645399597</v>
      </c>
      <c r="H138" s="42" t="s">
        <v>141</v>
      </c>
    </row>
    <row r="139" spans="1:8" ht="16.5" customHeight="1">
      <c r="A139" s="22" t="s">
        <v>72</v>
      </c>
      <c r="B139" s="34">
        <v>5023500</v>
      </c>
      <c r="C139" s="34">
        <v>5023500</v>
      </c>
      <c r="D139" s="34"/>
      <c r="E139" s="34">
        <v>300</v>
      </c>
      <c r="F139" s="42">
        <f t="shared" si="7"/>
        <v>0</v>
      </c>
      <c r="G139" s="42">
        <f t="shared" si="8"/>
        <v>0</v>
      </c>
      <c r="H139" s="42">
        <f t="shared" si="6"/>
        <v>0</v>
      </c>
    </row>
    <row r="140" spans="1:8" ht="15" customHeight="1">
      <c r="A140" s="14" t="s">
        <v>73</v>
      </c>
      <c r="B140" s="34">
        <v>6833600</v>
      </c>
      <c r="C140" s="34">
        <v>6833600</v>
      </c>
      <c r="D140" s="34">
        <v>89095.35</v>
      </c>
      <c r="E140" s="34">
        <v>122000</v>
      </c>
      <c r="F140" s="42">
        <f t="shared" si="7"/>
        <v>1.30378351088738</v>
      </c>
      <c r="G140" s="42">
        <f t="shared" si="8"/>
        <v>1.30378351088738</v>
      </c>
      <c r="H140" s="42">
        <f t="shared" si="6"/>
        <v>73.02897540983608</v>
      </c>
    </row>
    <row r="141" spans="1:8" ht="10.5" customHeight="1">
      <c r="A141" s="16" t="s">
        <v>74</v>
      </c>
      <c r="B141" s="55">
        <v>162500</v>
      </c>
      <c r="C141" s="55">
        <v>162500</v>
      </c>
      <c r="D141" s="48">
        <v>49400</v>
      </c>
      <c r="E141" s="55">
        <v>36000</v>
      </c>
      <c r="F141" s="42">
        <f t="shared" si="7"/>
        <v>30.4</v>
      </c>
      <c r="G141" s="42">
        <f t="shared" si="8"/>
        <v>30.4</v>
      </c>
      <c r="H141" s="42">
        <f t="shared" si="6"/>
        <v>137.22222222222223</v>
      </c>
    </row>
    <row r="142" spans="1:8" ht="0.75" customHeight="1" hidden="1">
      <c r="A142" s="14" t="s">
        <v>75</v>
      </c>
      <c r="B142" s="34"/>
      <c r="C142" s="34"/>
      <c r="D142" s="34"/>
      <c r="E142" s="34"/>
      <c r="F142" s="42" t="e">
        <f t="shared" si="7"/>
        <v>#DIV/0!</v>
      </c>
      <c r="G142" s="42" t="e">
        <f t="shared" si="8"/>
        <v>#DIV/0!</v>
      </c>
      <c r="H142" s="42" t="e">
        <f t="shared" si="6"/>
        <v>#DIV/0!</v>
      </c>
    </row>
    <row r="143" spans="1:8" ht="12.75" hidden="1">
      <c r="A143" s="14" t="s">
        <v>76</v>
      </c>
      <c r="B143" s="34"/>
      <c r="C143" s="34"/>
      <c r="D143" s="34"/>
      <c r="E143" s="34"/>
      <c r="F143" s="42" t="e">
        <f t="shared" si="7"/>
        <v>#DIV/0!</v>
      </c>
      <c r="G143" s="42" t="e">
        <f t="shared" si="8"/>
        <v>#DIV/0!</v>
      </c>
      <c r="H143" s="42" t="e">
        <f t="shared" si="6"/>
        <v>#DIV/0!</v>
      </c>
    </row>
    <row r="144" spans="1:8" s="56" customFormat="1" ht="12.75">
      <c r="A144" s="16" t="s">
        <v>133</v>
      </c>
      <c r="B144" s="55"/>
      <c r="C144" s="55"/>
      <c r="D144" s="55"/>
      <c r="E144" s="55">
        <v>1830600</v>
      </c>
      <c r="F144" s="42"/>
      <c r="G144" s="42"/>
      <c r="H144" s="42">
        <f t="shared" si="6"/>
        <v>0</v>
      </c>
    </row>
    <row r="145" spans="1:8" s="32" customFormat="1" ht="17.25" customHeight="1">
      <c r="A145" s="31" t="s">
        <v>77</v>
      </c>
      <c r="B145" s="33">
        <f>B114+B118+B119+B120+B125+B129+B130+B133+B136+B137+B141+B144</f>
        <v>341153785</v>
      </c>
      <c r="C145" s="33">
        <f>C114+C118+C119+C120+C125+C129+C130+C133+C136+C137+C141+C144</f>
        <v>341153785</v>
      </c>
      <c r="D145" s="33">
        <f>D141+D137+D133+D130+D125+D120+D119+D118+D114</f>
        <v>42745381.58</v>
      </c>
      <c r="E145" s="33">
        <f>E141+E137+E133+E130+E125+E120+E119+E118+E114</f>
        <v>39994100</v>
      </c>
      <c r="F145" s="33">
        <f t="shared" si="7"/>
        <v>12.529651863601629</v>
      </c>
      <c r="G145" s="33">
        <f t="shared" si="8"/>
        <v>12.529651863601629</v>
      </c>
      <c r="H145" s="33">
        <f t="shared" si="6"/>
        <v>106.87921863474863</v>
      </c>
    </row>
    <row r="146" spans="1:8" ht="12.75">
      <c r="A146" s="23" t="s">
        <v>78</v>
      </c>
      <c r="B146" s="35">
        <f>B112-B145</f>
        <v>-1000000</v>
      </c>
      <c r="C146" s="35">
        <f>C112-C145</f>
        <v>-1000000</v>
      </c>
      <c r="D146" s="35">
        <f>D112-D145</f>
        <v>169607.99000000954</v>
      </c>
      <c r="E146" s="35">
        <f>E112-E145</f>
        <v>-573000</v>
      </c>
      <c r="F146" s="74"/>
      <c r="G146" s="48"/>
      <c r="H146" s="74"/>
    </row>
    <row r="147" spans="1:8" ht="12.75">
      <c r="A147" s="24"/>
      <c r="B147" s="49"/>
      <c r="C147" s="49"/>
      <c r="D147" s="49"/>
      <c r="E147" s="49"/>
      <c r="F147" s="75"/>
      <c r="G147" s="76"/>
      <c r="H147" s="75"/>
    </row>
    <row r="148" spans="1:8" ht="22.5" customHeight="1">
      <c r="A148" s="89" t="s">
        <v>136</v>
      </c>
      <c r="B148" s="89"/>
      <c r="C148" s="89"/>
      <c r="D148" s="89"/>
      <c r="E148" s="89"/>
      <c r="F148" s="89"/>
      <c r="G148" s="89"/>
      <c r="H148" s="89"/>
    </row>
    <row r="149" spans="1:7" ht="12.75">
      <c r="A149" s="1"/>
      <c r="E149" s="88"/>
      <c r="F149" s="88"/>
      <c r="G149" s="88"/>
    </row>
  </sheetData>
  <sheetProtection/>
  <mergeCells count="4">
    <mergeCell ref="A1:H1"/>
    <mergeCell ref="G2:H2"/>
    <mergeCell ref="E149:G149"/>
    <mergeCell ref="A148:H148"/>
  </mergeCells>
  <printOptions/>
  <pageMargins left="0.7874015748031497" right="0.52" top="0.5905511811023623" bottom="0.5905511811023623" header="0.5118110236220472" footer="0.5118110236220472"/>
  <pageSetup horizontalDpi="600" verticalDpi="600" orientation="portrait" paperSize="9" scale="69" r:id="rId1"/>
  <rowBreaks count="1" manualBreakCount="1">
    <brk id="52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Надя</cp:lastModifiedBy>
  <cp:lastPrinted>2013-03-05T06:26:06Z</cp:lastPrinted>
  <dcterms:created xsi:type="dcterms:W3CDTF">2006-03-13T07:15:44Z</dcterms:created>
  <dcterms:modified xsi:type="dcterms:W3CDTF">2013-03-11T04:54:02Z</dcterms:modified>
  <cp:category/>
  <cp:version/>
  <cp:contentType/>
  <cp:contentStatus/>
</cp:coreProperties>
</file>