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1" sheetId="1" r:id="rId1"/>
  </sheets>
  <definedNames>
    <definedName name="_xlnm.Print_Area" localSheetId="0">'01.01'!$A$1:$I$79</definedName>
  </definedNames>
  <calcPr fullCalcOnLoad="1"/>
</workbook>
</file>

<file path=xl/sharedStrings.xml><?xml version="1.0" encoding="utf-8"?>
<sst xmlns="http://schemas.openxmlformats.org/spreadsheetml/2006/main" count="132" uniqueCount="128">
  <si>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</si>
  <si>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</si>
  <si>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</si>
  <si>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</si>
  <si>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</si>
  <si>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</si>
  <si>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</si>
  <si>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</si>
  <si>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</si>
  <si>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</si>
  <si>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</si>
  <si>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</si>
  <si>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</si>
  <si>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</si>
  <si>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</si>
  <si>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</si>
  <si>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</si>
  <si>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</si>
  <si>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</si>
  <si>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</si>
  <si>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</si>
  <si>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</si>
  <si>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</si>
  <si>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</si>
  <si>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</si>
  <si>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</si>
  <si>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</si>
  <si>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</si>
  <si>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</si>
  <si>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</si>
  <si>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</si>
  <si>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</si>
  <si>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</si>
  <si>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</si>
  <si>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</si>
  <si>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</si>
  <si>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</si>
  <si>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</si>
  <si>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</si>
  <si>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</si>
  <si>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</si>
  <si>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</si>
  <si>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</si>
  <si>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</si>
  <si>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</si>
  <si>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</si>
  <si>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</si>
  <si>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</si>
  <si>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</si>
  <si>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</si>
  <si>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</si>
  <si>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</si>
  <si>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</si>
  <si>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</si>
  <si>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</si>
  <si>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</si>
  <si>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</si>
  <si>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</si>
  <si>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</si>
  <si>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</si>
  <si>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</si>
  <si>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</si>
  <si>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</si>
  <si>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</si>
  <si>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</si>
  <si>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</si>
  <si>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</si>
  <si>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</si>
  <si>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</si>
  <si>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</si>
  <si>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</si>
  <si>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</si>
  <si>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</si>
  <si>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</si>
  <si>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</si>
  <si>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</si>
  <si>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</si>
  <si>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</si>
  <si>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</si>
  <si>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</si>
  <si>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</si>
  <si>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</si>
  <si>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</si>
  <si>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</si>
  <si>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</si>
  <si>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</si>
  <si>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</si>
  <si>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</si>
  <si>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</si>
  <si>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</si>
  <si>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</si>
  <si>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</si>
  <si>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</si>
  <si>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</si>
  <si>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</si>
  <si>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</si>
  <si>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</si>
  <si>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</si>
  <si>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</si>
  <si>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993 111 05035 10 0000 120</t>
  </si>
  <si>
    <t xml:space="preserve">Утверж. план на 2012 г </t>
  </si>
  <si>
    <t xml:space="preserve">% исп. 2012 к 2011г. 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</si>
  <si>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</si>
  <si>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</si>
  <si>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</si>
  <si>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</si>
  <si>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</si>
  <si>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</si>
  <si>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</si>
  <si>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</si>
  <si>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Жилищное хозяйство</t>
  </si>
  <si>
    <t>Коммунальное хозяйство</t>
  </si>
  <si>
    <t>0501</t>
  </si>
  <si>
    <t>0502</t>
  </si>
  <si>
    <t>0310</t>
  </si>
  <si>
    <t>Е.И.Чернов</t>
  </si>
  <si>
    <t>Начальник финансового отдела</t>
  </si>
  <si>
    <r>
      <t xml:space="preserve">  </t>
    </r>
    <r>
      <rPr>
        <sz val="7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</si>
  <si>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7"/>
        <rFont val="Arial Cyr"/>
        <family val="0"/>
      </rPr>
      <t>Иные межбюджетные трансферты</t>
    </r>
  </si>
  <si>
    <t>Субсидии бюджетам поселений на реализацию федеральных целевых программ</t>
  </si>
  <si>
    <t>993 202 02051 10 0000 151</t>
  </si>
  <si>
    <t>АНАЛИЗ ИСПОЛНЕНИЯ БЮДЖЕТА   АСАНОВСКОГО  ПОСЕЛЕНИЯ НА 01.01.2013 г.</t>
  </si>
  <si>
    <t>0409</t>
  </si>
  <si>
    <t>Исполнено на 01.01.12</t>
  </si>
  <si>
    <t>993 111 05013 10 0000 120</t>
  </si>
  <si>
    <t xml:space="preserve">Исполнено на 01.01.13 </t>
  </si>
  <si>
    <t>св. 3р</t>
  </si>
  <si>
    <t xml:space="preserve">Уточ. план на 2012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</si>
</sst>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b/>
      <u val="single"/>
      <sz val="7"/>
      <name val="Arial Cyr"/>
      <family val="0"/>
    </font>
    <font>
      <b/>
      <i/>
      <u val="single"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9" fillId="24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1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 shrinkToFi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4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0" fontId="13" fillId="10" borderId="10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 wrapText="1"/>
    </xf>
    <xf numFmtId="164" fontId="14" fillId="10" borderId="10" xfId="0" applyNumberFormat="1" applyFont="1" applyFill="1" applyBorder="1" applyAlignment="1">
      <alignment horizontal="right"/>
    </xf>
    <xf numFmtId="164" fontId="11" fillId="10" borderId="10" xfId="0" applyNumberFormat="1" applyFont="1" applyFill="1" applyBorder="1" applyAlignment="1">
      <alignment horizontal="right"/>
    </xf>
    <xf numFmtId="0" fontId="5" fillId="10" borderId="0" xfId="0" applyFont="1" applyFill="1" applyAlignment="1">
      <alignment/>
    </xf>
    <xf numFmtId="164" fontId="13" fillId="10" borderId="1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1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2" fontId="13" fillId="1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150" zoomScaleNormal="150" zoomScalePageLayoutView="0" workbookViewId="0" topLeftCell="A7">
      <selection activeCell="D39" sqref="D39"/>
    </sheetView>
  </sheetViews>
  <sheetFormatPr defaultColWidth="9.00390625" defaultRowHeight="12.75"/>
  <cols>
    <col min="1" max="1" width="36.00390625" style="4" customWidth="1"/>
    <col min="2" max="2" width="23.625" style="4" customWidth="1"/>
    <col min="3" max="3" width="8.125" style="1" customWidth="1"/>
    <col min="4" max="5" width="8.875" style="55" customWidth="1"/>
    <col min="6" max="6" width="8.125" style="1" customWidth="1"/>
    <col min="7" max="8" width="6.25390625" style="4" bestFit="1" customWidth="1"/>
    <col min="9" max="9" width="6.875" style="4" customWidth="1"/>
    <col min="10" max="16384" width="9.125" style="4" customWidth="1"/>
  </cols>
  <sheetData>
    <row r="1" spans="1:9" ht="16.5" customHeight="1">
      <c r="A1" s="72" t="s">
        <v>121</v>
      </c>
      <c r="B1" s="72"/>
      <c r="C1" s="72"/>
      <c r="D1" s="72"/>
      <c r="E1" s="72"/>
      <c r="F1" s="72"/>
      <c r="G1" s="72"/>
      <c r="H1" s="72"/>
      <c r="I1" s="72"/>
    </row>
    <row r="2" spans="6:8" ht="12.75" customHeight="1">
      <c r="F2" s="71"/>
      <c r="G2" s="71"/>
      <c r="H2" s="71"/>
    </row>
    <row r="3" spans="1:9" ht="34.5" customHeight="1">
      <c r="A3" s="13" t="s">
        <v>0</v>
      </c>
      <c r="B3" s="13" t="s">
        <v>26</v>
      </c>
      <c r="C3" s="14" t="s">
        <v>100</v>
      </c>
      <c r="D3" s="56" t="s">
        <v>127</v>
      </c>
      <c r="E3" s="56" t="s">
        <v>125</v>
      </c>
      <c r="F3" s="14" t="s">
        <v>123</v>
      </c>
      <c r="G3" s="15" t="s">
        <v>54</v>
      </c>
      <c r="H3" s="15" t="s">
        <v>45</v>
      </c>
      <c r="I3" s="15" t="s">
        <v>101</v>
      </c>
    </row>
    <row r="4" spans="1:9" ht="12" customHeight="1">
      <c r="A4" s="16" t="s">
        <v>1</v>
      </c>
      <c r="B4" s="16"/>
      <c r="C4" s="17">
        <f>C5+C16</f>
        <v>420000</v>
      </c>
      <c r="D4" s="57">
        <f>D5+D16</f>
        <v>381200</v>
      </c>
      <c r="E4" s="57">
        <f>E5+E16</f>
        <v>406860.05</v>
      </c>
      <c r="F4" s="17">
        <f>F5+F16</f>
        <v>424000</v>
      </c>
      <c r="G4" s="17">
        <f>E4/C4*100</f>
        <v>96.87144047619047</v>
      </c>
      <c r="H4" s="17">
        <f>E4/D4*100</f>
        <v>106.73138772298006</v>
      </c>
      <c r="I4" s="17">
        <f>E4/F4*100</f>
        <v>95.95755896226414</v>
      </c>
    </row>
    <row r="5" spans="1:9" ht="12">
      <c r="A5" s="20" t="s">
        <v>19</v>
      </c>
      <c r="B5" s="16"/>
      <c r="C5" s="17">
        <f>C6+C8+C10+C15</f>
        <v>399000</v>
      </c>
      <c r="D5" s="57">
        <f>D6+D8+D10+D15</f>
        <v>355200</v>
      </c>
      <c r="E5" s="57">
        <f>E6+E8+E10+E15</f>
        <v>367055.62</v>
      </c>
      <c r="F5" s="17">
        <f>F6+F8+F10+F15</f>
        <v>352800</v>
      </c>
      <c r="G5" s="17">
        <f aca="true" t="shared" si="0" ref="G5:G68">E5/C5*100</f>
        <v>91.99388972431078</v>
      </c>
      <c r="H5" s="17">
        <f aca="true" t="shared" si="1" ref="H5:H11">E5/D5*100</f>
        <v>103.33773085585585</v>
      </c>
      <c r="I5" s="17">
        <f>E5/F5*100</f>
        <v>104.04070861678005</v>
      </c>
    </row>
    <row r="6" spans="1:9" ht="12">
      <c r="A6" s="21" t="s">
        <v>2</v>
      </c>
      <c r="B6" s="22" t="s">
        <v>27</v>
      </c>
      <c r="C6" s="23">
        <f>C7</f>
        <v>143700</v>
      </c>
      <c r="D6" s="58">
        <f>D7</f>
        <v>151000</v>
      </c>
      <c r="E6" s="58">
        <f>E7</f>
        <v>161430.12</v>
      </c>
      <c r="F6" s="23">
        <f>F7</f>
        <v>134100</v>
      </c>
      <c r="G6" s="17">
        <f t="shared" si="0"/>
        <v>112.33828810020876</v>
      </c>
      <c r="H6" s="17">
        <f t="shared" si="1"/>
        <v>106.90736423841058</v>
      </c>
      <c r="I6" s="17">
        <f>E6/F6*100</f>
        <v>120.38040268456376</v>
      </c>
    </row>
    <row r="7" spans="1:9" ht="12">
      <c r="A7" s="24" t="s">
        <v>3</v>
      </c>
      <c r="B7" s="13" t="s">
        <v>50</v>
      </c>
      <c r="C7" s="25">
        <v>143700</v>
      </c>
      <c r="D7" s="59">
        <v>151000</v>
      </c>
      <c r="E7" s="59">
        <v>161430.12</v>
      </c>
      <c r="F7" s="25">
        <v>134100</v>
      </c>
      <c r="G7" s="17">
        <f t="shared" si="0"/>
        <v>112.33828810020876</v>
      </c>
      <c r="H7" s="17">
        <f t="shared" si="1"/>
        <v>106.90736423841058</v>
      </c>
      <c r="I7" s="17">
        <f>E7/F7*100</f>
        <v>120.38040268456376</v>
      </c>
    </row>
    <row r="8" spans="1:9" ht="12">
      <c r="A8" s="21" t="s">
        <v>4</v>
      </c>
      <c r="B8" s="22" t="s">
        <v>28</v>
      </c>
      <c r="C8" s="23">
        <f>C9</f>
        <v>49300</v>
      </c>
      <c r="D8" s="59">
        <v>83500</v>
      </c>
      <c r="E8" s="58">
        <f>E9</f>
        <v>83492.15</v>
      </c>
      <c r="F8" s="23">
        <f>F9</f>
        <v>36200</v>
      </c>
      <c r="G8" s="17">
        <f t="shared" si="0"/>
        <v>169.3552738336714</v>
      </c>
      <c r="H8" s="17">
        <f t="shared" si="1"/>
        <v>99.9905988023952</v>
      </c>
      <c r="I8" s="17">
        <f>E8/F8*100</f>
        <v>230.64129834254143</v>
      </c>
    </row>
    <row r="9" spans="1:9" ht="11.25" customHeight="1">
      <c r="A9" s="26" t="s">
        <v>5</v>
      </c>
      <c r="B9" s="15" t="s">
        <v>51</v>
      </c>
      <c r="C9" s="25">
        <v>49300</v>
      </c>
      <c r="D9" s="59">
        <v>83500</v>
      </c>
      <c r="E9" s="59">
        <v>83492.15</v>
      </c>
      <c r="F9" s="25">
        <v>36200</v>
      </c>
      <c r="G9" s="17">
        <f t="shared" si="0"/>
        <v>169.3552738336714</v>
      </c>
      <c r="H9" s="17">
        <f t="shared" si="1"/>
        <v>99.9905988023952</v>
      </c>
      <c r="I9" s="17">
        <f>E9/F9*100</f>
        <v>230.64129834254143</v>
      </c>
    </row>
    <row r="10" spans="1:9" ht="11.25" customHeight="1">
      <c r="A10" s="27" t="s">
        <v>6</v>
      </c>
      <c r="B10" s="28" t="s">
        <v>29</v>
      </c>
      <c r="C10" s="23">
        <f>C11+C12</f>
        <v>201000</v>
      </c>
      <c r="D10" s="23">
        <f>D11+D12</f>
        <v>109700</v>
      </c>
      <c r="E10" s="58">
        <f>E11+E12</f>
        <v>109433.34999999999</v>
      </c>
      <c r="F10" s="23">
        <f>F11+F12</f>
        <v>170700</v>
      </c>
      <c r="G10" s="17">
        <f t="shared" si="0"/>
        <v>54.444452736318404</v>
      </c>
      <c r="H10" s="17">
        <f t="shared" si="1"/>
        <v>99.75692798541476</v>
      </c>
      <c r="I10" s="17">
        <f>E10/F10*100</f>
        <v>64.10858230814294</v>
      </c>
    </row>
    <row r="11" spans="1:9" ht="12.75" customHeight="1">
      <c r="A11" s="26" t="s">
        <v>7</v>
      </c>
      <c r="B11" s="15" t="s">
        <v>30</v>
      </c>
      <c r="C11" s="25">
        <v>50000</v>
      </c>
      <c r="D11" s="59">
        <v>32900</v>
      </c>
      <c r="E11" s="59">
        <v>33709.72</v>
      </c>
      <c r="F11" s="25">
        <v>900</v>
      </c>
      <c r="G11" s="17">
        <f t="shared" si="0"/>
        <v>67.41944</v>
      </c>
      <c r="H11" s="17">
        <f t="shared" si="1"/>
        <v>102.46115501519756</v>
      </c>
      <c r="I11" s="17">
        <f>E11/F11*100</f>
        <v>3745.5244444444447</v>
      </c>
    </row>
    <row r="12" spans="1:9" ht="12">
      <c r="A12" s="27" t="s">
        <v>22</v>
      </c>
      <c r="B12" s="28" t="s">
        <v>72</v>
      </c>
      <c r="C12" s="17">
        <f>C13+C14</f>
        <v>151000</v>
      </c>
      <c r="D12" s="17">
        <f>D13+D14</f>
        <v>76800</v>
      </c>
      <c r="E12" s="57">
        <f>E13+E14</f>
        <v>75723.62999999999</v>
      </c>
      <c r="F12" s="17">
        <f>F13+F14</f>
        <v>169800</v>
      </c>
      <c r="G12" s="17">
        <f t="shared" si="0"/>
        <v>50.14809933774834</v>
      </c>
      <c r="H12" s="17">
        <f aca="true" t="shared" si="2" ref="H12:H68">E12/D12*100</f>
        <v>98.5984765625</v>
      </c>
      <c r="I12" s="17">
        <f>E12/F12*100</f>
        <v>44.595777385159</v>
      </c>
    </row>
    <row r="13" spans="1:9" ht="12">
      <c r="A13" s="26" t="s">
        <v>8</v>
      </c>
      <c r="B13" s="15" t="s">
        <v>31</v>
      </c>
      <c r="C13" s="25">
        <v>149000</v>
      </c>
      <c r="D13" s="59">
        <v>75900</v>
      </c>
      <c r="E13" s="59">
        <v>74894.9</v>
      </c>
      <c r="F13" s="25">
        <v>167800</v>
      </c>
      <c r="G13" s="17">
        <f t="shared" si="0"/>
        <v>50.265033557046976</v>
      </c>
      <c r="H13" s="17">
        <f t="shared" si="2"/>
        <v>98.67575757575757</v>
      </c>
      <c r="I13" s="17">
        <f>E13/F13*100</f>
        <v>44.6334326579261</v>
      </c>
    </row>
    <row r="14" spans="1:9" ht="12">
      <c r="A14" s="26" t="s">
        <v>9</v>
      </c>
      <c r="B14" s="15" t="s">
        <v>32</v>
      </c>
      <c r="C14" s="25">
        <v>2000</v>
      </c>
      <c r="D14" s="59">
        <v>900</v>
      </c>
      <c r="E14" s="59">
        <v>828.73</v>
      </c>
      <c r="F14" s="25">
        <v>2000</v>
      </c>
      <c r="G14" s="17">
        <f t="shared" si="0"/>
        <v>41.436499999999995</v>
      </c>
      <c r="H14" s="17">
        <f t="shared" si="2"/>
        <v>92.08111111111111</v>
      </c>
      <c r="I14" s="17">
        <f>E14/F14*100</f>
        <v>41.436499999999995</v>
      </c>
    </row>
    <row r="15" spans="1:9" s="7" customFormat="1" ht="12.75" customHeight="1">
      <c r="A15" s="29" t="s">
        <v>64</v>
      </c>
      <c r="B15" s="30" t="s">
        <v>65</v>
      </c>
      <c r="C15" s="17">
        <v>5000</v>
      </c>
      <c r="D15" s="59">
        <v>11000</v>
      </c>
      <c r="E15" s="57">
        <v>12700</v>
      </c>
      <c r="F15" s="17">
        <v>11800</v>
      </c>
      <c r="G15" s="17">
        <f t="shared" si="0"/>
        <v>254</v>
      </c>
      <c r="H15" s="17">
        <f t="shared" si="2"/>
        <v>115.45454545454545</v>
      </c>
      <c r="I15" s="17">
        <f>E15/F15*100</f>
        <v>107.62711864406779</v>
      </c>
    </row>
    <row r="16" spans="1:9" ht="12">
      <c r="A16" s="29" t="s">
        <v>20</v>
      </c>
      <c r="B16" s="30"/>
      <c r="C16" s="17">
        <f>C17+C21+C25</f>
        <v>21000</v>
      </c>
      <c r="D16" s="59">
        <f>D17</f>
        <v>26000</v>
      </c>
      <c r="E16" s="57">
        <f>E17+E21+E25</f>
        <v>39804.43</v>
      </c>
      <c r="F16" s="17">
        <f>F17+F21+F22</f>
        <v>71200</v>
      </c>
      <c r="G16" s="17">
        <f t="shared" si="0"/>
        <v>189.54490476190475</v>
      </c>
      <c r="H16" s="17">
        <f t="shared" si="2"/>
        <v>153.09396153846154</v>
      </c>
      <c r="I16" s="17">
        <f>E16/F16*100</f>
        <v>55.90509831460674</v>
      </c>
    </row>
    <row r="17" spans="1:9" ht="36">
      <c r="A17" s="27" t="s">
        <v>10</v>
      </c>
      <c r="B17" s="28" t="s">
        <v>73</v>
      </c>
      <c r="C17" s="23">
        <f>C18</f>
        <v>21000</v>
      </c>
      <c r="D17" s="59">
        <f>D18</f>
        <v>26000</v>
      </c>
      <c r="E17" s="58">
        <f>E18</f>
        <v>39804.43</v>
      </c>
      <c r="F17" s="23">
        <f>F18+F19</f>
        <v>32100</v>
      </c>
      <c r="G17" s="17">
        <f t="shared" si="0"/>
        <v>189.54490476190475</v>
      </c>
      <c r="H17" s="17">
        <f t="shared" si="2"/>
        <v>153.09396153846154</v>
      </c>
      <c r="I17" s="17">
        <f>E17/F17*100</f>
        <v>124.00133956386293</v>
      </c>
    </row>
    <row r="18" spans="1:9" ht="38.25" customHeight="1">
      <c r="A18" s="26" t="s">
        <v>53</v>
      </c>
      <c r="B18" s="15" t="s">
        <v>124</v>
      </c>
      <c r="C18" s="25">
        <v>21000</v>
      </c>
      <c r="D18" s="59">
        <v>26000</v>
      </c>
      <c r="E18" s="59">
        <v>39804.43</v>
      </c>
      <c r="F18" s="25">
        <v>31100</v>
      </c>
      <c r="G18" s="17">
        <f t="shared" si="0"/>
        <v>189.54490476190475</v>
      </c>
      <c r="H18" s="17">
        <f t="shared" si="2"/>
        <v>153.09396153846154</v>
      </c>
      <c r="I18" s="17">
        <f>E18/F18*100</f>
        <v>127.98852090032153</v>
      </c>
    </row>
    <row r="19" spans="1:9" ht="48.75">
      <c r="A19" s="11" t="s">
        <v>98</v>
      </c>
      <c r="B19" s="31" t="s">
        <v>99</v>
      </c>
      <c r="C19" s="25"/>
      <c r="D19" s="59">
        <v>0</v>
      </c>
      <c r="E19" s="59"/>
      <c r="F19" s="25">
        <v>1000</v>
      </c>
      <c r="G19" s="17"/>
      <c r="H19" s="17"/>
      <c r="I19" s="17">
        <f>E19/F19*100</f>
        <v>0</v>
      </c>
    </row>
    <row r="20" spans="1:9" ht="18" hidden="1">
      <c r="A20" s="32" t="s">
        <v>87</v>
      </c>
      <c r="B20" s="15" t="s">
        <v>88</v>
      </c>
      <c r="C20" s="25"/>
      <c r="D20" s="59" t="e">
        <f>#REF!+#REF!</f>
        <v>#REF!</v>
      </c>
      <c r="E20" s="59"/>
      <c r="F20" s="25">
        <v>0.3</v>
      </c>
      <c r="G20" s="17" t="e">
        <f t="shared" si="0"/>
        <v>#DIV/0!</v>
      </c>
      <c r="H20" s="17" t="e">
        <f t="shared" si="2"/>
        <v>#REF!</v>
      </c>
      <c r="I20" s="17">
        <f>E20/F20*100</f>
        <v>0</v>
      </c>
    </row>
    <row r="21" spans="1:9" ht="19.5">
      <c r="A21" s="26" t="s">
        <v>74</v>
      </c>
      <c r="B21" s="15" t="s">
        <v>75</v>
      </c>
      <c r="C21" s="25">
        <v>0</v>
      </c>
      <c r="D21" s="59">
        <v>0</v>
      </c>
      <c r="E21" s="59"/>
      <c r="F21" s="25">
        <v>300</v>
      </c>
      <c r="G21" s="17"/>
      <c r="H21" s="17"/>
      <c r="I21" s="17">
        <f>E21/F21*100</f>
        <v>0</v>
      </c>
    </row>
    <row r="22" spans="1:9" ht="10.5" customHeight="1">
      <c r="A22" s="29" t="s">
        <v>89</v>
      </c>
      <c r="B22" s="15" t="s">
        <v>90</v>
      </c>
      <c r="C22" s="25"/>
      <c r="D22" s="59">
        <v>0</v>
      </c>
      <c r="E22" s="59"/>
      <c r="F22" s="25">
        <v>38800</v>
      </c>
      <c r="G22" s="17"/>
      <c r="H22" s="17"/>
      <c r="I22" s="17">
        <f>E22/F22*100</f>
        <v>0</v>
      </c>
    </row>
    <row r="23" spans="1:9" ht="19.5" hidden="1">
      <c r="A23" s="26" t="s">
        <v>81</v>
      </c>
      <c r="B23" s="15" t="s">
        <v>82</v>
      </c>
      <c r="C23" s="25"/>
      <c r="D23" s="59" t="e">
        <f>#REF!+#REF!</f>
        <v>#REF!</v>
      </c>
      <c r="E23" s="59"/>
      <c r="F23" s="25">
        <v>38.9</v>
      </c>
      <c r="G23" s="17" t="e">
        <f t="shared" si="0"/>
        <v>#DIV/0!</v>
      </c>
      <c r="H23" s="17" t="e">
        <f t="shared" si="2"/>
        <v>#REF!</v>
      </c>
      <c r="I23" s="17">
        <f>E23/F23*100</f>
        <v>0</v>
      </c>
    </row>
    <row r="24" spans="1:9" ht="19.5" hidden="1">
      <c r="A24" s="33" t="s">
        <v>107</v>
      </c>
      <c r="B24" s="34" t="s">
        <v>108</v>
      </c>
      <c r="C24" s="25"/>
      <c r="D24" s="59" t="e">
        <f>#REF!+#REF!</f>
        <v>#REF!</v>
      </c>
      <c r="E24" s="59"/>
      <c r="F24" s="25"/>
      <c r="G24" s="17" t="e">
        <f t="shared" si="0"/>
        <v>#DIV/0!</v>
      </c>
      <c r="H24" s="17" t="e">
        <f t="shared" si="2"/>
        <v>#REF!</v>
      </c>
      <c r="I24" s="17" t="e">
        <f>E24/F24*100</f>
        <v>#DIV/0!</v>
      </c>
    </row>
    <row r="25" spans="1:9" ht="12" hidden="1">
      <c r="A25" s="26" t="s">
        <v>55</v>
      </c>
      <c r="B25" s="15" t="s">
        <v>56</v>
      </c>
      <c r="C25" s="25"/>
      <c r="D25" s="59" t="e">
        <f>#REF!+#REF!</f>
        <v>#REF!</v>
      </c>
      <c r="E25" s="59"/>
      <c r="F25" s="25">
        <v>0</v>
      </c>
      <c r="G25" s="17" t="e">
        <f t="shared" si="0"/>
        <v>#DIV/0!</v>
      </c>
      <c r="H25" s="17" t="e">
        <f t="shared" si="2"/>
        <v>#REF!</v>
      </c>
      <c r="I25" s="17" t="e">
        <f>E25/F25*100</f>
        <v>#DIV/0!</v>
      </c>
    </row>
    <row r="26" spans="1:9" ht="18.75" customHeight="1">
      <c r="A26" s="27" t="s">
        <v>11</v>
      </c>
      <c r="B26" s="28" t="s">
        <v>33</v>
      </c>
      <c r="C26" s="23">
        <f>C27+C33+C28+C32+C34+C31+C38+C36+C39</f>
        <v>1288600</v>
      </c>
      <c r="D26" s="57">
        <f>D27+D28+D29+D32+D33+D34+D37+D39</f>
        <v>5308443</v>
      </c>
      <c r="E26" s="58">
        <f>E27+E33+E28+E32+E34+E31+E38+E36+E39+E37+E29</f>
        <v>3366433</v>
      </c>
      <c r="F26" s="23">
        <f>F27+F33+F28+F32+F34+F31+F38+F36+F39+F37</f>
        <v>1991000</v>
      </c>
      <c r="G26" s="17">
        <f t="shared" si="0"/>
        <v>261.2473226757721</v>
      </c>
      <c r="H26" s="17">
        <f t="shared" si="2"/>
        <v>63.416579965161155</v>
      </c>
      <c r="I26" s="17">
        <f>E26/F26*100</f>
        <v>169.08252134605726</v>
      </c>
    </row>
    <row r="27" spans="1:9" ht="24.75" customHeight="1">
      <c r="A27" s="26" t="s">
        <v>44</v>
      </c>
      <c r="B27" s="15" t="s">
        <v>34</v>
      </c>
      <c r="C27" s="25">
        <v>1089100</v>
      </c>
      <c r="D27" s="59">
        <v>1190000</v>
      </c>
      <c r="E27" s="59">
        <v>1190000</v>
      </c>
      <c r="F27" s="25">
        <v>1072400</v>
      </c>
      <c r="G27" s="17">
        <f t="shared" si="0"/>
        <v>109.26453034615737</v>
      </c>
      <c r="H27" s="17">
        <f t="shared" si="2"/>
        <v>100</v>
      </c>
      <c r="I27" s="17">
        <f>E27/F27*100</f>
        <v>110.96605744125327</v>
      </c>
    </row>
    <row r="28" spans="1:9" ht="21" customHeight="1">
      <c r="A28" s="26" t="s">
        <v>57</v>
      </c>
      <c r="B28" s="15" t="s">
        <v>58</v>
      </c>
      <c r="C28" s="25">
        <v>0</v>
      </c>
      <c r="D28" s="59">
        <v>137712</v>
      </c>
      <c r="E28" s="59"/>
      <c r="F28" s="25">
        <v>0</v>
      </c>
      <c r="G28" s="17"/>
      <c r="H28" s="17">
        <f t="shared" si="2"/>
        <v>0</v>
      </c>
      <c r="I28" s="17"/>
    </row>
    <row r="29" spans="1:9" ht="20.25" customHeight="1">
      <c r="A29" s="26" t="s">
        <v>119</v>
      </c>
      <c r="B29" s="15" t="s">
        <v>120</v>
      </c>
      <c r="C29" s="25"/>
      <c r="D29" s="59">
        <v>119056</v>
      </c>
      <c r="E29" s="59"/>
      <c r="F29" s="25"/>
      <c r="G29" s="17"/>
      <c r="H29" s="17">
        <f t="shared" si="2"/>
        <v>0</v>
      </c>
      <c r="I29" s="17"/>
    </row>
    <row r="30" spans="1:9" ht="29.25" hidden="1">
      <c r="A30" s="35" t="s">
        <v>60</v>
      </c>
      <c r="B30" s="15" t="s">
        <v>61</v>
      </c>
      <c r="C30" s="25"/>
      <c r="D30" s="59" t="e">
        <f>#REF!+#REF!</f>
        <v>#REF!</v>
      </c>
      <c r="E30" s="59"/>
      <c r="F30" s="25">
        <v>0</v>
      </c>
      <c r="G30" s="17" t="e">
        <f t="shared" si="0"/>
        <v>#DIV/0!</v>
      </c>
      <c r="H30" s="17" t="e">
        <f t="shared" si="2"/>
        <v>#REF!</v>
      </c>
      <c r="I30" s="17" t="e">
        <f>E30/F30*100</f>
        <v>#DIV/0!</v>
      </c>
    </row>
    <row r="31" spans="1:9" ht="29.25" hidden="1">
      <c r="A31" s="35" t="s">
        <v>60</v>
      </c>
      <c r="B31" s="15" t="s">
        <v>83</v>
      </c>
      <c r="C31" s="25"/>
      <c r="D31" s="59" t="e">
        <f>#REF!+#REF!</f>
        <v>#REF!</v>
      </c>
      <c r="E31" s="59"/>
      <c r="F31" s="25">
        <v>0</v>
      </c>
      <c r="G31" s="17" t="e">
        <f t="shared" si="0"/>
        <v>#DIV/0!</v>
      </c>
      <c r="H31" s="17" t="e">
        <f t="shared" si="2"/>
        <v>#REF!</v>
      </c>
      <c r="I31" s="17" t="e">
        <f>E31/F31*100</f>
        <v>#DIV/0!</v>
      </c>
    </row>
    <row r="32" spans="1:9" ht="24" customHeight="1">
      <c r="A32" s="26" t="s">
        <v>62</v>
      </c>
      <c r="B32" s="15" t="s">
        <v>63</v>
      </c>
      <c r="C32" s="25">
        <v>97500</v>
      </c>
      <c r="D32" s="59">
        <v>271200</v>
      </c>
      <c r="E32" s="59">
        <v>271200</v>
      </c>
      <c r="F32" s="25">
        <v>129500</v>
      </c>
      <c r="G32" s="17">
        <f t="shared" si="0"/>
        <v>278.15384615384613</v>
      </c>
      <c r="H32" s="17">
        <f t="shared" si="2"/>
        <v>100</v>
      </c>
      <c r="I32" s="17">
        <f>E32/F32*100</f>
        <v>209.4208494208494</v>
      </c>
    </row>
    <row r="33" spans="1:9" ht="26.25" customHeight="1">
      <c r="A33" s="26" t="s">
        <v>59</v>
      </c>
      <c r="B33" s="15" t="s">
        <v>52</v>
      </c>
      <c r="C33" s="25">
        <v>57000</v>
      </c>
      <c r="D33" s="59">
        <v>57550</v>
      </c>
      <c r="E33" s="59">
        <v>57550</v>
      </c>
      <c r="F33" s="25">
        <v>46600</v>
      </c>
      <c r="G33" s="17">
        <f t="shared" si="0"/>
        <v>100.96491228070175</v>
      </c>
      <c r="H33" s="17">
        <f t="shared" si="2"/>
        <v>100</v>
      </c>
      <c r="I33" s="17">
        <f>E33/F33*100</f>
        <v>123.49785407725322</v>
      </c>
    </row>
    <row r="34" spans="1:9" ht="19.5">
      <c r="A34" s="26" t="s">
        <v>68</v>
      </c>
      <c r="B34" s="15" t="s">
        <v>69</v>
      </c>
      <c r="C34" s="25"/>
      <c r="D34" s="59">
        <v>1852400</v>
      </c>
      <c r="E34" s="59">
        <v>1008657</v>
      </c>
      <c r="F34" s="25">
        <v>0</v>
      </c>
      <c r="G34" s="17"/>
      <c r="H34" s="17">
        <f t="shared" si="2"/>
        <v>54.45136039732239</v>
      </c>
      <c r="I34" s="17"/>
    </row>
    <row r="35" spans="1:9" ht="12" hidden="1">
      <c r="A35" s="26" t="s">
        <v>25</v>
      </c>
      <c r="B35" s="15"/>
      <c r="C35" s="25"/>
      <c r="D35" s="59" t="e">
        <f>#REF!+#REF!</f>
        <v>#REF!</v>
      </c>
      <c r="E35" s="59"/>
      <c r="F35" s="25"/>
      <c r="G35" s="17" t="e">
        <f t="shared" si="0"/>
        <v>#DIV/0!</v>
      </c>
      <c r="H35" s="17" t="e">
        <f t="shared" si="2"/>
        <v>#REF!</v>
      </c>
      <c r="I35" s="17" t="e">
        <f>E35/F35*100</f>
        <v>#DIV/0!</v>
      </c>
    </row>
    <row r="36" spans="1:9" ht="29.25" hidden="1">
      <c r="A36" s="36" t="s">
        <v>102</v>
      </c>
      <c r="B36" s="15" t="s">
        <v>69</v>
      </c>
      <c r="C36" s="25"/>
      <c r="D36" s="59" t="e">
        <f>#REF!+#REF!</f>
        <v>#REF!</v>
      </c>
      <c r="E36" s="59"/>
      <c r="F36" s="25"/>
      <c r="G36" s="17" t="e">
        <f t="shared" si="0"/>
        <v>#DIV/0!</v>
      </c>
      <c r="H36" s="17" t="e">
        <f t="shared" si="2"/>
        <v>#REF!</v>
      </c>
      <c r="I36" s="17" t="e">
        <f>E36/F36*100</f>
        <v>#DIV/0!</v>
      </c>
    </row>
    <row r="37" spans="1:9" ht="48.75">
      <c r="A37" s="37" t="s">
        <v>85</v>
      </c>
      <c r="B37" s="15" t="s">
        <v>86</v>
      </c>
      <c r="C37" s="25"/>
      <c r="D37" s="59">
        <v>1610400</v>
      </c>
      <c r="E37" s="59">
        <v>768900</v>
      </c>
      <c r="F37" s="25">
        <v>742500</v>
      </c>
      <c r="G37" s="17"/>
      <c r="H37" s="17">
        <f t="shared" si="2"/>
        <v>47.74590163934426</v>
      </c>
      <c r="I37" s="17">
        <f>E37/F37*100</f>
        <v>103.55555555555556</v>
      </c>
    </row>
    <row r="38" spans="1:9" ht="19.5" hidden="1">
      <c r="A38" s="26" t="s">
        <v>70</v>
      </c>
      <c r="B38" s="15" t="s">
        <v>71</v>
      </c>
      <c r="C38" s="25"/>
      <c r="D38" s="59" t="e">
        <f>#REF!+#REF!</f>
        <v>#REF!</v>
      </c>
      <c r="E38" s="59"/>
      <c r="F38" s="25">
        <v>0</v>
      </c>
      <c r="G38" s="17" t="e">
        <f t="shared" si="0"/>
        <v>#DIV/0!</v>
      </c>
      <c r="H38" s="17" t="e">
        <f t="shared" si="2"/>
        <v>#REF!</v>
      </c>
      <c r="I38" s="17" t="e">
        <f>E38/F38*100</f>
        <v>#DIV/0!</v>
      </c>
    </row>
    <row r="39" spans="1:9" ht="16.5" customHeight="1">
      <c r="A39" s="27" t="s">
        <v>103</v>
      </c>
      <c r="B39" s="38" t="s">
        <v>105</v>
      </c>
      <c r="C39" s="17">
        <f>C40</f>
        <v>45000</v>
      </c>
      <c r="D39" s="57">
        <v>70125</v>
      </c>
      <c r="E39" s="57">
        <f>E40</f>
        <v>70126</v>
      </c>
      <c r="F39" s="17"/>
      <c r="G39" s="17">
        <f t="shared" si="0"/>
        <v>155.83555555555554</v>
      </c>
      <c r="H39" s="17">
        <f t="shared" si="2"/>
        <v>100.00142602495544</v>
      </c>
      <c r="I39" s="17"/>
    </row>
    <row r="40" spans="1:9" ht="22.5" customHeight="1">
      <c r="A40" s="26" t="s">
        <v>104</v>
      </c>
      <c r="B40" s="39" t="s">
        <v>106</v>
      </c>
      <c r="C40" s="25">
        <v>45000</v>
      </c>
      <c r="D40" s="59">
        <v>70125</v>
      </c>
      <c r="E40" s="59">
        <v>70126</v>
      </c>
      <c r="F40" s="25"/>
      <c r="G40" s="17">
        <f t="shared" si="0"/>
        <v>155.83555555555554</v>
      </c>
      <c r="H40" s="17">
        <f t="shared" si="2"/>
        <v>100.00142602495544</v>
      </c>
      <c r="I40" s="17"/>
    </row>
    <row r="41" spans="1:9" ht="0.75" customHeight="1" hidden="1">
      <c r="A41" s="27" t="s">
        <v>12</v>
      </c>
      <c r="B41" s="28" t="s">
        <v>35</v>
      </c>
      <c r="C41" s="23"/>
      <c r="D41" s="58"/>
      <c r="E41" s="58"/>
      <c r="F41" s="23"/>
      <c r="G41" s="17" t="e">
        <f t="shared" si="0"/>
        <v>#DIV/0!</v>
      </c>
      <c r="H41" s="17" t="e">
        <f t="shared" si="2"/>
        <v>#DIV/0!</v>
      </c>
      <c r="I41" s="17" t="e">
        <f>E41/F41*100</f>
        <v>#DIV/0!</v>
      </c>
    </row>
    <row r="42" spans="1:9" s="53" customFormat="1" ht="17.25" customHeight="1">
      <c r="A42" s="49" t="s">
        <v>13</v>
      </c>
      <c r="B42" s="50"/>
      <c r="C42" s="51">
        <f>C4+C26+C41</f>
        <v>1708600</v>
      </c>
      <c r="D42" s="60">
        <f>D26+D4</f>
        <v>5689643</v>
      </c>
      <c r="E42" s="60">
        <f>E4+E26+E41</f>
        <v>3773293.05</v>
      </c>
      <c r="F42" s="51">
        <f>F4+F26+F41</f>
        <v>2415000</v>
      </c>
      <c r="G42" s="52">
        <f t="shared" si="0"/>
        <v>220.84121795622144</v>
      </c>
      <c r="H42" s="52">
        <f t="shared" si="2"/>
        <v>66.318625790757</v>
      </c>
      <c r="I42" s="52">
        <f>E42/F42*100</f>
        <v>156.24401863354035</v>
      </c>
    </row>
    <row r="43" spans="1:9" ht="12.75" customHeight="1">
      <c r="A43" s="30" t="s">
        <v>14</v>
      </c>
      <c r="B43" s="30"/>
      <c r="C43" s="40"/>
      <c r="D43" s="58"/>
      <c r="E43" s="58"/>
      <c r="F43" s="40"/>
      <c r="G43" s="17"/>
      <c r="H43" s="17"/>
      <c r="I43" s="17"/>
    </row>
    <row r="44" spans="1:9" ht="12">
      <c r="A44" s="27" t="s">
        <v>15</v>
      </c>
      <c r="B44" s="41" t="s">
        <v>84</v>
      </c>
      <c r="C44" s="23">
        <v>645800</v>
      </c>
      <c r="D44" s="61">
        <v>653877</v>
      </c>
      <c r="E44" s="61">
        <v>633450.07</v>
      </c>
      <c r="F44" s="23">
        <v>636300</v>
      </c>
      <c r="G44" s="17">
        <f t="shared" si="0"/>
        <v>98.08765407246824</v>
      </c>
      <c r="H44" s="17">
        <f t="shared" si="2"/>
        <v>96.8760286720591</v>
      </c>
      <c r="I44" s="17">
        <f>E44/F44*100</f>
        <v>99.55210906804966</v>
      </c>
    </row>
    <row r="45" spans="1:9" ht="12">
      <c r="A45" s="26" t="s">
        <v>16</v>
      </c>
      <c r="B45" s="15">
        <v>211.213</v>
      </c>
      <c r="C45" s="25">
        <v>541600</v>
      </c>
      <c r="D45" s="62">
        <v>503420</v>
      </c>
      <c r="E45" s="62">
        <v>497789.03</v>
      </c>
      <c r="F45" s="25">
        <v>533600</v>
      </c>
      <c r="G45" s="17">
        <f t="shared" si="0"/>
        <v>91.9108253323486</v>
      </c>
      <c r="H45" s="17">
        <f t="shared" si="2"/>
        <v>98.88145683524692</v>
      </c>
      <c r="I45" s="17">
        <f>E45/F45*100</f>
        <v>93.28879872563719</v>
      </c>
    </row>
    <row r="46" spans="1:9" ht="12">
      <c r="A46" s="26" t="s">
        <v>23</v>
      </c>
      <c r="B46" s="15">
        <v>223</v>
      </c>
      <c r="C46" s="25">
        <v>26200</v>
      </c>
      <c r="D46" s="62">
        <v>26168</v>
      </c>
      <c r="E46" s="62">
        <v>21045.13</v>
      </c>
      <c r="F46" s="25">
        <v>17400</v>
      </c>
      <c r="G46" s="17">
        <f t="shared" si="0"/>
        <v>80.32492366412214</v>
      </c>
      <c r="H46" s="17">
        <f t="shared" si="2"/>
        <v>80.42315041271783</v>
      </c>
      <c r="I46" s="17">
        <f>E46/F46*100</f>
        <v>120.94902298850576</v>
      </c>
    </row>
    <row r="47" spans="1:9" ht="12">
      <c r="A47" s="26" t="s">
        <v>17</v>
      </c>
      <c r="B47" s="15"/>
      <c r="C47" s="25">
        <f>C44-C45-C46</f>
        <v>78000</v>
      </c>
      <c r="D47" s="62">
        <f>D44-D45-D46</f>
        <v>124289</v>
      </c>
      <c r="E47" s="62">
        <f>E44-E45-E46</f>
        <v>114615.90999999992</v>
      </c>
      <c r="F47" s="25">
        <f>F44-F45-F46</f>
        <v>85300</v>
      </c>
      <c r="G47" s="17">
        <f t="shared" si="0"/>
        <v>146.94347435897427</v>
      </c>
      <c r="H47" s="17">
        <f t="shared" si="2"/>
        <v>92.21725977359212</v>
      </c>
      <c r="I47" s="17">
        <f>E47/F47*100</f>
        <v>134.36800703399757</v>
      </c>
    </row>
    <row r="48" spans="1:9" ht="12" hidden="1">
      <c r="A48" s="29" t="s">
        <v>67</v>
      </c>
      <c r="B48" s="42" t="s">
        <v>66</v>
      </c>
      <c r="C48" s="25"/>
      <c r="D48" s="62"/>
      <c r="E48" s="62"/>
      <c r="F48" s="25"/>
      <c r="G48" s="17" t="e">
        <f t="shared" si="0"/>
        <v>#DIV/0!</v>
      </c>
      <c r="H48" s="17" t="e">
        <f t="shared" si="2"/>
        <v>#DIV/0!</v>
      </c>
      <c r="I48" s="17" t="e">
        <f>E48/F48*100</f>
        <v>#DIV/0!</v>
      </c>
    </row>
    <row r="49" spans="1:9" ht="16.5" customHeight="1">
      <c r="A49" s="29" t="s">
        <v>24</v>
      </c>
      <c r="B49" s="42" t="s">
        <v>46</v>
      </c>
      <c r="C49" s="17">
        <v>57000</v>
      </c>
      <c r="D49" s="63">
        <v>57550</v>
      </c>
      <c r="E49" s="63">
        <v>57550</v>
      </c>
      <c r="F49" s="17">
        <v>46600</v>
      </c>
      <c r="G49" s="17">
        <f t="shared" si="0"/>
        <v>100.96491228070175</v>
      </c>
      <c r="H49" s="17">
        <f t="shared" si="2"/>
        <v>100</v>
      </c>
      <c r="I49" s="17">
        <f>E49/F49*100</f>
        <v>123.49785407725322</v>
      </c>
    </row>
    <row r="50" spans="1:9" s="12" customFormat="1" ht="26.25" customHeight="1">
      <c r="A50" s="43" t="s">
        <v>36</v>
      </c>
      <c r="B50" s="44" t="s">
        <v>114</v>
      </c>
      <c r="C50" s="45">
        <v>305000</v>
      </c>
      <c r="D50" s="64">
        <v>3000</v>
      </c>
      <c r="E50" s="58">
        <v>2060</v>
      </c>
      <c r="F50" s="23">
        <v>7500</v>
      </c>
      <c r="G50" s="17">
        <f t="shared" si="0"/>
        <v>0.6754098360655738</v>
      </c>
      <c r="H50" s="17">
        <f t="shared" si="2"/>
        <v>68.66666666666667</v>
      </c>
      <c r="I50" s="17">
        <f>E50/F50*100</f>
        <v>27.46666666666667</v>
      </c>
    </row>
    <row r="51" spans="1:9" ht="17.25" customHeight="1">
      <c r="A51" s="27" t="s">
        <v>109</v>
      </c>
      <c r="B51" s="41" t="s">
        <v>122</v>
      </c>
      <c r="C51" s="23">
        <v>210000</v>
      </c>
      <c r="D51" s="61">
        <v>381100</v>
      </c>
      <c r="E51" s="61">
        <v>381100</v>
      </c>
      <c r="F51" s="23"/>
      <c r="G51" s="17">
        <f t="shared" si="0"/>
        <v>181.47619047619048</v>
      </c>
      <c r="H51" s="17">
        <f t="shared" si="2"/>
        <v>100</v>
      </c>
      <c r="I51" s="17"/>
    </row>
    <row r="52" spans="1:9" ht="13.5" customHeight="1">
      <c r="A52" s="27" t="s">
        <v>91</v>
      </c>
      <c r="B52" s="41" t="s">
        <v>92</v>
      </c>
      <c r="C52" s="23"/>
      <c r="D52" s="61">
        <v>3820</v>
      </c>
      <c r="E52" s="61">
        <v>3820</v>
      </c>
      <c r="F52" s="23">
        <v>12000</v>
      </c>
      <c r="G52" s="17"/>
      <c r="H52" s="17">
        <f t="shared" si="2"/>
        <v>100</v>
      </c>
      <c r="I52" s="17">
        <f>E52/F52*100</f>
        <v>31.833333333333336</v>
      </c>
    </row>
    <row r="53" spans="1:9" ht="11.25" customHeight="1">
      <c r="A53" s="27" t="s">
        <v>77</v>
      </c>
      <c r="B53" s="41" t="s">
        <v>76</v>
      </c>
      <c r="C53" s="23">
        <v>1958100</v>
      </c>
      <c r="D53" s="58">
        <f>D54+D55+D56</f>
        <v>2044573</v>
      </c>
      <c r="E53" s="58">
        <f>E54+E55+E56</f>
        <v>1159210.22</v>
      </c>
      <c r="F53" s="23">
        <v>380500</v>
      </c>
      <c r="G53" s="17">
        <f t="shared" si="0"/>
        <v>59.200767070118985</v>
      </c>
      <c r="H53" s="17">
        <f t="shared" si="2"/>
        <v>56.69693476339558</v>
      </c>
      <c r="I53" s="17" t="s">
        <v>126</v>
      </c>
    </row>
    <row r="54" spans="1:9" ht="15.75" customHeight="1">
      <c r="A54" s="27" t="s">
        <v>110</v>
      </c>
      <c r="B54" s="41" t="s">
        <v>112</v>
      </c>
      <c r="C54" s="23">
        <v>1804800</v>
      </c>
      <c r="D54" s="61">
        <v>1868735</v>
      </c>
      <c r="E54" s="61">
        <v>1019600</v>
      </c>
      <c r="F54" s="23"/>
      <c r="G54" s="17">
        <f t="shared" si="0"/>
        <v>56.49379432624113</v>
      </c>
      <c r="H54" s="17">
        <f t="shared" si="2"/>
        <v>54.56097306466674</v>
      </c>
      <c r="I54" s="17"/>
    </row>
    <row r="55" spans="1:9" ht="11.25" customHeight="1">
      <c r="A55" s="27" t="s">
        <v>111</v>
      </c>
      <c r="B55" s="41" t="s">
        <v>113</v>
      </c>
      <c r="C55" s="23">
        <v>20000</v>
      </c>
      <c r="D55" s="61">
        <v>5100</v>
      </c>
      <c r="E55" s="61">
        <v>5100</v>
      </c>
      <c r="F55" s="23"/>
      <c r="G55" s="17">
        <f t="shared" si="0"/>
        <v>25.5</v>
      </c>
      <c r="H55" s="17">
        <f t="shared" si="2"/>
        <v>100</v>
      </c>
      <c r="I55" s="17"/>
    </row>
    <row r="56" spans="1:9" ht="11.25" customHeight="1">
      <c r="A56" s="27" t="s">
        <v>93</v>
      </c>
      <c r="B56" s="42" t="s">
        <v>94</v>
      </c>
      <c r="C56" s="17">
        <v>133200</v>
      </c>
      <c r="D56" s="63">
        <v>170738</v>
      </c>
      <c r="E56" s="63">
        <v>134510.22</v>
      </c>
      <c r="F56" s="17">
        <v>380500</v>
      </c>
      <c r="G56" s="17">
        <f t="shared" si="0"/>
        <v>100.98364864864864</v>
      </c>
      <c r="H56" s="17">
        <f t="shared" si="2"/>
        <v>78.78165376190421</v>
      </c>
      <c r="I56" s="17">
        <f>E56/F56*100</f>
        <v>35.35091195795007</v>
      </c>
    </row>
    <row r="57" spans="1:9" ht="0.75" customHeight="1" hidden="1">
      <c r="A57" s="29" t="s">
        <v>40</v>
      </c>
      <c r="B57" s="42" t="s">
        <v>47</v>
      </c>
      <c r="C57" s="17"/>
      <c r="D57" s="63"/>
      <c r="E57" s="63"/>
      <c r="F57" s="17">
        <v>0</v>
      </c>
      <c r="G57" s="17" t="e">
        <f t="shared" si="0"/>
        <v>#DIV/0!</v>
      </c>
      <c r="H57" s="17" t="e">
        <f t="shared" si="2"/>
        <v>#DIV/0!</v>
      </c>
      <c r="I57" s="17" t="e">
        <f>E57/F57*100</f>
        <v>#DIV/0!</v>
      </c>
    </row>
    <row r="58" spans="1:9" ht="12" hidden="1">
      <c r="A58" s="27"/>
      <c r="B58" s="42"/>
      <c r="C58" s="17"/>
      <c r="D58" s="63"/>
      <c r="E58" s="63"/>
      <c r="F58" s="17"/>
      <c r="G58" s="17" t="e">
        <f t="shared" si="0"/>
        <v>#DIV/0!</v>
      </c>
      <c r="H58" s="17" t="e">
        <f t="shared" si="2"/>
        <v>#DIV/0!</v>
      </c>
      <c r="I58" s="17" t="e">
        <f>E58/F58*100</f>
        <v>#DIV/0!</v>
      </c>
    </row>
    <row r="59" spans="1:9" ht="12">
      <c r="A59" s="27" t="s">
        <v>21</v>
      </c>
      <c r="B59" s="41" t="s">
        <v>37</v>
      </c>
      <c r="C59" s="23">
        <v>619700</v>
      </c>
      <c r="D59" s="61">
        <v>691730</v>
      </c>
      <c r="E59" s="61">
        <v>691730</v>
      </c>
      <c r="F59" s="23">
        <v>625200</v>
      </c>
      <c r="G59" s="17">
        <f t="shared" si="0"/>
        <v>111.62336614490881</v>
      </c>
      <c r="H59" s="17">
        <f t="shared" si="2"/>
        <v>100</v>
      </c>
      <c r="I59" s="17">
        <f>E59/F59*100</f>
        <v>110.64139475367882</v>
      </c>
    </row>
    <row r="60" spans="1:9" ht="12" hidden="1">
      <c r="A60" s="27"/>
      <c r="B60" s="41"/>
      <c r="C60" s="23"/>
      <c r="D60" s="61"/>
      <c r="E60" s="61"/>
      <c r="F60" s="23"/>
      <c r="G60" s="17" t="e">
        <f t="shared" si="0"/>
        <v>#DIV/0!</v>
      </c>
      <c r="H60" s="17" t="e">
        <f t="shared" si="2"/>
        <v>#DIV/0!</v>
      </c>
      <c r="I60" s="17" t="e">
        <f>E60/F60*100</f>
        <v>#DIV/0!</v>
      </c>
    </row>
    <row r="61" spans="1:9" ht="12" hidden="1">
      <c r="A61" s="26" t="s">
        <v>16</v>
      </c>
      <c r="B61" s="15">
        <v>211.213</v>
      </c>
      <c r="C61" s="25">
        <v>0</v>
      </c>
      <c r="D61" s="62"/>
      <c r="E61" s="62"/>
      <c r="F61" s="25">
        <v>423.5</v>
      </c>
      <c r="G61" s="17" t="e">
        <f t="shared" si="0"/>
        <v>#DIV/0!</v>
      </c>
      <c r="H61" s="17" t="e">
        <f t="shared" si="2"/>
        <v>#DIV/0!</v>
      </c>
      <c r="I61" s="17">
        <f>E61/F61*100</f>
        <v>0</v>
      </c>
    </row>
    <row r="62" spans="1:9" ht="11.25" customHeight="1" hidden="1">
      <c r="A62" s="26" t="s">
        <v>23</v>
      </c>
      <c r="B62" s="15">
        <v>223</v>
      </c>
      <c r="C62" s="25">
        <v>0</v>
      </c>
      <c r="D62" s="62"/>
      <c r="E62" s="62"/>
      <c r="F62" s="25">
        <v>9.1</v>
      </c>
      <c r="G62" s="17" t="e">
        <f t="shared" si="0"/>
        <v>#DIV/0!</v>
      </c>
      <c r="H62" s="17" t="e">
        <f t="shared" si="2"/>
        <v>#DIV/0!</v>
      </c>
      <c r="I62" s="17">
        <f>E62/F62*100</f>
        <v>0</v>
      </c>
    </row>
    <row r="63" spans="1:9" ht="12" hidden="1">
      <c r="A63" s="26" t="s">
        <v>41</v>
      </c>
      <c r="B63" s="15"/>
      <c r="C63" s="25">
        <f>C59-C61-C62</f>
        <v>619700</v>
      </c>
      <c r="D63" s="62"/>
      <c r="E63" s="62"/>
      <c r="F63" s="25">
        <f>F59-F61-F62</f>
        <v>624767.4</v>
      </c>
      <c r="G63" s="17">
        <f t="shared" si="0"/>
        <v>0</v>
      </c>
      <c r="H63" s="17" t="e">
        <f t="shared" si="2"/>
        <v>#DIV/0!</v>
      </c>
      <c r="I63" s="17">
        <f>E63/F63*100</f>
        <v>0</v>
      </c>
    </row>
    <row r="64" spans="1:9" ht="12">
      <c r="A64" s="29" t="s">
        <v>48</v>
      </c>
      <c r="B64" s="42" t="s">
        <v>79</v>
      </c>
      <c r="C64" s="17">
        <v>4000</v>
      </c>
      <c r="D64" s="63">
        <v>4000</v>
      </c>
      <c r="E64" s="63">
        <v>4000</v>
      </c>
      <c r="F64" s="17">
        <v>4000</v>
      </c>
      <c r="G64" s="17">
        <f t="shared" si="0"/>
        <v>100</v>
      </c>
      <c r="H64" s="17">
        <f t="shared" si="2"/>
        <v>100</v>
      </c>
      <c r="I64" s="17">
        <f>E64/F64*100</f>
        <v>100</v>
      </c>
    </row>
    <row r="65" spans="1:9" ht="12">
      <c r="A65" s="29" t="s">
        <v>95</v>
      </c>
      <c r="B65" s="42" t="s">
        <v>96</v>
      </c>
      <c r="C65" s="17"/>
      <c r="D65" s="63">
        <v>1907193</v>
      </c>
      <c r="E65" s="63">
        <v>768900</v>
      </c>
      <c r="F65" s="17">
        <v>742500</v>
      </c>
      <c r="G65" s="17"/>
      <c r="H65" s="17">
        <f t="shared" si="2"/>
        <v>40.31579394429405</v>
      </c>
      <c r="I65" s="17">
        <f>E65/F65*100</f>
        <v>103.55555555555556</v>
      </c>
    </row>
    <row r="66" spans="1:9" ht="12" hidden="1">
      <c r="A66" s="26" t="s">
        <v>97</v>
      </c>
      <c r="B66" s="42"/>
      <c r="C66" s="17"/>
      <c r="D66" s="63"/>
      <c r="E66" s="63"/>
      <c r="F66" s="17"/>
      <c r="G66" s="17" t="e">
        <f t="shared" si="0"/>
        <v>#DIV/0!</v>
      </c>
      <c r="H66" s="17" t="e">
        <f t="shared" si="2"/>
        <v>#DIV/0!</v>
      </c>
      <c r="I66" s="17" t="e">
        <f>E66/F66*100</f>
        <v>#DIV/0!</v>
      </c>
    </row>
    <row r="67" spans="1:9" ht="16.5" customHeight="1">
      <c r="A67" s="29" t="s">
        <v>49</v>
      </c>
      <c r="B67" s="42" t="s">
        <v>80</v>
      </c>
      <c r="C67" s="17">
        <v>2500</v>
      </c>
      <c r="D67" s="63">
        <v>2500</v>
      </c>
      <c r="E67" s="63">
        <v>2500</v>
      </c>
      <c r="F67" s="17">
        <v>2500</v>
      </c>
      <c r="G67" s="17">
        <f t="shared" si="0"/>
        <v>100</v>
      </c>
      <c r="H67" s="17">
        <f t="shared" si="2"/>
        <v>100</v>
      </c>
      <c r="I67" s="17">
        <f>E67/F67*100</f>
        <v>100</v>
      </c>
    </row>
    <row r="68" spans="1:9" ht="0.75" customHeight="1" hidden="1">
      <c r="A68" s="29" t="s">
        <v>38</v>
      </c>
      <c r="B68" s="28">
        <v>1003</v>
      </c>
      <c r="C68" s="23">
        <f>C69+C70+C72</f>
        <v>0</v>
      </c>
      <c r="D68" s="61"/>
      <c r="E68" s="61"/>
      <c r="F68" s="23">
        <f>F69+F70</f>
        <v>0</v>
      </c>
      <c r="G68" s="17" t="e">
        <f t="shared" si="0"/>
        <v>#DIV/0!</v>
      </c>
      <c r="H68" s="17" t="e">
        <f t="shared" si="2"/>
        <v>#DIV/0!</v>
      </c>
      <c r="I68" s="17" t="e">
        <f>E68/F68*100</f>
        <v>#DIV/0!</v>
      </c>
    </row>
    <row r="69" spans="1:9" ht="12" hidden="1">
      <c r="A69" s="29" t="s">
        <v>117</v>
      </c>
      <c r="B69" s="46"/>
      <c r="C69" s="47">
        <v>0</v>
      </c>
      <c r="D69" s="65"/>
      <c r="E69" s="65"/>
      <c r="F69" s="17">
        <v>0</v>
      </c>
      <c r="G69" s="17" t="e">
        <f>E69/C69*100</f>
        <v>#DIV/0!</v>
      </c>
      <c r="H69" s="17" t="e">
        <f>E69/D69*100</f>
        <v>#DIV/0!</v>
      </c>
      <c r="I69" s="17" t="e">
        <f>E69/F69*100</f>
        <v>#DIV/0!</v>
      </c>
    </row>
    <row r="70" spans="1:9" ht="12" hidden="1">
      <c r="A70" s="26" t="s">
        <v>78</v>
      </c>
      <c r="B70" s="46"/>
      <c r="C70" s="25">
        <v>0</v>
      </c>
      <c r="D70" s="62"/>
      <c r="E70" s="62"/>
      <c r="F70" s="47"/>
      <c r="G70" s="17" t="e">
        <f>E70/C70*100</f>
        <v>#DIV/0!</v>
      </c>
      <c r="H70" s="17" t="e">
        <f>E70/D70*100</f>
        <v>#DIV/0!</v>
      </c>
      <c r="I70" s="17" t="e">
        <f>E70/F70*100</f>
        <v>#DIV/0!</v>
      </c>
    </row>
    <row r="71" spans="1:9" ht="12" hidden="1">
      <c r="A71" s="26" t="s">
        <v>39</v>
      </c>
      <c r="B71" s="46" t="s">
        <v>42</v>
      </c>
      <c r="C71" s="25"/>
      <c r="D71" s="62"/>
      <c r="E71" s="62"/>
      <c r="F71" s="25"/>
      <c r="G71" s="17" t="e">
        <f>E71/C71*100</f>
        <v>#DIV/0!</v>
      </c>
      <c r="H71" s="17" t="e">
        <f>E71/D71*100</f>
        <v>#DIV/0!</v>
      </c>
      <c r="I71" s="17" t="e">
        <f>E71/F71*100</f>
        <v>#DIV/0!</v>
      </c>
    </row>
    <row r="72" spans="1:9" ht="12" hidden="1">
      <c r="A72" s="29" t="s">
        <v>118</v>
      </c>
      <c r="B72" s="46"/>
      <c r="C72" s="25"/>
      <c r="D72" s="62"/>
      <c r="E72" s="62"/>
      <c r="F72" s="17"/>
      <c r="G72" s="17" t="e">
        <f>E72/C72*100</f>
        <v>#DIV/0!</v>
      </c>
      <c r="H72" s="17" t="e">
        <f>E72/D72*100</f>
        <v>#DIV/0!</v>
      </c>
      <c r="I72" s="17" t="e">
        <f>E72/F72*100</f>
        <v>#DIV/0!</v>
      </c>
    </row>
    <row r="73" spans="1:9" s="53" customFormat="1" ht="15.75" customHeight="1">
      <c r="A73" s="49" t="s">
        <v>18</v>
      </c>
      <c r="B73" s="50"/>
      <c r="C73" s="54">
        <f>C44+C49+C50+C52+C53+C57+C59+C64+C67+C68+C58+C51</f>
        <v>3802100</v>
      </c>
      <c r="D73" s="66">
        <f>D67+D65+D64+D59+D53+D52+D51+D49+D44+D50</f>
        <v>5749343</v>
      </c>
      <c r="E73" s="66">
        <f>E67+E65+E64+E59+E53+E52+E51+E49+E44+E50</f>
        <v>3704320.2899999996</v>
      </c>
      <c r="F73" s="54">
        <f>F44+F49+F50+F52+F53+F57+F59+F64+F67+F68+F48+F72+F65</f>
        <v>2457100</v>
      </c>
      <c r="G73" s="52">
        <f>E73/C73*100</f>
        <v>97.42827095552457</v>
      </c>
      <c r="H73" s="52">
        <f>E73/D73*100</f>
        <v>64.43032342999886</v>
      </c>
      <c r="I73" s="52">
        <f>E73/F73*100</f>
        <v>150.75985063692968</v>
      </c>
    </row>
    <row r="74" spans="1:9" ht="24" customHeight="1">
      <c r="A74" s="29" t="s">
        <v>43</v>
      </c>
      <c r="B74" s="30"/>
      <c r="C74" s="48">
        <f>C42-C73</f>
        <v>-2093500</v>
      </c>
      <c r="D74" s="67">
        <f>D42-D73</f>
        <v>-59700</v>
      </c>
      <c r="E74" s="67">
        <f>E42-E73</f>
        <v>68972.76000000024</v>
      </c>
      <c r="F74" s="48">
        <f>F42-F73</f>
        <v>-42100</v>
      </c>
      <c r="G74" s="18"/>
      <c r="H74" s="19"/>
      <c r="I74" s="19"/>
    </row>
    <row r="75" spans="1:8" ht="12" customHeight="1">
      <c r="A75" s="5"/>
      <c r="B75" s="8"/>
      <c r="C75" s="2"/>
      <c r="D75" s="68"/>
      <c r="E75" s="68"/>
      <c r="F75" s="2"/>
      <c r="G75" s="9"/>
      <c r="H75" s="10"/>
    </row>
    <row r="76" spans="1:8" ht="11.25" customHeight="1">
      <c r="A76" s="4" t="s">
        <v>116</v>
      </c>
      <c r="C76" s="3"/>
      <c r="D76" s="69"/>
      <c r="E76" s="69"/>
      <c r="F76" s="3"/>
      <c r="G76" s="70" t="s">
        <v>115</v>
      </c>
      <c r="H76" s="70"/>
    </row>
    <row r="77" spans="3:6" ht="0.75" customHeight="1" hidden="1">
      <c r="C77" s="70"/>
      <c r="D77" s="70"/>
      <c r="E77" s="70"/>
      <c r="F77" s="3"/>
    </row>
    <row r="78" spans="3:6" ht="12" hidden="1">
      <c r="C78" s="70"/>
      <c r="D78" s="70"/>
      <c r="E78" s="70"/>
      <c r="F78" s="3"/>
    </row>
    <row r="79" spans="3:6" ht="12">
      <c r="C79" s="3"/>
      <c r="D79" s="69"/>
      <c r="E79" s="69"/>
      <c r="F79" s="3"/>
    </row>
    <row r="80" spans="3:6" ht="12">
      <c r="C80" s="3"/>
      <c r="D80" s="69"/>
      <c r="E80" s="69"/>
      <c r="F80" s="3"/>
    </row>
    <row r="81" ht="12">
      <c r="A81" s="6"/>
    </row>
  </sheetData>
  <sheetProtection/>
  <mergeCells count="5">
    <mergeCell ref="C77:E77"/>
    <mergeCell ref="C78:E78"/>
    <mergeCell ref="F2:H2"/>
    <mergeCell ref="A1:I1"/>
    <mergeCell ref="G76:H76"/>
  </mergeCells>
  <printOptions/>
  <pageMargins left="0.65" right="0.52" top="0.38" bottom="0.7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Надя</cp:lastModifiedBy>
  <cp:lastPrinted>2013-01-09T06:11:01Z</cp:lastPrinted>
  <dcterms:created xsi:type="dcterms:W3CDTF">2006-03-13T07:15:44Z</dcterms:created>
  <dcterms:modified xsi:type="dcterms:W3CDTF">2013-01-15T07:45:28Z</dcterms:modified>
  <cp:category/>
  <cp:version/>
  <cp:contentType/>
  <cp:contentStatus/>
</cp:coreProperties>
</file>