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на 01.12" sheetId="1" r:id="rId1"/>
  </sheets>
  <definedNames/>
  <calcPr fullCalcOnLoad="1"/>
</workbook>
</file>

<file path=xl/sharedStrings.xml><?xml version="1.0" encoding="utf-8"?>
<sst xmlns="http://schemas.openxmlformats.org/spreadsheetml/2006/main" count="146" uniqueCount="135">
  <si>
    <t>Субвенции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</si>
  <si>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</si>
  <si>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</si>
  <si>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</si>
  <si>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</si>
  <si>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</si>
  <si>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</si>
  <si>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</si>
  <si>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</si>
  <si>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</si>
  <si>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</si>
  <si>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</si>
  <si>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</si>
  <si>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</si>
  <si>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</si>
  <si>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</si>
  <si>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</si>
  <si>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</si>
  <si>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</si>
  <si>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</si>
  <si>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</si>
  <si>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</si>
  <si>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</si>
  <si>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</si>
  <si>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</si>
  <si>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</si>
  <si>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</si>
  <si>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</si>
  <si>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</si>
  <si>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</si>
  <si>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</si>
  <si>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</si>
  <si>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</si>
  <si>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</si>
  <si>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</si>
  <si>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</si>
  <si>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</si>
  <si>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</si>
  <si>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</si>
  <si>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</si>
  <si>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</si>
  <si>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</si>
  <si>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</si>
  <si>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</si>
  <si>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</si>
  <si>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</si>
  <si>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Налог с продаж</t>
  </si>
  <si>
    <t>Налог на добычу прочих полезных ископаемых</t>
  </si>
  <si>
    <t>% исп.к уточ.   плану</t>
  </si>
  <si>
    <t xml:space="preserve"> -коммунальные услуги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</si>
  <si>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</si>
  <si>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</si>
  <si>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</si>
  <si>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</si>
  <si>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</si>
  <si>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</si>
  <si>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</si>
  <si>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</si>
  <si>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</si>
  <si>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</si>
  <si>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</si>
  <si>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</si>
  <si>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</si>
  <si>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</si>
  <si>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% исп.к утв. плану</t>
  </si>
  <si>
    <t>Прочие субсидии бюджетам муниципальных районов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</si>
  <si>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</si>
  <si>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</si>
  <si>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</si>
  <si>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</si>
  <si>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</si>
  <si>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</si>
  <si>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</si>
  <si>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</si>
  <si>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</si>
  <si>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</si>
  <si>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</si>
  <si>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</si>
  <si>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</si>
  <si>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</si>
  <si>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</si>
  <si>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</si>
  <si>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</si>
  <si>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</si>
  <si>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</si>
  <si>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</si>
  <si>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</si>
  <si>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</si>
  <si>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</si>
  <si>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</si>
  <si>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</si>
  <si>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</si>
  <si>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</si>
  <si>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</si>
  <si>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</si>
  <si>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</si>
  <si>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</si>
  <si>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</si>
  <si>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</si>
  <si>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</si>
  <si>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</si>
  <si>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</si>
  <si>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</si>
  <si>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</si>
  <si>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</si>
  <si>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</si>
  <si>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 xml:space="preserve">Субсидии бюджетам МР на реализацию федеральных целевых программ("Жилище") </t>
  </si>
  <si>
    <t>Государственная пошлина за государственную регистрацию транспортных средств</t>
  </si>
  <si>
    <t>Прочие межбюджетные трансферты на профобучение женщин,находящихся в отпуске до 3 лет</t>
  </si>
  <si>
    <t>Субсидии  бюджетам МР на проведение энергоаудита</t>
  </si>
  <si>
    <t>% исп. 2012 г. к 2011 г.</t>
  </si>
  <si>
    <t>Утвержд.    план на 2012 год</t>
  </si>
  <si>
    <t>Уточнен. план на 2012 год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</si>
  <si>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</si>
  <si>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</si>
  <si>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</si>
  <si>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</si>
  <si>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</si>
  <si>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Доходы, получаемые в виде арендной платы за земли после разграничения государственной собственности на землю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</si>
  <si>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</si>
  <si>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</si>
  <si>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</si>
  <si>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</si>
  <si>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Е.И.Чернов</t>
  </si>
  <si>
    <t>Доходы от  продажи земельных участков, находящихся в собственности муниципальных районов (за исключением земельных участков мунипальных бюджетных и автономных учереждений)</t>
  </si>
  <si>
    <t>Денежное поощерение педработников</t>
  </si>
  <si>
    <t xml:space="preserve">Начальник финансового отдела                                      </t>
  </si>
  <si>
    <t>Субсидии бюджетам МР на реализацию федеральных целевых программ ("Жилище")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</si>
  <si>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центорв субъектов РФ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</si>
  <si>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</si>
  <si>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</si>
  <si>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</si>
  <si>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 xml:space="preserve">  АНАЛИЗ ИСПОЛНЕНИЯ БЮДЖЕТА МУНИЦИПАЛЬНОГО  РАЙОНА  НА 01 ДЕКАБРЯ  2012 Г.</t>
  </si>
  <si>
    <t>Исполнено на 01.12.12</t>
  </si>
  <si>
    <t>Исполнено на 01.12.11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</si>
</sst>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29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i/>
      <sz val="7"/>
      <name val="Arial"/>
      <family val="2"/>
    </font>
    <font>
      <sz val="7"/>
      <name val="Arial"/>
      <family val="2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color indexed="12"/>
      <name val="Arial Cyr"/>
      <family val="0"/>
    </font>
    <font>
      <sz val="7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165" fontId="6" fillId="0" borderId="10" xfId="0" applyNumberFormat="1" applyFont="1" applyFill="1" applyBorder="1" applyAlignment="1">
      <alignment wrapText="1"/>
    </xf>
    <xf numFmtId="165" fontId="6" fillId="24" borderId="10" xfId="0" applyNumberFormat="1" applyFont="1" applyFill="1" applyBorder="1" applyAlignment="1">
      <alignment wrapText="1"/>
    </xf>
    <xf numFmtId="0" fontId="7" fillId="24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right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right" vertical="center"/>
    </xf>
    <xf numFmtId="164" fontId="2" fillId="25" borderId="10" xfId="0" applyNumberFormat="1" applyFont="1" applyFill="1" applyBorder="1" applyAlignment="1">
      <alignment horizontal="right" vertical="center" wrapText="1"/>
    </xf>
    <xf numFmtId="164" fontId="3" fillId="25" borderId="10" xfId="0" applyNumberFormat="1" applyFont="1" applyFill="1" applyBorder="1" applyAlignment="1">
      <alignment horizontal="right" vertical="center" wrapText="1"/>
    </xf>
    <xf numFmtId="164" fontId="3" fillId="25" borderId="10" xfId="0" applyNumberFormat="1" applyFont="1" applyFill="1" applyBorder="1" applyAlignment="1">
      <alignment horizontal="right" vertical="center"/>
    </xf>
    <xf numFmtId="0" fontId="2" fillId="21" borderId="10" xfId="0" applyFont="1" applyFill="1" applyBorder="1" applyAlignment="1">
      <alignment horizontal="left" vertical="center"/>
    </xf>
    <xf numFmtId="165" fontId="2" fillId="21" borderId="10" xfId="0" applyNumberFormat="1" applyFont="1" applyFill="1" applyBorder="1" applyAlignment="1">
      <alignment horizontal="right" vertical="center"/>
    </xf>
    <xf numFmtId="164" fontId="2" fillId="21" borderId="10" xfId="0" applyNumberFormat="1" applyFont="1" applyFill="1" applyBorder="1" applyAlignment="1">
      <alignment horizontal="right" vertical="center"/>
    </xf>
    <xf numFmtId="164" fontId="2" fillId="21" borderId="10" xfId="0" applyNumberFormat="1" applyFont="1" applyFill="1" applyBorder="1" applyAlignment="1">
      <alignment horizontal="right" vertical="center" wrapText="1"/>
    </xf>
    <xf numFmtId="0" fontId="3" fillId="21" borderId="0" xfId="0" applyFont="1" applyFill="1" applyAlignment="1">
      <alignment/>
    </xf>
    <xf numFmtId="0" fontId="4" fillId="21" borderId="10" xfId="0" applyFont="1" applyFill="1" applyBorder="1" applyAlignment="1">
      <alignment horizontal="left" vertical="center" wrapText="1"/>
    </xf>
    <xf numFmtId="165" fontId="4" fillId="21" borderId="10" xfId="0" applyNumberFormat="1" applyFont="1" applyFill="1" applyBorder="1" applyAlignment="1">
      <alignment horizontal="right" vertical="center"/>
    </xf>
    <xf numFmtId="0" fontId="2" fillId="11" borderId="10" xfId="0" applyFont="1" applyFill="1" applyBorder="1" applyAlignment="1">
      <alignment horizontal="left" vertical="center" wrapText="1"/>
    </xf>
    <xf numFmtId="164" fontId="2" fillId="11" borderId="10" xfId="0" applyNumberFormat="1" applyFont="1" applyFill="1" applyBorder="1" applyAlignment="1">
      <alignment horizontal="right" vertical="center"/>
    </xf>
    <xf numFmtId="164" fontId="2" fillId="11" borderId="10" xfId="0" applyNumberFormat="1" applyFont="1" applyFill="1" applyBorder="1" applyAlignment="1">
      <alignment horizontal="right" vertical="center" wrapText="1"/>
    </xf>
    <xf numFmtId="0" fontId="3" fillId="11" borderId="0" xfId="0" applyFont="1" applyFill="1" applyAlignment="1">
      <alignment/>
    </xf>
    <xf numFmtId="165" fontId="2" fillId="11" borderId="10" xfId="0" applyNumberFormat="1" applyFont="1" applyFill="1" applyBorder="1" applyAlignment="1">
      <alignment horizontal="right" vertical="center"/>
    </xf>
    <xf numFmtId="0" fontId="2" fillId="26" borderId="10" xfId="0" applyFont="1" applyFill="1" applyBorder="1" applyAlignment="1">
      <alignment horizontal="left" vertical="center" wrapText="1"/>
    </xf>
    <xf numFmtId="165" fontId="4" fillId="26" borderId="10" xfId="0" applyNumberFormat="1" applyFont="1" applyFill="1" applyBorder="1" applyAlignment="1">
      <alignment horizontal="right" vertical="center"/>
    </xf>
    <xf numFmtId="164" fontId="2" fillId="26" borderId="10" xfId="0" applyNumberFormat="1" applyFont="1" applyFill="1" applyBorder="1" applyAlignment="1">
      <alignment horizontal="right" vertical="center"/>
    </xf>
    <xf numFmtId="164" fontId="2" fillId="26" borderId="10" xfId="0" applyNumberFormat="1" applyFont="1" applyFill="1" applyBorder="1" applyAlignment="1">
      <alignment horizontal="right" vertical="center" wrapText="1"/>
    </xf>
    <xf numFmtId="0" fontId="3" fillId="26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3" fillId="25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50" zoomScaleNormal="150" zoomScalePageLayoutView="0" workbookViewId="0" topLeftCell="A1">
      <selection activeCell="J7" sqref="J7"/>
    </sheetView>
  </sheetViews>
  <sheetFormatPr defaultColWidth="9.00390625" defaultRowHeight="12.75"/>
  <cols>
    <col min="1" max="1" width="34.25390625" style="1" customWidth="1"/>
    <col min="2" max="2" width="8.625" style="1" customWidth="1"/>
    <col min="3" max="3" width="8.00390625" style="1" customWidth="1"/>
    <col min="4" max="4" width="8.00390625" style="2" customWidth="1"/>
    <col min="5" max="5" width="8.75390625" style="2" customWidth="1"/>
    <col min="6" max="6" width="7.125" style="40" bestFit="1" customWidth="1"/>
    <col min="7" max="7" width="6.75390625" style="40" customWidth="1"/>
    <col min="8" max="8" width="7.125" style="40" customWidth="1"/>
    <col min="9" max="16384" width="9.125" style="1" customWidth="1"/>
  </cols>
  <sheetData>
    <row r="1" spans="1:8" ht="9.75">
      <c r="A1" s="65" t="s">
        <v>132</v>
      </c>
      <c r="B1" s="65"/>
      <c r="C1" s="65"/>
      <c r="D1" s="65"/>
      <c r="E1" s="65"/>
      <c r="F1" s="65"/>
      <c r="G1" s="65"/>
      <c r="H1" s="65"/>
    </row>
    <row r="2" spans="2:8" ht="9.75">
      <c r="B2" s="2"/>
      <c r="C2" s="2"/>
      <c r="H2" s="41"/>
    </row>
    <row r="3" spans="2:8" ht="9.75">
      <c r="B3" s="2"/>
      <c r="C3" s="2"/>
      <c r="F3" s="66" t="s">
        <v>44</v>
      </c>
      <c r="G3" s="66"/>
      <c r="H3" s="66"/>
    </row>
    <row r="4" spans="1:8" ht="29.25">
      <c r="A4" s="3" t="s">
        <v>2</v>
      </c>
      <c r="B4" s="4" t="s">
        <v>111</v>
      </c>
      <c r="C4" s="4" t="s">
        <v>112</v>
      </c>
      <c r="D4" s="4" t="s">
        <v>133</v>
      </c>
      <c r="E4" s="4" t="s">
        <v>134</v>
      </c>
      <c r="F4" s="42" t="s">
        <v>64</v>
      </c>
      <c r="G4" s="42" t="s">
        <v>48</v>
      </c>
      <c r="H4" s="43" t="s">
        <v>110</v>
      </c>
    </row>
    <row r="5" spans="1:8" s="52" customFormat="1" ht="12" customHeight="1">
      <c r="A5" s="48" t="s">
        <v>39</v>
      </c>
      <c r="B5" s="49">
        <f>B6+B27</f>
        <v>64978.5</v>
      </c>
      <c r="C5" s="49">
        <f>C6+C27</f>
        <v>65078.5</v>
      </c>
      <c r="D5" s="49">
        <f>D6+D27</f>
        <v>61690</v>
      </c>
      <c r="E5" s="49">
        <f>E6+E27</f>
        <v>57812.09999999999</v>
      </c>
      <c r="F5" s="50">
        <f>D5/B5*100</f>
        <v>94.9390952391945</v>
      </c>
      <c r="G5" s="51">
        <f aca="true" t="shared" si="0" ref="G5:G69">D5/C5*100</f>
        <v>94.7932112756133</v>
      </c>
      <c r="H5" s="50">
        <f>D5/E5*100</f>
        <v>106.70776532940339</v>
      </c>
    </row>
    <row r="6" spans="1:8" ht="9.75">
      <c r="A6" s="5" t="s">
        <v>37</v>
      </c>
      <c r="B6" s="6">
        <f>B7+B9+B13+B16+B21</f>
        <v>60370</v>
      </c>
      <c r="C6" s="7">
        <f>C7+C9+C13+C16+C21</f>
        <v>60370</v>
      </c>
      <c r="D6" s="6">
        <f>D7+D9+D13+D16+D21</f>
        <v>56987.4</v>
      </c>
      <c r="E6" s="6">
        <f>E7+E9+E13+E16+E21</f>
        <v>50240.49999999999</v>
      </c>
      <c r="F6" s="44">
        <f aca="true" t="shared" si="1" ref="F6:F69">D6/B6*100</f>
        <v>94.39688587046547</v>
      </c>
      <c r="G6" s="45">
        <f t="shared" si="0"/>
        <v>94.39688587046547</v>
      </c>
      <c r="H6" s="44">
        <f>D6/E6*100</f>
        <v>113.42920552144189</v>
      </c>
    </row>
    <row r="7" spans="1:8" ht="9.75">
      <c r="A7" s="8" t="s">
        <v>51</v>
      </c>
      <c r="B7" s="9">
        <f>B8</f>
        <v>50500</v>
      </c>
      <c r="C7" s="10">
        <f>C8</f>
        <v>50500</v>
      </c>
      <c r="D7" s="9">
        <f>D8</f>
        <v>44674</v>
      </c>
      <c r="E7" s="9">
        <f>E8</f>
        <v>38338.6</v>
      </c>
      <c r="F7" s="44">
        <f t="shared" si="1"/>
        <v>88.46336633663367</v>
      </c>
      <c r="G7" s="45">
        <f t="shared" si="0"/>
        <v>88.46336633663367</v>
      </c>
      <c r="H7" s="44">
        <f>D7/E7*100</f>
        <v>116.52486006270443</v>
      </c>
    </row>
    <row r="8" spans="1:8" ht="9.75">
      <c r="A8" s="11" t="s">
        <v>3</v>
      </c>
      <c r="B8" s="12">
        <v>50500</v>
      </c>
      <c r="C8" s="13">
        <v>50500</v>
      </c>
      <c r="D8" s="12">
        <v>44674</v>
      </c>
      <c r="E8" s="12">
        <v>38338.6</v>
      </c>
      <c r="F8" s="44">
        <f t="shared" si="1"/>
        <v>88.46336633663367</v>
      </c>
      <c r="G8" s="45">
        <f t="shared" si="0"/>
        <v>88.46336633663367</v>
      </c>
      <c r="H8" s="44">
        <f>D8/E8*100</f>
        <v>116.52486006270443</v>
      </c>
    </row>
    <row r="9" spans="1:8" ht="9.75">
      <c r="A9" s="8" t="s">
        <v>4</v>
      </c>
      <c r="B9" s="9">
        <f>B10+B11</f>
        <v>8870</v>
      </c>
      <c r="C9" s="10">
        <f>C10+C11</f>
        <v>8870</v>
      </c>
      <c r="D9" s="9">
        <f>D10+D11</f>
        <v>11014.1</v>
      </c>
      <c r="E9" s="9">
        <f>E10+E11+E12</f>
        <v>9111.8</v>
      </c>
      <c r="F9" s="44">
        <f t="shared" si="1"/>
        <v>124.17249154453214</v>
      </c>
      <c r="G9" s="45">
        <f t="shared" si="0"/>
        <v>124.17249154453214</v>
      </c>
      <c r="H9" s="44">
        <f>D9/E9*100</f>
        <v>120.87732390965562</v>
      </c>
    </row>
    <row r="10" spans="1:8" ht="26.25" customHeight="1">
      <c r="A10" s="14" t="s">
        <v>29</v>
      </c>
      <c r="B10" s="12">
        <v>7870</v>
      </c>
      <c r="C10" s="13">
        <v>7870</v>
      </c>
      <c r="D10" s="12">
        <v>9973.7</v>
      </c>
      <c r="E10" s="12">
        <v>8340.8</v>
      </c>
      <c r="F10" s="44">
        <f t="shared" si="1"/>
        <v>126.73062261753496</v>
      </c>
      <c r="G10" s="45">
        <f t="shared" si="0"/>
        <v>126.73062261753496</v>
      </c>
      <c r="H10" s="44">
        <f>D10/E10*100</f>
        <v>119.5772587761366</v>
      </c>
    </row>
    <row r="11" spans="1:8" ht="13.5" customHeight="1">
      <c r="A11" s="14" t="s">
        <v>5</v>
      </c>
      <c r="B11" s="12">
        <v>1000</v>
      </c>
      <c r="C11" s="13">
        <v>1000</v>
      </c>
      <c r="D11" s="12">
        <v>1040.4</v>
      </c>
      <c r="E11" s="12">
        <v>771</v>
      </c>
      <c r="F11" s="44">
        <f t="shared" si="1"/>
        <v>104.03999999999999</v>
      </c>
      <c r="G11" s="45">
        <f t="shared" si="0"/>
        <v>104.03999999999999</v>
      </c>
      <c r="H11" s="44">
        <f>D11/E11*100</f>
        <v>134.94163424124514</v>
      </c>
    </row>
    <row r="12" spans="1:8" ht="0.75" customHeight="1" hidden="1">
      <c r="A12" s="15"/>
      <c r="B12" s="12"/>
      <c r="C12" s="13"/>
      <c r="D12" s="12">
        <v>0</v>
      </c>
      <c r="E12" s="12"/>
      <c r="F12" s="44" t="e">
        <f t="shared" si="1"/>
        <v>#DIV/0!</v>
      </c>
      <c r="G12" s="45" t="e">
        <f t="shared" si="0"/>
        <v>#DIV/0!</v>
      </c>
      <c r="H12" s="44" t="e">
        <f>D12/E12*100</f>
        <v>#DIV/0!</v>
      </c>
    </row>
    <row r="13" spans="1:8" ht="24.75" customHeight="1">
      <c r="A13" s="16" t="s">
        <v>33</v>
      </c>
      <c r="B13" s="9">
        <f>B14+B15</f>
        <v>200</v>
      </c>
      <c r="C13" s="10">
        <f>C14+C15</f>
        <v>200</v>
      </c>
      <c r="D13" s="9">
        <f>D14+D15</f>
        <v>666.5</v>
      </c>
      <c r="E13" s="9">
        <f>E14+E15</f>
        <v>341.2</v>
      </c>
      <c r="F13" s="44">
        <f t="shared" si="1"/>
        <v>333.25</v>
      </c>
      <c r="G13" s="45">
        <f t="shared" si="0"/>
        <v>333.25</v>
      </c>
      <c r="H13" s="44">
        <f>D13/E13*100</f>
        <v>195.33997655334116</v>
      </c>
    </row>
    <row r="14" spans="1:8" ht="18.75" customHeight="1">
      <c r="A14" s="14" t="s">
        <v>45</v>
      </c>
      <c r="B14" s="12">
        <v>200</v>
      </c>
      <c r="C14" s="13">
        <v>200</v>
      </c>
      <c r="D14" s="12">
        <v>666.5</v>
      </c>
      <c r="E14" s="12">
        <v>341.2</v>
      </c>
      <c r="F14" s="44">
        <f t="shared" si="1"/>
        <v>333.25</v>
      </c>
      <c r="G14" s="45">
        <f t="shared" si="0"/>
        <v>333.25</v>
      </c>
      <c r="H14" s="44">
        <f>D14/E14*100</f>
        <v>195.33997655334116</v>
      </c>
    </row>
    <row r="15" spans="1:8" ht="28.5" customHeight="1" hidden="1">
      <c r="A15" s="14" t="s">
        <v>47</v>
      </c>
      <c r="B15" s="12">
        <v>0</v>
      </c>
      <c r="C15" s="13">
        <v>0</v>
      </c>
      <c r="D15" s="12">
        <v>0</v>
      </c>
      <c r="E15" s="12">
        <v>0</v>
      </c>
      <c r="F15" s="44" t="e">
        <f t="shared" si="1"/>
        <v>#DIV/0!</v>
      </c>
      <c r="G15" s="45" t="e">
        <f t="shared" si="0"/>
        <v>#DIV/0!</v>
      </c>
      <c r="H15" s="44" t="e">
        <f>D15/E15*100</f>
        <v>#DIV/0!</v>
      </c>
    </row>
    <row r="16" spans="1:8" ht="11.25" customHeight="1">
      <c r="A16" s="16" t="s">
        <v>6</v>
      </c>
      <c r="B16" s="9">
        <f>B18+B19+B17</f>
        <v>800</v>
      </c>
      <c r="C16" s="10">
        <f>C18+C19+C17</f>
        <v>800</v>
      </c>
      <c r="D16" s="9">
        <f>D18+D19+D17</f>
        <v>630.9</v>
      </c>
      <c r="E16" s="9">
        <f>E17+E18+E19+E20</f>
        <v>2447.8</v>
      </c>
      <c r="F16" s="44">
        <f t="shared" si="1"/>
        <v>78.8625</v>
      </c>
      <c r="G16" s="45">
        <f t="shared" si="0"/>
        <v>78.8625</v>
      </c>
      <c r="H16" s="44">
        <f>D16/E16*100</f>
        <v>25.77416455592777</v>
      </c>
    </row>
    <row r="17" spans="1:8" ht="29.25" hidden="1">
      <c r="A17" s="14" t="s">
        <v>79</v>
      </c>
      <c r="B17" s="9"/>
      <c r="C17" s="10"/>
      <c r="D17" s="12"/>
      <c r="E17" s="9"/>
      <c r="F17" s="44" t="e">
        <f t="shared" si="1"/>
        <v>#DIV/0!</v>
      </c>
      <c r="G17" s="45" t="e">
        <f t="shared" si="0"/>
        <v>#DIV/0!</v>
      </c>
      <c r="H17" s="44" t="e">
        <f>D17/E17*100</f>
        <v>#DIV/0!</v>
      </c>
    </row>
    <row r="18" spans="1:8" ht="21" customHeight="1">
      <c r="A18" s="14" t="s">
        <v>7</v>
      </c>
      <c r="B18" s="12">
        <v>800</v>
      </c>
      <c r="C18" s="13">
        <v>800</v>
      </c>
      <c r="D18" s="12">
        <v>630.9</v>
      </c>
      <c r="E18" s="12">
        <v>526.7</v>
      </c>
      <c r="F18" s="44">
        <f t="shared" si="1"/>
        <v>78.8625</v>
      </c>
      <c r="G18" s="45">
        <f t="shared" si="0"/>
        <v>78.8625</v>
      </c>
      <c r="H18" s="44">
        <f>D18/E18*100</f>
        <v>119.78355800265805</v>
      </c>
    </row>
    <row r="19" spans="1:8" ht="24" customHeight="1">
      <c r="A19" s="14" t="s">
        <v>107</v>
      </c>
      <c r="B19" s="12">
        <v>0</v>
      </c>
      <c r="C19" s="13">
        <v>0</v>
      </c>
      <c r="D19" s="12">
        <v>0</v>
      </c>
      <c r="E19" s="12">
        <v>1921.1</v>
      </c>
      <c r="F19" s="44"/>
      <c r="G19" s="45"/>
      <c r="H19" s="44">
        <f>D19/E19*100</f>
        <v>0</v>
      </c>
    </row>
    <row r="20" spans="1:8" ht="9.75" hidden="1">
      <c r="A20" s="15"/>
      <c r="B20" s="12"/>
      <c r="C20" s="13"/>
      <c r="D20" s="12">
        <v>0</v>
      </c>
      <c r="E20" s="12"/>
      <c r="F20" s="44" t="e">
        <f t="shared" si="1"/>
        <v>#DIV/0!</v>
      </c>
      <c r="G20" s="45" t="e">
        <f t="shared" si="0"/>
        <v>#DIV/0!</v>
      </c>
      <c r="H20" s="44" t="e">
        <f>D20/E20*100</f>
        <v>#DIV/0!</v>
      </c>
    </row>
    <row r="21" spans="1:8" ht="27.75" customHeight="1">
      <c r="A21" s="16" t="s">
        <v>31</v>
      </c>
      <c r="B21" s="9"/>
      <c r="C21" s="10"/>
      <c r="D21" s="9">
        <v>1.9</v>
      </c>
      <c r="E21" s="9">
        <v>1.1</v>
      </c>
      <c r="F21" s="44"/>
      <c r="G21" s="45"/>
      <c r="H21" s="44">
        <f>D21/E21*100</f>
        <v>172.72727272727272</v>
      </c>
    </row>
    <row r="22" spans="1:8" ht="0.75" customHeight="1" hidden="1">
      <c r="A22" s="14" t="s">
        <v>8</v>
      </c>
      <c r="B22" s="12"/>
      <c r="C22" s="13"/>
      <c r="D22" s="12"/>
      <c r="E22" s="12"/>
      <c r="F22" s="44" t="e">
        <f t="shared" si="1"/>
        <v>#DIV/0!</v>
      </c>
      <c r="G22" s="45" t="e">
        <f t="shared" si="0"/>
        <v>#DIV/0!</v>
      </c>
      <c r="H22" s="44" t="e">
        <f>D22/E22*100</f>
        <v>#DIV/0!</v>
      </c>
    </row>
    <row r="23" spans="1:8" ht="2.25" customHeight="1" hidden="1">
      <c r="A23" s="14" t="s">
        <v>53</v>
      </c>
      <c r="B23" s="12"/>
      <c r="C23" s="13"/>
      <c r="D23" s="12"/>
      <c r="E23" s="12"/>
      <c r="F23" s="44" t="e">
        <f t="shared" si="1"/>
        <v>#DIV/0!</v>
      </c>
      <c r="G23" s="45" t="e">
        <f t="shared" si="0"/>
        <v>#DIV/0!</v>
      </c>
      <c r="H23" s="44" t="e">
        <f>D23/E23*100</f>
        <v>#DIV/0!</v>
      </c>
    </row>
    <row r="24" spans="1:8" ht="9.75" hidden="1">
      <c r="A24" s="14" t="s">
        <v>9</v>
      </c>
      <c r="B24" s="12"/>
      <c r="C24" s="13"/>
      <c r="D24" s="12"/>
      <c r="E24" s="12"/>
      <c r="F24" s="44" t="e">
        <f t="shared" si="1"/>
        <v>#DIV/0!</v>
      </c>
      <c r="G24" s="45" t="e">
        <f t="shared" si="0"/>
        <v>#DIV/0!</v>
      </c>
      <c r="H24" s="44" t="e">
        <f>D24/E24*100</f>
        <v>#DIV/0!</v>
      </c>
    </row>
    <row r="25" spans="1:8" ht="9.75" hidden="1">
      <c r="A25" s="14" t="s">
        <v>46</v>
      </c>
      <c r="B25" s="17"/>
      <c r="C25" s="18"/>
      <c r="D25" s="17"/>
      <c r="E25" s="17"/>
      <c r="F25" s="44" t="e">
        <f t="shared" si="1"/>
        <v>#DIV/0!</v>
      </c>
      <c r="G25" s="45" t="e">
        <f t="shared" si="0"/>
        <v>#DIV/0!</v>
      </c>
      <c r="H25" s="44" t="e">
        <f>D25/E25*100</f>
        <v>#DIV/0!</v>
      </c>
    </row>
    <row r="26" spans="1:8" ht="19.5" hidden="1">
      <c r="A26" s="14" t="s">
        <v>34</v>
      </c>
      <c r="B26" s="12"/>
      <c r="C26" s="13"/>
      <c r="D26" s="12"/>
      <c r="E26" s="12"/>
      <c r="F26" s="44" t="e">
        <f t="shared" si="1"/>
        <v>#DIV/0!</v>
      </c>
      <c r="G26" s="45" t="e">
        <f t="shared" si="0"/>
        <v>#DIV/0!</v>
      </c>
      <c r="H26" s="44" t="e">
        <f>D26/E26*100</f>
        <v>#DIV/0!</v>
      </c>
    </row>
    <row r="27" spans="1:8" ht="12" customHeight="1">
      <c r="A27" s="19" t="s">
        <v>38</v>
      </c>
      <c r="B27" s="6">
        <f>B28+B35+B37+B38+B43+B45</f>
        <v>4608.5</v>
      </c>
      <c r="C27" s="7">
        <f>C28+C35+C37+C38+C43+C45</f>
        <v>4708.5</v>
      </c>
      <c r="D27" s="6">
        <f>D28+D35+D37+D38+D43+D45+D44</f>
        <v>4702.599999999999</v>
      </c>
      <c r="E27" s="6">
        <f>E28+E35+E37+E38+E45+E43</f>
        <v>7571.6</v>
      </c>
      <c r="F27" s="44">
        <f t="shared" si="1"/>
        <v>102.04187913637841</v>
      </c>
      <c r="G27" s="45">
        <f t="shared" si="0"/>
        <v>99.87469470107251</v>
      </c>
      <c r="H27" s="44">
        <f>D27/E27*100</f>
        <v>62.10840509271487</v>
      </c>
    </row>
    <row r="28" spans="1:8" ht="29.25" customHeight="1">
      <c r="A28" s="16" t="s">
        <v>35</v>
      </c>
      <c r="B28" s="9">
        <f>B29+B30+B33+B34</f>
        <v>1272.5</v>
      </c>
      <c r="C28" s="10">
        <f>C29+C30+C33+C34</f>
        <v>1272.5</v>
      </c>
      <c r="D28" s="9">
        <f>D29+D30+D33+D34+D32</f>
        <v>1471.3999999999999</v>
      </c>
      <c r="E28" s="9">
        <f>E29+E30+E33+E34+E32</f>
        <v>1378.7</v>
      </c>
      <c r="F28" s="44">
        <f t="shared" si="1"/>
        <v>115.63064833005893</v>
      </c>
      <c r="G28" s="45">
        <f t="shared" si="0"/>
        <v>115.63064833005893</v>
      </c>
      <c r="H28" s="44">
        <f>D28/E28*100</f>
        <v>106.72372524842243</v>
      </c>
    </row>
    <row r="29" spans="1:8" ht="0.75" customHeight="1" hidden="1">
      <c r="A29" s="14" t="s">
        <v>36</v>
      </c>
      <c r="B29" s="12">
        <v>0</v>
      </c>
      <c r="C29" s="13">
        <v>0</v>
      </c>
      <c r="D29" s="12"/>
      <c r="E29" s="12"/>
      <c r="F29" s="44" t="e">
        <f t="shared" si="1"/>
        <v>#DIV/0!</v>
      </c>
      <c r="G29" s="45" t="e">
        <f t="shared" si="0"/>
        <v>#DIV/0!</v>
      </c>
      <c r="H29" s="44" t="e">
        <f>D29/E29*100</f>
        <v>#DIV/0!</v>
      </c>
    </row>
    <row r="30" spans="1:8" ht="30.75" customHeight="1">
      <c r="A30" s="14" t="s">
        <v>60</v>
      </c>
      <c r="B30" s="12">
        <v>1161.5</v>
      </c>
      <c r="C30" s="13">
        <v>1161.5</v>
      </c>
      <c r="D30" s="12">
        <v>1353</v>
      </c>
      <c r="E30" s="12">
        <v>1048.5</v>
      </c>
      <c r="F30" s="44">
        <f t="shared" si="1"/>
        <v>116.48730090400346</v>
      </c>
      <c r="G30" s="45">
        <f t="shared" si="0"/>
        <v>116.48730090400346</v>
      </c>
      <c r="H30" s="44">
        <f>D30/E30*100</f>
        <v>129.0414878397711</v>
      </c>
    </row>
    <row r="31" spans="1:8" ht="0.75" customHeight="1" hidden="1">
      <c r="A31" s="14" t="s">
        <v>118</v>
      </c>
      <c r="B31" s="12"/>
      <c r="C31" s="13"/>
      <c r="D31" s="12"/>
      <c r="E31" s="12"/>
      <c r="F31" s="44" t="e">
        <f t="shared" si="1"/>
        <v>#DIV/0!</v>
      </c>
      <c r="G31" s="45" t="e">
        <f t="shared" si="0"/>
        <v>#DIV/0!</v>
      </c>
      <c r="H31" s="44" t="e">
        <f>D31/E31*100</f>
        <v>#DIV/0!</v>
      </c>
    </row>
    <row r="32" spans="1:8" ht="39" customHeight="1">
      <c r="A32" s="14" t="s">
        <v>119</v>
      </c>
      <c r="B32" s="12"/>
      <c r="C32" s="13"/>
      <c r="D32" s="12">
        <v>27.6</v>
      </c>
      <c r="E32" s="12">
        <v>217.4</v>
      </c>
      <c r="F32" s="44"/>
      <c r="G32" s="45"/>
      <c r="H32" s="44">
        <f>D32/E32*100</f>
        <v>12.695492180312787</v>
      </c>
    </row>
    <row r="33" spans="1:8" ht="33" customHeight="1">
      <c r="A33" s="14" t="s">
        <v>40</v>
      </c>
      <c r="B33" s="12">
        <v>86</v>
      </c>
      <c r="C33" s="13">
        <v>86</v>
      </c>
      <c r="D33" s="12">
        <v>82</v>
      </c>
      <c r="E33" s="12"/>
      <c r="F33" s="44">
        <f t="shared" si="1"/>
        <v>95.34883720930233</v>
      </c>
      <c r="G33" s="45">
        <f t="shared" si="0"/>
        <v>95.34883720930233</v>
      </c>
      <c r="H33" s="44"/>
    </row>
    <row r="34" spans="1:8" ht="18" customHeight="1">
      <c r="A34" s="14" t="s">
        <v>69</v>
      </c>
      <c r="B34" s="12">
        <v>25</v>
      </c>
      <c r="C34" s="13">
        <v>25</v>
      </c>
      <c r="D34" s="12">
        <v>8.8</v>
      </c>
      <c r="E34" s="12">
        <v>112.8</v>
      </c>
      <c r="F34" s="44">
        <f t="shared" si="1"/>
        <v>35.2</v>
      </c>
      <c r="G34" s="45">
        <f t="shared" si="0"/>
        <v>35.2</v>
      </c>
      <c r="H34" s="44">
        <f>D34/E34*100</f>
        <v>7.801418439716312</v>
      </c>
    </row>
    <row r="35" spans="1:8" ht="19.5" customHeight="1">
      <c r="A35" s="16" t="s">
        <v>10</v>
      </c>
      <c r="B35" s="9">
        <f>B36</f>
        <v>800</v>
      </c>
      <c r="C35" s="10">
        <f>C36</f>
        <v>800</v>
      </c>
      <c r="D35" s="9">
        <f>D36</f>
        <v>545.9</v>
      </c>
      <c r="E35" s="9">
        <f>E36</f>
        <v>708.7</v>
      </c>
      <c r="F35" s="44">
        <f t="shared" si="1"/>
        <v>68.2375</v>
      </c>
      <c r="G35" s="45">
        <f t="shared" si="0"/>
        <v>68.2375</v>
      </c>
      <c r="H35" s="44">
        <f>D35/E35*100</f>
        <v>77.02836178919146</v>
      </c>
    </row>
    <row r="36" spans="1:8" ht="19.5" customHeight="1">
      <c r="A36" s="14" t="s">
        <v>11</v>
      </c>
      <c r="B36" s="12">
        <v>800</v>
      </c>
      <c r="C36" s="13">
        <v>800</v>
      </c>
      <c r="D36" s="12">
        <v>545.9</v>
      </c>
      <c r="E36" s="12">
        <v>708.7</v>
      </c>
      <c r="F36" s="44">
        <f t="shared" si="1"/>
        <v>68.2375</v>
      </c>
      <c r="G36" s="45">
        <f t="shared" si="0"/>
        <v>68.2375</v>
      </c>
      <c r="H36" s="44">
        <f>D36/E36*100</f>
        <v>77.02836178919146</v>
      </c>
    </row>
    <row r="37" spans="1:8" ht="18.75" customHeight="1">
      <c r="A37" s="19" t="s">
        <v>50</v>
      </c>
      <c r="B37" s="6">
        <v>216</v>
      </c>
      <c r="C37" s="7">
        <v>216</v>
      </c>
      <c r="D37" s="6">
        <v>70.3</v>
      </c>
      <c r="E37" s="6">
        <v>40.4</v>
      </c>
      <c r="F37" s="44">
        <f t="shared" si="1"/>
        <v>32.5462962962963</v>
      </c>
      <c r="G37" s="45">
        <f t="shared" si="0"/>
        <v>32.5462962962963</v>
      </c>
      <c r="H37" s="44">
        <f>D37/E37*100</f>
        <v>174.009900990099</v>
      </c>
    </row>
    <row r="38" spans="1:8" ht="21" customHeight="1">
      <c r="A38" s="16" t="s">
        <v>74</v>
      </c>
      <c r="B38" s="9">
        <f>B41+B42</f>
        <v>220</v>
      </c>
      <c r="C38" s="10">
        <f>C41+C42</f>
        <v>320</v>
      </c>
      <c r="D38" s="9">
        <f>D40+D41+D42</f>
        <v>659.3</v>
      </c>
      <c r="E38" s="9">
        <f>E41+E42</f>
        <v>2017</v>
      </c>
      <c r="F38" s="44">
        <f t="shared" si="1"/>
        <v>299.6818181818182</v>
      </c>
      <c r="G38" s="45">
        <f t="shared" si="0"/>
        <v>206.03124999999997</v>
      </c>
      <c r="H38" s="44">
        <f>D38/E38*100</f>
        <v>32.68715914724839</v>
      </c>
    </row>
    <row r="39" spans="1:8" ht="35.25" customHeight="1" hidden="1">
      <c r="A39" s="14" t="s">
        <v>30</v>
      </c>
      <c r="B39" s="9"/>
      <c r="C39" s="10"/>
      <c r="D39" s="12"/>
      <c r="E39" s="12"/>
      <c r="F39" s="44" t="e">
        <f t="shared" si="1"/>
        <v>#DIV/0!</v>
      </c>
      <c r="G39" s="45" t="e">
        <f t="shared" si="0"/>
        <v>#DIV/0!</v>
      </c>
      <c r="H39" s="44" t="e">
        <f>D39/E39*100</f>
        <v>#DIV/0!</v>
      </c>
    </row>
    <row r="40" spans="1:8" ht="37.5" customHeight="1">
      <c r="A40" s="14" t="s">
        <v>124</v>
      </c>
      <c r="B40" s="9"/>
      <c r="C40" s="10"/>
      <c r="D40" s="12">
        <v>92</v>
      </c>
      <c r="E40" s="12"/>
      <c r="F40" s="44"/>
      <c r="G40" s="45"/>
      <c r="H40" s="44"/>
    </row>
    <row r="41" spans="1:8" ht="21" customHeight="1">
      <c r="A41" s="14" t="s">
        <v>54</v>
      </c>
      <c r="B41" s="12">
        <v>100</v>
      </c>
      <c r="C41" s="13">
        <v>200</v>
      </c>
      <c r="D41" s="12">
        <v>0</v>
      </c>
      <c r="E41" s="12">
        <v>1566.6</v>
      </c>
      <c r="F41" s="44">
        <f t="shared" si="1"/>
        <v>0</v>
      </c>
      <c r="G41" s="45">
        <f t="shared" si="0"/>
        <v>0</v>
      </c>
      <c r="H41" s="44">
        <f>D41/E41*100</f>
        <v>0</v>
      </c>
    </row>
    <row r="42" spans="1:8" ht="26.25" customHeight="1">
      <c r="A42" s="14" t="s">
        <v>55</v>
      </c>
      <c r="B42" s="12">
        <v>120</v>
      </c>
      <c r="C42" s="13">
        <v>120</v>
      </c>
      <c r="D42" s="12">
        <v>567.3</v>
      </c>
      <c r="E42" s="12">
        <v>450.4</v>
      </c>
      <c r="F42" s="44">
        <f t="shared" si="1"/>
        <v>472.75</v>
      </c>
      <c r="G42" s="45">
        <f t="shared" si="0"/>
        <v>472.75</v>
      </c>
      <c r="H42" s="44">
        <f>D42/E42*100</f>
        <v>125.95470692717583</v>
      </c>
    </row>
    <row r="43" spans="1:8" ht="15" customHeight="1">
      <c r="A43" s="16" t="s">
        <v>12</v>
      </c>
      <c r="B43" s="9">
        <v>2100</v>
      </c>
      <c r="C43" s="10">
        <v>2100</v>
      </c>
      <c r="D43" s="9">
        <v>1954.4</v>
      </c>
      <c r="E43" s="9">
        <v>3426.8</v>
      </c>
      <c r="F43" s="44">
        <f t="shared" si="1"/>
        <v>93.06666666666668</v>
      </c>
      <c r="G43" s="45">
        <f t="shared" si="0"/>
        <v>93.06666666666668</v>
      </c>
      <c r="H43" s="44">
        <f>D43/E43*100</f>
        <v>57.03280028014475</v>
      </c>
    </row>
    <row r="44" spans="1:8" ht="22.5" customHeight="1">
      <c r="A44" s="14" t="s">
        <v>120</v>
      </c>
      <c r="B44" s="9"/>
      <c r="C44" s="10"/>
      <c r="D44" s="12">
        <v>1.3</v>
      </c>
      <c r="E44" s="9"/>
      <c r="F44" s="44"/>
      <c r="G44" s="45"/>
      <c r="H44" s="44"/>
    </row>
    <row r="45" spans="1:8" ht="10.5" customHeight="1" hidden="1">
      <c r="A45" s="16" t="s">
        <v>13</v>
      </c>
      <c r="B45" s="9">
        <v>0</v>
      </c>
      <c r="C45" s="10">
        <v>0</v>
      </c>
      <c r="D45" s="9">
        <v>0</v>
      </c>
      <c r="E45" s="9">
        <v>0</v>
      </c>
      <c r="F45" s="44"/>
      <c r="G45" s="45"/>
      <c r="H45" s="44"/>
    </row>
    <row r="46" spans="1:8" s="52" customFormat="1" ht="11.25" customHeight="1">
      <c r="A46" s="53" t="s">
        <v>70</v>
      </c>
      <c r="B46" s="54">
        <f>B5</f>
        <v>64978.5</v>
      </c>
      <c r="C46" s="54">
        <f>C5</f>
        <v>65078.5</v>
      </c>
      <c r="D46" s="54">
        <f>D5</f>
        <v>61690</v>
      </c>
      <c r="E46" s="54">
        <f>E5</f>
        <v>57812.09999999999</v>
      </c>
      <c r="F46" s="50">
        <f t="shared" si="1"/>
        <v>94.9390952391945</v>
      </c>
      <c r="G46" s="51">
        <f t="shared" si="0"/>
        <v>94.7932112756133</v>
      </c>
      <c r="H46" s="50">
        <f>D46/E46*100</f>
        <v>106.70776532940339</v>
      </c>
    </row>
    <row r="47" spans="1:8" s="52" customFormat="1" ht="12" customHeight="1">
      <c r="A47" s="53" t="s">
        <v>71</v>
      </c>
      <c r="B47" s="54">
        <f>B48+B88+B90</f>
        <v>204510</v>
      </c>
      <c r="C47" s="54">
        <f>C48+C88+C90</f>
        <v>307775.89999999997</v>
      </c>
      <c r="D47" s="54">
        <f>D48+D88+D90+D91</f>
        <v>249536.7</v>
      </c>
      <c r="E47" s="54">
        <f>E48+E88+E90</f>
        <v>225383.69999999998</v>
      </c>
      <c r="F47" s="50">
        <f t="shared" si="1"/>
        <v>122.01686959072906</v>
      </c>
      <c r="G47" s="51">
        <f t="shared" si="0"/>
        <v>81.07740079713845</v>
      </c>
      <c r="H47" s="50">
        <f>D47/E47*100</f>
        <v>110.71639164677838</v>
      </c>
    </row>
    <row r="48" spans="1:8" ht="17.25" customHeight="1">
      <c r="A48" s="16" t="s">
        <v>113</v>
      </c>
      <c r="B48" s="9">
        <f>B49+B52+B65+B79</f>
        <v>204450</v>
      </c>
      <c r="C48" s="9">
        <f>C49+C52+C65+C79</f>
        <v>307953.5</v>
      </c>
      <c r="D48" s="9">
        <f>D49+D52+D65+D79</f>
        <v>249714.30000000002</v>
      </c>
      <c r="E48" s="9">
        <f>E49+E52+E65+E79</f>
        <v>226460.19999999998</v>
      </c>
      <c r="F48" s="44">
        <f t="shared" si="1"/>
        <v>122.13954512105649</v>
      </c>
      <c r="G48" s="45">
        <f t="shared" si="0"/>
        <v>81.0883136577438</v>
      </c>
      <c r="H48" s="44">
        <f>D48/E48*100</f>
        <v>110.26851517396878</v>
      </c>
    </row>
    <row r="49" spans="1:8" ht="18.75" customHeight="1">
      <c r="A49" s="16" t="s">
        <v>61</v>
      </c>
      <c r="B49" s="9">
        <f>B50+B51</f>
        <v>25044.800000000003</v>
      </c>
      <c r="C49" s="10">
        <f>C50+C51</f>
        <v>32521.9</v>
      </c>
      <c r="D49" s="9">
        <f>D50+D51</f>
        <v>32521.9</v>
      </c>
      <c r="E49" s="9">
        <f>E50+E51</f>
        <v>47687.4</v>
      </c>
      <c r="F49" s="44">
        <f t="shared" si="1"/>
        <v>129.85490001916565</v>
      </c>
      <c r="G49" s="45">
        <f t="shared" si="0"/>
        <v>100</v>
      </c>
      <c r="H49" s="44">
        <f>D49/E49*100</f>
        <v>68.19809844948561</v>
      </c>
    </row>
    <row r="50" spans="1:8" ht="18" customHeight="1">
      <c r="A50" s="14" t="s">
        <v>62</v>
      </c>
      <c r="B50" s="12">
        <v>21072.9</v>
      </c>
      <c r="C50" s="13">
        <v>29851.9</v>
      </c>
      <c r="D50" s="12">
        <v>29851.9</v>
      </c>
      <c r="E50" s="12">
        <v>41821.5</v>
      </c>
      <c r="F50" s="44">
        <f t="shared" si="1"/>
        <v>141.6601416985797</v>
      </c>
      <c r="G50" s="45">
        <f t="shared" si="0"/>
        <v>100</v>
      </c>
      <c r="H50" s="44">
        <f>D50/E50*100</f>
        <v>71.379314467439</v>
      </c>
    </row>
    <row r="51" spans="1:8" ht="19.5" customHeight="1">
      <c r="A51" s="14" t="s">
        <v>56</v>
      </c>
      <c r="B51" s="12">
        <v>3971.9</v>
      </c>
      <c r="C51" s="13">
        <v>2670</v>
      </c>
      <c r="D51" s="12">
        <v>2670</v>
      </c>
      <c r="E51" s="12">
        <v>5865.9</v>
      </c>
      <c r="F51" s="44">
        <f t="shared" si="1"/>
        <v>67.22223620937083</v>
      </c>
      <c r="G51" s="45">
        <f t="shared" si="0"/>
        <v>100</v>
      </c>
      <c r="H51" s="44">
        <f>D51/E51*100</f>
        <v>45.51731192144428</v>
      </c>
    </row>
    <row r="52" spans="1:8" ht="20.25" customHeight="1">
      <c r="A52" s="16" t="s">
        <v>57</v>
      </c>
      <c r="B52" s="9">
        <f>B53+B55+B56+B57+B58+B59+B61+B62+B63+B64</f>
        <v>22332.300000000003</v>
      </c>
      <c r="C52" s="9">
        <f>C53+C55+C56+C57+C58+C59+C61+C62+C63+C64+C54+C60</f>
        <v>100987.99999999999</v>
      </c>
      <c r="D52" s="9">
        <f>D53+D55+D56+D57+D58+D59+D61+D62+D63+D64+D54+D60</f>
        <v>59005.09999999999</v>
      </c>
      <c r="E52" s="9">
        <f>E53+E55+E56+E57+E58+E59+E61+E62+E63+E64</f>
        <v>40447.3</v>
      </c>
      <c r="F52" s="44">
        <f t="shared" si="1"/>
        <v>264.2141651330135</v>
      </c>
      <c r="G52" s="45">
        <f t="shared" si="0"/>
        <v>58.42783300986256</v>
      </c>
      <c r="H52" s="44">
        <f>D52/E52*100</f>
        <v>145.8814308989722</v>
      </c>
    </row>
    <row r="53" spans="1:8" ht="21" customHeight="1">
      <c r="A53" s="20" t="s">
        <v>73</v>
      </c>
      <c r="B53" s="12">
        <v>1611.4</v>
      </c>
      <c r="C53" s="13">
        <v>3379.5</v>
      </c>
      <c r="D53" s="12">
        <v>1557.6</v>
      </c>
      <c r="E53" s="12">
        <v>4399.5</v>
      </c>
      <c r="F53" s="44">
        <f t="shared" si="1"/>
        <v>96.6612883207149</v>
      </c>
      <c r="G53" s="45">
        <f t="shared" si="0"/>
        <v>46.08965823346649</v>
      </c>
      <c r="H53" s="44">
        <f>D53/E53*100</f>
        <v>35.404023184452775</v>
      </c>
    </row>
    <row r="54" spans="1:8" ht="38.25" customHeight="1">
      <c r="A54" s="20" t="s">
        <v>122</v>
      </c>
      <c r="B54" s="12"/>
      <c r="C54" s="13">
        <v>54543.2</v>
      </c>
      <c r="D54" s="12">
        <v>20000</v>
      </c>
      <c r="E54" s="12"/>
      <c r="F54" s="44"/>
      <c r="G54" s="45">
        <f t="shared" si="0"/>
        <v>36.668182284867775</v>
      </c>
      <c r="H54" s="44"/>
    </row>
    <row r="55" spans="1:8" ht="19.5" hidden="1">
      <c r="A55" s="20" t="s">
        <v>106</v>
      </c>
      <c r="B55" s="12"/>
      <c r="C55" s="13"/>
      <c r="D55" s="12"/>
      <c r="E55" s="12"/>
      <c r="F55" s="44" t="e">
        <f t="shared" si="1"/>
        <v>#DIV/0!</v>
      </c>
      <c r="G55" s="45" t="e">
        <f t="shared" si="0"/>
        <v>#DIV/0!</v>
      </c>
      <c r="H55" s="44" t="e">
        <f>D55/E55*100</f>
        <v>#DIV/0!</v>
      </c>
    </row>
    <row r="56" spans="1:8" ht="21.75" customHeight="1">
      <c r="A56" s="20" t="s">
        <v>127</v>
      </c>
      <c r="B56" s="12"/>
      <c r="C56" s="13">
        <v>2829.5</v>
      </c>
      <c r="D56" s="12">
        <v>1371.6</v>
      </c>
      <c r="E56" s="12">
        <v>2597.6</v>
      </c>
      <c r="F56" s="44"/>
      <c r="G56" s="45">
        <f t="shared" si="0"/>
        <v>48.474995582258344</v>
      </c>
      <c r="H56" s="44">
        <f>D56/E56*100</f>
        <v>52.802587003387735</v>
      </c>
    </row>
    <row r="57" spans="1:8" ht="36.75" customHeight="1">
      <c r="A57" s="20" t="s">
        <v>84</v>
      </c>
      <c r="B57" s="12"/>
      <c r="C57" s="13">
        <v>6181.6</v>
      </c>
      <c r="D57" s="12">
        <v>6181.6</v>
      </c>
      <c r="E57" s="12">
        <v>3259.9</v>
      </c>
      <c r="F57" s="44"/>
      <c r="G57" s="45">
        <f t="shared" si="0"/>
        <v>100</v>
      </c>
      <c r="H57" s="44">
        <f>D57/E57*100</f>
        <v>189.6254486333937</v>
      </c>
    </row>
    <row r="58" spans="1:8" ht="32.25" customHeight="1">
      <c r="A58" s="14" t="s">
        <v>66</v>
      </c>
      <c r="B58" s="12"/>
      <c r="C58" s="13">
        <v>765.7</v>
      </c>
      <c r="D58" s="12">
        <v>765.7</v>
      </c>
      <c r="E58" s="12">
        <v>0</v>
      </c>
      <c r="F58" s="44"/>
      <c r="G58" s="45">
        <f t="shared" si="0"/>
        <v>100</v>
      </c>
      <c r="H58" s="44"/>
    </row>
    <row r="59" spans="1:8" ht="21.75" customHeight="1">
      <c r="A59" s="14" t="s">
        <v>67</v>
      </c>
      <c r="B59" s="12"/>
      <c r="C59" s="13">
        <v>252.8</v>
      </c>
      <c r="D59" s="12">
        <v>252.8</v>
      </c>
      <c r="E59" s="12">
        <v>3990.4</v>
      </c>
      <c r="F59" s="44"/>
      <c r="G59" s="45">
        <f t="shared" si="0"/>
        <v>100</v>
      </c>
      <c r="H59" s="44">
        <f>D59/E59*100</f>
        <v>6.335204490777866</v>
      </c>
    </row>
    <row r="60" spans="1:8" ht="51.75" customHeight="1">
      <c r="A60" s="14" t="s">
        <v>128</v>
      </c>
      <c r="B60" s="12"/>
      <c r="C60" s="13">
        <v>2115.7</v>
      </c>
      <c r="D60" s="12">
        <v>2115.7</v>
      </c>
      <c r="E60" s="12"/>
      <c r="F60" s="44"/>
      <c r="G60" s="45"/>
      <c r="H60" s="44"/>
    </row>
    <row r="61" spans="1:8" ht="30" customHeight="1">
      <c r="A61" s="14" t="s">
        <v>98</v>
      </c>
      <c r="B61" s="12"/>
      <c r="C61" s="13"/>
      <c r="D61" s="12">
        <v>0</v>
      </c>
      <c r="E61" s="12">
        <v>1443.7</v>
      </c>
      <c r="F61" s="44"/>
      <c r="G61" s="45"/>
      <c r="H61" s="44">
        <f>D61/E61*100</f>
        <v>0</v>
      </c>
    </row>
    <row r="62" spans="1:8" ht="23.25" customHeight="1" hidden="1">
      <c r="A62" s="14" t="s">
        <v>105</v>
      </c>
      <c r="B62" s="12"/>
      <c r="C62" s="13"/>
      <c r="D62" s="12">
        <v>0</v>
      </c>
      <c r="E62" s="12">
        <v>0</v>
      </c>
      <c r="F62" s="44" t="e">
        <f t="shared" si="1"/>
        <v>#DIV/0!</v>
      </c>
      <c r="G62" s="45" t="e">
        <f t="shared" si="0"/>
        <v>#DIV/0!</v>
      </c>
      <c r="H62" s="44" t="e">
        <f>D62/E62*100</f>
        <v>#DIV/0!</v>
      </c>
    </row>
    <row r="63" spans="1:8" ht="19.5">
      <c r="A63" s="20" t="s">
        <v>65</v>
      </c>
      <c r="B63" s="12">
        <v>20720.9</v>
      </c>
      <c r="C63" s="13">
        <v>30920</v>
      </c>
      <c r="D63" s="12">
        <v>26760.1</v>
      </c>
      <c r="E63" s="12">
        <v>24756.2</v>
      </c>
      <c r="F63" s="44">
        <f t="shared" si="1"/>
        <v>129.14545217630507</v>
      </c>
      <c r="G63" s="45">
        <f t="shared" si="0"/>
        <v>86.54624838292368</v>
      </c>
      <c r="H63" s="44">
        <f>D63/E63*100</f>
        <v>108.09453793393169</v>
      </c>
    </row>
    <row r="64" spans="1:8" ht="19.5">
      <c r="A64" s="14" t="s">
        <v>109</v>
      </c>
      <c r="B64" s="12"/>
      <c r="C64" s="13"/>
      <c r="D64" s="12">
        <v>0</v>
      </c>
      <c r="E64" s="12"/>
      <c r="F64" s="44"/>
      <c r="G64" s="45"/>
      <c r="H64" s="44"/>
    </row>
    <row r="65" spans="1:8" ht="21" customHeight="1">
      <c r="A65" s="16" t="s">
        <v>58</v>
      </c>
      <c r="B65" s="6">
        <f>B66+B67+B68+B69+B70+B71+B72+B73+B74+B75+B76+B77+B78</f>
        <v>155995.8</v>
      </c>
      <c r="C65" s="6">
        <f>C66+C67+C68+C69+C70+C71+C72+C73+C74+C75+C76+C77+C78</f>
        <v>162253.4</v>
      </c>
      <c r="D65" s="6">
        <f>D66+D67+D68+D69+D70+D71+D72+D73+D74+D75+D76+D77+D78</f>
        <v>147164.1</v>
      </c>
      <c r="E65" s="6">
        <f>E66+E67+E68+E69+E70+E71+E72+E73+E74+E75+E76+E77+E78</f>
        <v>137072.09999999998</v>
      </c>
      <c r="F65" s="44">
        <f t="shared" si="1"/>
        <v>94.33850142119212</v>
      </c>
      <c r="G65" s="45">
        <f t="shared" si="0"/>
        <v>90.7001640643586</v>
      </c>
      <c r="H65" s="44">
        <f>D65/E65*100</f>
        <v>107.36254861492604</v>
      </c>
    </row>
    <row r="66" spans="1:8" ht="29.25" customHeight="1">
      <c r="A66" s="20" t="s">
        <v>81</v>
      </c>
      <c r="B66" s="21"/>
      <c r="C66" s="22"/>
      <c r="D66" s="12">
        <v>0</v>
      </c>
      <c r="E66" s="12">
        <v>175.4</v>
      </c>
      <c r="F66" s="44"/>
      <c r="G66" s="45"/>
      <c r="H66" s="44">
        <f>D66/E66*100</f>
        <v>0</v>
      </c>
    </row>
    <row r="67" spans="1:8" ht="39" customHeight="1">
      <c r="A67" s="20" t="s">
        <v>41</v>
      </c>
      <c r="B67" s="12">
        <v>902.7</v>
      </c>
      <c r="C67" s="13">
        <v>917.5</v>
      </c>
      <c r="D67" s="12">
        <v>917.5</v>
      </c>
      <c r="E67" s="12">
        <v>747.8</v>
      </c>
      <c r="F67" s="44">
        <f t="shared" si="1"/>
        <v>101.63952586684391</v>
      </c>
      <c r="G67" s="45">
        <f t="shared" si="0"/>
        <v>100</v>
      </c>
      <c r="H67" s="44">
        <f>D67/E67*100</f>
        <v>122.693233484889</v>
      </c>
    </row>
    <row r="68" spans="1:8" ht="40.5" customHeight="1">
      <c r="A68" s="15" t="s">
        <v>101</v>
      </c>
      <c r="B68" s="12">
        <v>16.3</v>
      </c>
      <c r="C68" s="13">
        <v>16.3</v>
      </c>
      <c r="D68" s="12">
        <v>16.3</v>
      </c>
      <c r="E68" s="12">
        <v>1.8</v>
      </c>
      <c r="F68" s="44">
        <f t="shared" si="1"/>
        <v>100</v>
      </c>
      <c r="G68" s="45">
        <f t="shared" si="0"/>
        <v>100</v>
      </c>
      <c r="H68" s="44">
        <f>D68/E68*100</f>
        <v>905.5555555555555</v>
      </c>
    </row>
    <row r="69" spans="1:8" ht="41.25" customHeight="1">
      <c r="A69" s="20" t="s">
        <v>42</v>
      </c>
      <c r="B69" s="12">
        <v>1025.9</v>
      </c>
      <c r="C69" s="13">
        <v>1035.9</v>
      </c>
      <c r="D69" s="12">
        <v>1035.9</v>
      </c>
      <c r="E69" s="12">
        <v>978.6</v>
      </c>
      <c r="F69" s="44">
        <f t="shared" si="1"/>
        <v>100.97475387464665</v>
      </c>
      <c r="G69" s="45">
        <f t="shared" si="0"/>
        <v>100</v>
      </c>
      <c r="H69" s="44">
        <f>D69/E69*100</f>
        <v>105.85530349478849</v>
      </c>
    </row>
    <row r="70" spans="1:8" ht="38.25" customHeight="1">
      <c r="A70" s="20" t="s">
        <v>63</v>
      </c>
      <c r="B70" s="12">
        <v>95</v>
      </c>
      <c r="C70" s="13">
        <v>148.4</v>
      </c>
      <c r="D70" s="12">
        <v>148.4</v>
      </c>
      <c r="E70" s="12">
        <v>237.6</v>
      </c>
      <c r="F70" s="44">
        <f aca="true" t="shared" si="2" ref="F70:F92">D70/B70*100</f>
        <v>156.21052631578948</v>
      </c>
      <c r="G70" s="45">
        <f aca="true" t="shared" si="3" ref="G70:G92">D70/C70*100</f>
        <v>100</v>
      </c>
      <c r="H70" s="44">
        <f>D70/E70*100</f>
        <v>62.45791245791246</v>
      </c>
    </row>
    <row r="71" spans="1:8" ht="30" customHeight="1">
      <c r="A71" s="20" t="s">
        <v>75</v>
      </c>
      <c r="B71" s="12">
        <v>147253.2</v>
      </c>
      <c r="C71" s="13">
        <v>150862.2</v>
      </c>
      <c r="D71" s="12">
        <v>138302.3</v>
      </c>
      <c r="E71" s="12">
        <v>115632.8</v>
      </c>
      <c r="F71" s="44">
        <f t="shared" si="2"/>
        <v>93.92142242070119</v>
      </c>
      <c r="G71" s="45">
        <f t="shared" si="3"/>
        <v>91.67458780264373</v>
      </c>
      <c r="H71" s="44">
        <f>D71/E71*100</f>
        <v>119.6047315294622</v>
      </c>
    </row>
    <row r="72" spans="1:8" ht="30.75" customHeight="1">
      <c r="A72" s="20" t="s">
        <v>82</v>
      </c>
      <c r="B72" s="12">
        <v>3156</v>
      </c>
      <c r="C72" s="13">
        <v>2963.6</v>
      </c>
      <c r="D72" s="12">
        <v>2469.7</v>
      </c>
      <c r="E72" s="12">
        <v>3187.4</v>
      </c>
      <c r="F72" s="44">
        <f t="shared" si="2"/>
        <v>78.25411913814955</v>
      </c>
      <c r="G72" s="45">
        <f t="shared" si="3"/>
        <v>83.33445809151033</v>
      </c>
      <c r="H72" s="44">
        <f>D72/E72*100</f>
        <v>77.48321515969127</v>
      </c>
    </row>
    <row r="73" spans="1:8" ht="38.25" customHeight="1">
      <c r="A73" s="20" t="s">
        <v>83</v>
      </c>
      <c r="B73" s="12">
        <v>1359.3</v>
      </c>
      <c r="C73" s="13">
        <v>1359.3</v>
      </c>
      <c r="D73" s="12">
        <v>934.6</v>
      </c>
      <c r="E73" s="12">
        <v>1052.2</v>
      </c>
      <c r="F73" s="44">
        <f t="shared" si="2"/>
        <v>68.75597734127861</v>
      </c>
      <c r="G73" s="45">
        <f t="shared" si="3"/>
        <v>68.75597734127861</v>
      </c>
      <c r="H73" s="44">
        <f>D73/E73*100</f>
        <v>88.82341760121649</v>
      </c>
    </row>
    <row r="74" spans="1:8" ht="39.75" customHeight="1">
      <c r="A74" s="15" t="s">
        <v>102</v>
      </c>
      <c r="B74" s="12">
        <v>742.5</v>
      </c>
      <c r="C74" s="13">
        <v>3293.8</v>
      </c>
      <c r="D74" s="12">
        <v>1683</v>
      </c>
      <c r="E74" s="12">
        <v>8910</v>
      </c>
      <c r="F74" s="44">
        <f t="shared" si="2"/>
        <v>226.66666666666666</v>
      </c>
      <c r="G74" s="45">
        <f t="shared" si="3"/>
        <v>51.095998542716615</v>
      </c>
      <c r="H74" s="44">
        <f>D74/E74*100</f>
        <v>18.88888888888889</v>
      </c>
    </row>
    <row r="75" spans="1:8" ht="46.5" customHeight="1">
      <c r="A75" s="20" t="s">
        <v>76</v>
      </c>
      <c r="B75" s="12">
        <v>0</v>
      </c>
      <c r="C75" s="13">
        <v>0</v>
      </c>
      <c r="D75" s="12">
        <v>0</v>
      </c>
      <c r="E75" s="12">
        <v>2376.5</v>
      </c>
      <c r="F75" s="44"/>
      <c r="G75" s="45"/>
      <c r="H75" s="44">
        <f>D75/E75*100</f>
        <v>0</v>
      </c>
    </row>
    <row r="76" spans="1:8" ht="30" customHeight="1">
      <c r="A76" s="23" t="s">
        <v>0</v>
      </c>
      <c r="B76" s="12">
        <v>1207</v>
      </c>
      <c r="C76" s="13">
        <v>1207</v>
      </c>
      <c r="D76" s="12">
        <v>1207</v>
      </c>
      <c r="E76" s="12">
        <v>3547.6</v>
      </c>
      <c r="F76" s="44">
        <f t="shared" si="2"/>
        <v>100</v>
      </c>
      <c r="G76" s="45">
        <f t="shared" si="3"/>
        <v>100</v>
      </c>
      <c r="H76" s="44">
        <f>D76/E76*100</f>
        <v>34.023001465779686</v>
      </c>
    </row>
    <row r="77" spans="1:8" ht="27" customHeight="1" hidden="1">
      <c r="A77" s="15" t="s">
        <v>85</v>
      </c>
      <c r="B77" s="12"/>
      <c r="C77" s="13"/>
      <c r="D77" s="12"/>
      <c r="E77" s="12">
        <v>0</v>
      </c>
      <c r="F77" s="44" t="e">
        <f t="shared" si="2"/>
        <v>#DIV/0!</v>
      </c>
      <c r="G77" s="45" t="e">
        <f t="shared" si="3"/>
        <v>#DIV/0!</v>
      </c>
      <c r="H77" s="44" t="e">
        <f>D77/E77*100</f>
        <v>#DIV/0!</v>
      </c>
    </row>
    <row r="78" spans="1:8" ht="22.5" customHeight="1">
      <c r="A78" s="20" t="s">
        <v>43</v>
      </c>
      <c r="B78" s="12">
        <v>237.9</v>
      </c>
      <c r="C78" s="13">
        <v>449.4</v>
      </c>
      <c r="D78" s="12">
        <v>449.4</v>
      </c>
      <c r="E78" s="12">
        <v>224.4</v>
      </c>
      <c r="F78" s="44">
        <f t="shared" si="2"/>
        <v>188.9029003783102</v>
      </c>
      <c r="G78" s="45">
        <f t="shared" si="3"/>
        <v>100</v>
      </c>
      <c r="H78" s="44">
        <f>D78/E78*100</f>
        <v>200.26737967914437</v>
      </c>
    </row>
    <row r="79" spans="1:8" s="2" customFormat="1" ht="15.75" customHeight="1">
      <c r="A79" s="39" t="s">
        <v>72</v>
      </c>
      <c r="B79" s="6">
        <f>B80+B81+B82+B85+B86+B87</f>
        <v>1077.1</v>
      </c>
      <c r="C79" s="6">
        <f>C80+C81+C82+C85+C86+C87</f>
        <v>12190.199999999999</v>
      </c>
      <c r="D79" s="6">
        <f>D80+D81+D82+D85+D86+D87</f>
        <v>11023.2</v>
      </c>
      <c r="E79" s="6">
        <f>E80+E81+E82+E85+E84+E86+E87+E83</f>
        <v>1253.4</v>
      </c>
      <c r="F79" s="44">
        <f t="shared" si="2"/>
        <v>1023.4147247237954</v>
      </c>
      <c r="G79" s="45">
        <f t="shared" si="3"/>
        <v>90.42673623074275</v>
      </c>
      <c r="H79" s="44">
        <f>D79/E79*100</f>
        <v>879.4638583054093</v>
      </c>
    </row>
    <row r="80" spans="1:8" ht="47.25" customHeight="1">
      <c r="A80" s="14" t="s">
        <v>1</v>
      </c>
      <c r="B80" s="12">
        <v>11.3</v>
      </c>
      <c r="C80" s="13">
        <v>11.3</v>
      </c>
      <c r="D80" s="12">
        <v>1.4</v>
      </c>
      <c r="E80" s="12">
        <v>2.3</v>
      </c>
      <c r="F80" s="44">
        <f t="shared" si="2"/>
        <v>12.38938053097345</v>
      </c>
      <c r="G80" s="45">
        <f t="shared" si="3"/>
        <v>12.38938053097345</v>
      </c>
      <c r="H80" s="44">
        <f>D80/E80*100</f>
        <v>60.86956521739131</v>
      </c>
    </row>
    <row r="81" spans="1:8" ht="42.75" customHeight="1">
      <c r="A81" s="14" t="s">
        <v>78</v>
      </c>
      <c r="B81" s="12">
        <v>1000</v>
      </c>
      <c r="C81" s="13">
        <v>252.8</v>
      </c>
      <c r="D81" s="12">
        <v>252.8</v>
      </c>
      <c r="E81" s="12">
        <v>990.4</v>
      </c>
      <c r="F81" s="44">
        <f t="shared" si="2"/>
        <v>25.28</v>
      </c>
      <c r="G81" s="45">
        <f t="shared" si="3"/>
        <v>100</v>
      </c>
      <c r="H81" s="44">
        <f>D81/E81*100</f>
        <v>25.525040387722136</v>
      </c>
    </row>
    <row r="82" spans="1:8" ht="40.5" customHeight="1">
      <c r="A82" s="14" t="s">
        <v>77</v>
      </c>
      <c r="B82" s="12">
        <v>65.8</v>
      </c>
      <c r="C82" s="13">
        <v>65.8</v>
      </c>
      <c r="D82" s="12">
        <v>65.8</v>
      </c>
      <c r="E82" s="12">
        <v>70.3</v>
      </c>
      <c r="F82" s="44">
        <f t="shared" si="2"/>
        <v>100</v>
      </c>
      <c r="G82" s="45">
        <f t="shared" si="3"/>
        <v>100</v>
      </c>
      <c r="H82" s="44">
        <f>D82/E82*100</f>
        <v>93.59886201991465</v>
      </c>
    </row>
    <row r="83" spans="1:8" ht="33.75" customHeight="1">
      <c r="A83" s="14" t="s">
        <v>131</v>
      </c>
      <c r="B83" s="12"/>
      <c r="C83" s="13"/>
      <c r="D83" s="12"/>
      <c r="E83" s="12">
        <v>170.4</v>
      </c>
      <c r="F83" s="44"/>
      <c r="G83" s="45"/>
      <c r="H83" s="44">
        <f>D83/E83*100</f>
        <v>0</v>
      </c>
    </row>
    <row r="84" spans="1:8" ht="11.25" customHeight="1">
      <c r="A84" s="14" t="s">
        <v>125</v>
      </c>
      <c r="B84" s="12"/>
      <c r="C84" s="13"/>
      <c r="D84" s="12"/>
      <c r="E84" s="12">
        <v>20</v>
      </c>
      <c r="F84" s="44"/>
      <c r="G84" s="45"/>
      <c r="H84" s="44">
        <f>D84/E84*100</f>
        <v>0</v>
      </c>
    </row>
    <row r="85" spans="1:8" ht="16.5" customHeight="1">
      <c r="A85" s="14" t="s">
        <v>121</v>
      </c>
      <c r="B85" s="12"/>
      <c r="C85" s="13">
        <v>11860.3</v>
      </c>
      <c r="D85" s="12">
        <v>10703.2</v>
      </c>
      <c r="E85" s="12"/>
      <c r="F85" s="44"/>
      <c r="G85" s="45">
        <f t="shared" si="3"/>
        <v>90.24392300363398</v>
      </c>
      <c r="H85" s="44"/>
    </row>
    <row r="86" spans="1:8" ht="9.75" hidden="1">
      <c r="A86" s="14"/>
      <c r="B86" s="12"/>
      <c r="C86" s="13"/>
      <c r="D86" s="12"/>
      <c r="E86" s="12"/>
      <c r="F86" s="44" t="e">
        <f t="shared" si="2"/>
        <v>#DIV/0!</v>
      </c>
      <c r="G86" s="45" t="e">
        <f t="shared" si="3"/>
        <v>#DIV/0!</v>
      </c>
      <c r="H86" s="44" t="e">
        <f>D86/E86*100</f>
        <v>#DIV/0!</v>
      </c>
    </row>
    <row r="87" spans="1:8" ht="29.25" hidden="1">
      <c r="A87" s="14" t="s">
        <v>108</v>
      </c>
      <c r="B87" s="12"/>
      <c r="C87" s="13"/>
      <c r="D87" s="12">
        <v>0</v>
      </c>
      <c r="E87" s="12"/>
      <c r="F87" s="44" t="e">
        <f t="shared" si="2"/>
        <v>#DIV/0!</v>
      </c>
      <c r="G87" s="45" t="e">
        <f t="shared" si="3"/>
        <v>#DIV/0!</v>
      </c>
      <c r="H87" s="44" t="e">
        <f>D87/E87*100</f>
        <v>#DIV/0!</v>
      </c>
    </row>
    <row r="88" spans="1:8" ht="13.5" customHeight="1">
      <c r="A88" s="19" t="s">
        <v>129</v>
      </c>
      <c r="B88" s="6">
        <f>B89</f>
        <v>60</v>
      </c>
      <c r="C88" s="7">
        <f>C89</f>
        <v>147.1</v>
      </c>
      <c r="D88" s="6">
        <f>D89</f>
        <v>147.1</v>
      </c>
      <c r="E88" s="6"/>
      <c r="F88" s="44">
        <f t="shared" si="2"/>
        <v>245.16666666666666</v>
      </c>
      <c r="G88" s="45">
        <f t="shared" si="3"/>
        <v>100</v>
      </c>
      <c r="H88" s="44"/>
    </row>
    <row r="89" spans="1:8" ht="20.25" customHeight="1">
      <c r="A89" s="14" t="s">
        <v>130</v>
      </c>
      <c r="B89" s="12">
        <v>60</v>
      </c>
      <c r="C89" s="13">
        <v>147.1</v>
      </c>
      <c r="D89" s="12">
        <v>147.1</v>
      </c>
      <c r="E89" s="12"/>
      <c r="F89" s="44">
        <f t="shared" si="2"/>
        <v>245.16666666666666</v>
      </c>
      <c r="G89" s="45">
        <f t="shared" si="3"/>
        <v>100</v>
      </c>
      <c r="H89" s="44"/>
    </row>
    <row r="90" spans="1:8" ht="18.75" customHeight="1">
      <c r="A90" s="19" t="s">
        <v>86</v>
      </c>
      <c r="B90" s="6"/>
      <c r="C90" s="7">
        <v>-324.7</v>
      </c>
      <c r="D90" s="6">
        <v>-324.7</v>
      </c>
      <c r="E90" s="6">
        <v>-1076.5</v>
      </c>
      <c r="F90" s="44"/>
      <c r="G90" s="45">
        <f t="shared" si="3"/>
        <v>100</v>
      </c>
      <c r="H90" s="44">
        <f>D90/E90*100</f>
        <v>30.16256386437529</v>
      </c>
    </row>
    <row r="91" spans="1:8" ht="9.75" hidden="1">
      <c r="A91" s="19"/>
      <c r="B91" s="6"/>
      <c r="C91" s="7"/>
      <c r="D91" s="6"/>
      <c r="E91" s="6"/>
      <c r="F91" s="44" t="e">
        <f t="shared" si="2"/>
        <v>#DIV/0!</v>
      </c>
      <c r="G91" s="45" t="e">
        <f t="shared" si="3"/>
        <v>#DIV/0!</v>
      </c>
      <c r="H91" s="44" t="e">
        <f>D91/E91*100</f>
        <v>#DIV/0!</v>
      </c>
    </row>
    <row r="92" spans="1:8" s="64" customFormat="1" ht="12.75" customHeight="1">
      <c r="A92" s="60" t="s">
        <v>14</v>
      </c>
      <c r="B92" s="61">
        <f>B46+B47</f>
        <v>269488.5</v>
      </c>
      <c r="C92" s="61">
        <f>C46+C47</f>
        <v>372854.39999999997</v>
      </c>
      <c r="D92" s="61">
        <f>D46+D47</f>
        <v>311226.7</v>
      </c>
      <c r="E92" s="61">
        <f>E46+E47</f>
        <v>283195.8</v>
      </c>
      <c r="F92" s="62">
        <f t="shared" si="2"/>
        <v>115.48793362239948</v>
      </c>
      <c r="G92" s="63">
        <f t="shared" si="3"/>
        <v>83.47137649441714</v>
      </c>
      <c r="H92" s="62">
        <f>D92/E92*100</f>
        <v>109.8980634599807</v>
      </c>
    </row>
    <row r="93" spans="1:8" ht="9.75">
      <c r="A93" s="24"/>
      <c r="B93" s="25"/>
      <c r="C93" s="25"/>
      <c r="D93" s="25"/>
      <c r="E93" s="25"/>
      <c r="F93" s="44"/>
      <c r="G93" s="46"/>
      <c r="H93" s="47"/>
    </row>
    <row r="94" spans="1:8" ht="9.75">
      <c r="A94" s="67" t="s">
        <v>15</v>
      </c>
      <c r="B94" s="68"/>
      <c r="C94" s="68"/>
      <c r="D94" s="68"/>
      <c r="E94" s="68"/>
      <c r="F94" s="68"/>
      <c r="G94" s="68"/>
      <c r="H94" s="69"/>
    </row>
    <row r="95" spans="1:8" ht="12" customHeight="1">
      <c r="A95" s="19" t="s">
        <v>16</v>
      </c>
      <c r="B95" s="9">
        <v>17733.2</v>
      </c>
      <c r="C95" s="10">
        <v>19028.1</v>
      </c>
      <c r="D95" s="6">
        <v>15694.4</v>
      </c>
      <c r="E95" s="9">
        <v>17163.3</v>
      </c>
      <c r="F95" s="44">
        <f>D95/B95*100</f>
        <v>88.50292107459454</v>
      </c>
      <c r="G95" s="45">
        <f aca="true" t="shared" si="4" ref="G95:G141">D95/C95*100</f>
        <v>82.48012150451174</v>
      </c>
      <c r="H95" s="44">
        <f>D95/E95*100</f>
        <v>91.44162253179749</v>
      </c>
    </row>
    <row r="96" spans="1:8" s="2" customFormat="1" ht="12" customHeight="1">
      <c r="A96" s="26" t="s">
        <v>17</v>
      </c>
      <c r="B96" s="12">
        <v>15063.5</v>
      </c>
      <c r="C96" s="12">
        <v>15569.6</v>
      </c>
      <c r="D96" s="12">
        <v>13063.7</v>
      </c>
      <c r="E96" s="12">
        <v>11336.6</v>
      </c>
      <c r="F96" s="44">
        <f aca="true" t="shared" si="5" ref="F96:F141">D96/B96*100</f>
        <v>86.72420088292894</v>
      </c>
      <c r="G96" s="45">
        <f t="shared" si="4"/>
        <v>83.90517418559243</v>
      </c>
      <c r="H96" s="44">
        <f>D96/E96*100</f>
        <v>115.23472646119647</v>
      </c>
    </row>
    <row r="97" spans="1:8" ht="10.5" customHeight="1">
      <c r="A97" s="14" t="s">
        <v>49</v>
      </c>
      <c r="B97" s="12">
        <v>606.8</v>
      </c>
      <c r="C97" s="13">
        <v>706.8</v>
      </c>
      <c r="D97" s="12">
        <v>534.2</v>
      </c>
      <c r="E97" s="12">
        <v>636.1</v>
      </c>
      <c r="F97" s="44">
        <f t="shared" si="5"/>
        <v>88.03559657218194</v>
      </c>
      <c r="G97" s="45">
        <f t="shared" si="4"/>
        <v>75.58007923033391</v>
      </c>
      <c r="H97" s="44">
        <f>D97/E97*100</f>
        <v>83.98050620971546</v>
      </c>
    </row>
    <row r="98" spans="1:8" ht="11.25" customHeight="1">
      <c r="A98" s="14" t="s">
        <v>18</v>
      </c>
      <c r="B98" s="12">
        <f>B95-B96-B97</f>
        <v>2062.9000000000005</v>
      </c>
      <c r="C98" s="13">
        <f>C95-C96-C97</f>
        <v>2751.699999999998</v>
      </c>
      <c r="D98" s="12">
        <f>D95-D96-D97</f>
        <v>2096.499999999999</v>
      </c>
      <c r="E98" s="12">
        <f>E95-E96-E97</f>
        <v>5190.5999999999985</v>
      </c>
      <c r="F98" s="44">
        <f t="shared" si="5"/>
        <v>101.62877502544954</v>
      </c>
      <c r="G98" s="45">
        <f t="shared" si="4"/>
        <v>76.18926481811246</v>
      </c>
      <c r="H98" s="44">
        <f>D98/E98*100</f>
        <v>40.390320964821015</v>
      </c>
    </row>
    <row r="99" spans="1:8" ht="12.75" customHeight="1">
      <c r="A99" s="19" t="s">
        <v>87</v>
      </c>
      <c r="B99" s="6">
        <v>1025.9</v>
      </c>
      <c r="C99" s="7">
        <v>1035.9</v>
      </c>
      <c r="D99" s="6">
        <v>1035.9</v>
      </c>
      <c r="E99" s="6">
        <v>978.6</v>
      </c>
      <c r="F99" s="44">
        <f t="shared" si="5"/>
        <v>100.97475387464665</v>
      </c>
      <c r="G99" s="45">
        <f t="shared" si="4"/>
        <v>100</v>
      </c>
      <c r="H99" s="44">
        <f>D99/E99*100</f>
        <v>105.85530349478849</v>
      </c>
    </row>
    <row r="100" spans="1:8" ht="9.75">
      <c r="A100" s="27" t="s">
        <v>88</v>
      </c>
      <c r="B100" s="12"/>
      <c r="C100" s="13"/>
      <c r="D100" s="12"/>
      <c r="E100" s="12"/>
      <c r="F100" s="44"/>
      <c r="G100" s="45"/>
      <c r="H100" s="44"/>
    </row>
    <row r="101" spans="1:8" ht="9.75" customHeight="1">
      <c r="A101" s="28" t="s">
        <v>91</v>
      </c>
      <c r="B101" s="29">
        <v>1025.9</v>
      </c>
      <c r="C101" s="30">
        <v>1035.9</v>
      </c>
      <c r="D101" s="29">
        <v>1035.9</v>
      </c>
      <c r="E101" s="29">
        <v>978.6</v>
      </c>
      <c r="F101" s="44">
        <f t="shared" si="5"/>
        <v>100.97475387464665</v>
      </c>
      <c r="G101" s="45">
        <f t="shared" si="4"/>
        <v>100</v>
      </c>
      <c r="H101" s="44">
        <f>D101/E101*100</f>
        <v>105.85530349478849</v>
      </c>
    </row>
    <row r="102" spans="1:8" ht="18.75" customHeight="1">
      <c r="A102" s="19" t="s">
        <v>52</v>
      </c>
      <c r="B102" s="9">
        <v>1654</v>
      </c>
      <c r="C102" s="10">
        <v>1606.8</v>
      </c>
      <c r="D102" s="9">
        <v>1396.4</v>
      </c>
      <c r="E102" s="9">
        <v>1136.9</v>
      </c>
      <c r="F102" s="44">
        <f t="shared" si="5"/>
        <v>84.42563482466748</v>
      </c>
      <c r="G102" s="45">
        <f t="shared" si="4"/>
        <v>86.9056509833209</v>
      </c>
      <c r="H102" s="44">
        <f>D102/E102*100</f>
        <v>122.82522649309526</v>
      </c>
    </row>
    <row r="103" spans="1:8" s="2" customFormat="1" ht="9.75">
      <c r="A103" s="31" t="s">
        <v>114</v>
      </c>
      <c r="B103" s="9">
        <v>902.7</v>
      </c>
      <c r="C103" s="9">
        <v>917.5</v>
      </c>
      <c r="D103" s="9">
        <v>809.6</v>
      </c>
      <c r="E103" s="9">
        <v>621.9</v>
      </c>
      <c r="F103" s="44">
        <f t="shared" si="5"/>
        <v>89.68649606735349</v>
      </c>
      <c r="G103" s="45">
        <f t="shared" si="4"/>
        <v>88.23978201634878</v>
      </c>
      <c r="H103" s="44">
        <f>D103/E103*100</f>
        <v>130.1817012381412</v>
      </c>
    </row>
    <row r="104" spans="1:8" ht="12.75" customHeight="1">
      <c r="A104" s="19" t="s">
        <v>19</v>
      </c>
      <c r="B104" s="9">
        <f>B105+B106</f>
        <v>32444.5</v>
      </c>
      <c r="C104" s="10">
        <v>37515.4</v>
      </c>
      <c r="D104" s="9">
        <v>32082.6</v>
      </c>
      <c r="E104" s="9">
        <v>23469.6</v>
      </c>
      <c r="F104" s="44">
        <f t="shared" si="5"/>
        <v>98.88455670452618</v>
      </c>
      <c r="G104" s="45">
        <f t="shared" si="4"/>
        <v>85.51848041071133</v>
      </c>
      <c r="H104" s="44">
        <f>D104/E104*100</f>
        <v>136.69853768278966</v>
      </c>
    </row>
    <row r="105" spans="1:8" ht="12" customHeight="1">
      <c r="A105" s="14" t="s">
        <v>93</v>
      </c>
      <c r="B105" s="12">
        <v>110</v>
      </c>
      <c r="C105" s="13">
        <v>171.2</v>
      </c>
      <c r="D105" s="12">
        <v>90.3</v>
      </c>
      <c r="E105" s="12">
        <v>5.6</v>
      </c>
      <c r="F105" s="44">
        <f t="shared" si="5"/>
        <v>82.0909090909091</v>
      </c>
      <c r="G105" s="45">
        <f t="shared" si="4"/>
        <v>52.74532710280374</v>
      </c>
      <c r="H105" s="44">
        <f>D105/E105*100</f>
        <v>1612.5</v>
      </c>
    </row>
    <row r="106" spans="1:8" ht="13.5" customHeight="1">
      <c r="A106" s="14" t="s">
        <v>92</v>
      </c>
      <c r="B106" s="12">
        <v>32334.5</v>
      </c>
      <c r="C106" s="13">
        <v>37344.2</v>
      </c>
      <c r="D106" s="12">
        <v>31992.3</v>
      </c>
      <c r="E106" s="12">
        <v>22020.4</v>
      </c>
      <c r="F106" s="44">
        <f t="shared" si="5"/>
        <v>98.94168767106342</v>
      </c>
      <c r="G106" s="45">
        <f t="shared" si="4"/>
        <v>85.6687249961172</v>
      </c>
      <c r="H106" s="44">
        <f>D106/E106*100</f>
        <v>145.28482679697007</v>
      </c>
    </row>
    <row r="107" spans="1:8" ht="12" customHeight="1">
      <c r="A107" s="28" t="s">
        <v>89</v>
      </c>
      <c r="B107" s="12"/>
      <c r="C107" s="30">
        <v>13651.8</v>
      </c>
      <c r="D107" s="12">
        <v>10359.8</v>
      </c>
      <c r="E107" s="12"/>
      <c r="F107" s="44"/>
      <c r="G107" s="45">
        <f t="shared" si="4"/>
        <v>75.88596375569522</v>
      </c>
      <c r="H107" s="44"/>
    </row>
    <row r="108" spans="1:8" ht="9.75">
      <c r="A108" s="14" t="s">
        <v>104</v>
      </c>
      <c r="B108" s="12"/>
      <c r="C108" s="13"/>
      <c r="D108" s="12">
        <v>0</v>
      </c>
      <c r="E108" s="12">
        <v>1443.6</v>
      </c>
      <c r="F108" s="44"/>
      <c r="G108" s="45"/>
      <c r="H108" s="44">
        <f>D108/E108*100</f>
        <v>0</v>
      </c>
    </row>
    <row r="109" spans="1:8" ht="9.75">
      <c r="A109" s="28" t="s">
        <v>89</v>
      </c>
      <c r="B109" s="12"/>
      <c r="C109" s="13"/>
      <c r="D109" s="12">
        <v>0</v>
      </c>
      <c r="E109" s="12">
        <v>1443.6</v>
      </c>
      <c r="F109" s="44"/>
      <c r="G109" s="45"/>
      <c r="H109" s="44">
        <f>D109/E109*100</f>
        <v>0</v>
      </c>
    </row>
    <row r="110" spans="1:8" ht="9.75">
      <c r="A110" s="14" t="s">
        <v>103</v>
      </c>
      <c r="B110" s="12"/>
      <c r="C110" s="13"/>
      <c r="D110" s="12">
        <v>0</v>
      </c>
      <c r="E110" s="12"/>
      <c r="F110" s="44"/>
      <c r="G110" s="45"/>
      <c r="H110" s="44"/>
    </row>
    <row r="111" spans="1:8" ht="9.75" hidden="1">
      <c r="A111" s="28"/>
      <c r="B111" s="12"/>
      <c r="C111" s="13"/>
      <c r="D111" s="12"/>
      <c r="E111" s="12"/>
      <c r="F111" s="44" t="e">
        <f t="shared" si="5"/>
        <v>#DIV/0!</v>
      </c>
      <c r="G111" s="45" t="e">
        <f t="shared" si="4"/>
        <v>#DIV/0!</v>
      </c>
      <c r="H111" s="44" t="e">
        <f>D111/E111*100</f>
        <v>#DIV/0!</v>
      </c>
    </row>
    <row r="112" spans="1:8" ht="12" customHeight="1">
      <c r="A112" s="19" t="s">
        <v>20</v>
      </c>
      <c r="B112" s="9">
        <f>B113+B117+B116</f>
        <v>4288.5</v>
      </c>
      <c r="C112" s="10">
        <v>3293.1</v>
      </c>
      <c r="D112" s="9">
        <v>1257.8</v>
      </c>
      <c r="E112" s="9">
        <v>14575.4</v>
      </c>
      <c r="F112" s="44">
        <f t="shared" si="5"/>
        <v>29.329602425090357</v>
      </c>
      <c r="G112" s="45">
        <f t="shared" si="4"/>
        <v>38.195013816768395</v>
      </c>
      <c r="H112" s="44">
        <f>D112/E112*100</f>
        <v>8.629608792897622</v>
      </c>
    </row>
    <row r="113" spans="1:8" ht="10.5" customHeight="1">
      <c r="A113" s="14" t="s">
        <v>21</v>
      </c>
      <c r="B113" s="12">
        <v>2788.5</v>
      </c>
      <c r="C113" s="13">
        <v>3143.1</v>
      </c>
      <c r="D113" s="12">
        <v>1108.8</v>
      </c>
      <c r="E113" s="12">
        <v>8210.9</v>
      </c>
      <c r="F113" s="44">
        <f t="shared" si="5"/>
        <v>39.76331360946745</v>
      </c>
      <c r="G113" s="45">
        <f t="shared" si="4"/>
        <v>35.27727402882505</v>
      </c>
      <c r="H113" s="44">
        <f>D113/E113*100</f>
        <v>13.504000779451705</v>
      </c>
    </row>
    <row r="114" spans="1:8" ht="9.75">
      <c r="A114" s="28" t="s">
        <v>88</v>
      </c>
      <c r="B114" s="12"/>
      <c r="C114" s="13"/>
      <c r="D114" s="12"/>
      <c r="E114" s="12"/>
      <c r="F114" s="44"/>
      <c r="G114" s="45"/>
      <c r="H114" s="44"/>
    </row>
    <row r="115" spans="1:8" ht="18" customHeight="1">
      <c r="A115" s="28" t="s">
        <v>90</v>
      </c>
      <c r="B115" s="29">
        <v>1788.5</v>
      </c>
      <c r="C115" s="30">
        <v>1852.4</v>
      </c>
      <c r="D115" s="29"/>
      <c r="E115" s="29">
        <v>2834.8</v>
      </c>
      <c r="F115" s="44">
        <f t="shared" si="5"/>
        <v>0</v>
      </c>
      <c r="G115" s="45">
        <f t="shared" si="4"/>
        <v>0</v>
      </c>
      <c r="H115" s="44">
        <f>D115/E115*100</f>
        <v>0</v>
      </c>
    </row>
    <row r="116" spans="1:8" ht="16.5" customHeight="1">
      <c r="A116" s="14" t="s">
        <v>22</v>
      </c>
      <c r="B116" s="12"/>
      <c r="C116" s="13">
        <v>100</v>
      </c>
      <c r="D116" s="12">
        <v>99</v>
      </c>
      <c r="E116" s="12">
        <v>1031.2</v>
      </c>
      <c r="F116" s="44"/>
      <c r="G116" s="45">
        <f t="shared" si="4"/>
        <v>99</v>
      </c>
      <c r="H116" s="44">
        <f>D116/E116*100</f>
        <v>9.60046547711404</v>
      </c>
    </row>
    <row r="117" spans="1:8" ht="17.25" customHeight="1">
      <c r="A117" s="14" t="s">
        <v>68</v>
      </c>
      <c r="B117" s="12">
        <v>1500</v>
      </c>
      <c r="C117" s="13">
        <v>50</v>
      </c>
      <c r="D117" s="12">
        <v>50</v>
      </c>
      <c r="E117" s="12">
        <v>5333.3</v>
      </c>
      <c r="F117" s="44">
        <f t="shared" si="5"/>
        <v>3.3333333333333335</v>
      </c>
      <c r="G117" s="45">
        <f t="shared" si="4"/>
        <v>100</v>
      </c>
      <c r="H117" s="44">
        <f>D117/E117*100</f>
        <v>0.9375058594116213</v>
      </c>
    </row>
    <row r="118" spans="1:8" ht="10.5" customHeight="1">
      <c r="A118" s="28" t="s">
        <v>90</v>
      </c>
      <c r="B118" s="32"/>
      <c r="C118" s="30">
        <v>50</v>
      </c>
      <c r="D118" s="29">
        <v>50</v>
      </c>
      <c r="E118" s="32">
        <v>4928.6</v>
      </c>
      <c r="F118" s="44"/>
      <c r="G118" s="45">
        <f t="shared" si="4"/>
        <v>100</v>
      </c>
      <c r="H118" s="44">
        <f>D118/E118*100</f>
        <v>1.0144868725398692</v>
      </c>
    </row>
    <row r="119" spans="1:8" ht="15" customHeight="1" hidden="1">
      <c r="A119" s="14" t="s">
        <v>115</v>
      </c>
      <c r="B119" s="32">
        <v>0</v>
      </c>
      <c r="C119" s="33"/>
      <c r="D119" s="32"/>
      <c r="E119" s="32"/>
      <c r="F119" s="44" t="e">
        <f t="shared" si="5"/>
        <v>#DIV/0!</v>
      </c>
      <c r="G119" s="45" t="e">
        <f t="shared" si="4"/>
        <v>#DIV/0!</v>
      </c>
      <c r="H119" s="44" t="e">
        <f>D119/E119*100</f>
        <v>#DIV/0!</v>
      </c>
    </row>
    <row r="120" spans="1:8" ht="13.5" customHeight="1">
      <c r="A120" s="19" t="s">
        <v>23</v>
      </c>
      <c r="B120" s="9">
        <v>182878</v>
      </c>
      <c r="C120" s="10">
        <v>259591.2</v>
      </c>
      <c r="D120" s="9">
        <v>203925.7</v>
      </c>
      <c r="E120" s="9">
        <v>145369.5</v>
      </c>
      <c r="F120" s="44">
        <f t="shared" si="5"/>
        <v>111.50914817528626</v>
      </c>
      <c r="G120" s="45">
        <f t="shared" si="4"/>
        <v>78.5564764907285</v>
      </c>
      <c r="H120" s="44">
        <f>D120/E120*100</f>
        <v>140.28093926167458</v>
      </c>
    </row>
    <row r="121" spans="1:8" ht="11.25" customHeight="1">
      <c r="A121" s="14" t="s">
        <v>17</v>
      </c>
      <c r="B121" s="12">
        <v>7620.4</v>
      </c>
      <c r="C121" s="13">
        <v>7896.1</v>
      </c>
      <c r="D121" s="12">
        <v>6984.4</v>
      </c>
      <c r="E121" s="12">
        <v>110244.4</v>
      </c>
      <c r="F121" s="44">
        <f t="shared" si="5"/>
        <v>91.65398141829824</v>
      </c>
      <c r="G121" s="45">
        <f t="shared" si="4"/>
        <v>88.45379364496397</v>
      </c>
      <c r="H121" s="44">
        <f>D121/E121*100</f>
        <v>6.335378486344885</v>
      </c>
    </row>
    <row r="122" spans="1:8" s="2" customFormat="1" ht="18" customHeight="1">
      <c r="A122" s="26" t="s">
        <v>116</v>
      </c>
      <c r="B122" s="12">
        <v>171825.9</v>
      </c>
      <c r="C122" s="12">
        <v>193375.9</v>
      </c>
      <c r="D122" s="12">
        <v>173986</v>
      </c>
      <c r="E122" s="12">
        <v>0</v>
      </c>
      <c r="F122" s="44">
        <f t="shared" si="5"/>
        <v>101.25714458646804</v>
      </c>
      <c r="G122" s="45">
        <f t="shared" si="4"/>
        <v>89.97294905931919</v>
      </c>
      <c r="H122" s="44"/>
    </row>
    <row r="123" spans="1:8" ht="21.75" customHeight="1" hidden="1">
      <c r="A123" s="14" t="s">
        <v>99</v>
      </c>
      <c r="B123" s="12">
        <v>0</v>
      </c>
      <c r="C123" s="13">
        <v>37.9</v>
      </c>
      <c r="D123" s="12">
        <v>0</v>
      </c>
      <c r="E123" s="12">
        <v>0</v>
      </c>
      <c r="F123" s="44" t="e">
        <f t="shared" si="5"/>
        <v>#DIV/0!</v>
      </c>
      <c r="G123" s="45">
        <f t="shared" si="4"/>
        <v>0</v>
      </c>
      <c r="H123" s="44" t="e">
        <f>D123/E123*100</f>
        <v>#DIV/0!</v>
      </c>
    </row>
    <row r="124" spans="1:8" ht="13.5" customHeight="1">
      <c r="A124" s="19" t="s">
        <v>94</v>
      </c>
      <c r="B124" s="6">
        <v>4965.8</v>
      </c>
      <c r="C124" s="7">
        <v>8602.1</v>
      </c>
      <c r="D124" s="6">
        <v>7906.8</v>
      </c>
      <c r="E124" s="6">
        <v>5731.9</v>
      </c>
      <c r="F124" s="44">
        <f t="shared" si="5"/>
        <v>159.22509968182368</v>
      </c>
      <c r="G124" s="45">
        <f t="shared" si="4"/>
        <v>91.91709001290383</v>
      </c>
      <c r="H124" s="44">
        <f>D124/E124*100</f>
        <v>137.94378827264956</v>
      </c>
    </row>
    <row r="125" spans="1:8" s="2" customFormat="1" ht="12" customHeight="1">
      <c r="A125" s="26" t="s">
        <v>117</v>
      </c>
      <c r="B125" s="12">
        <v>4965.8</v>
      </c>
      <c r="C125" s="12">
        <v>6305.8</v>
      </c>
      <c r="D125" s="12">
        <v>5610.5</v>
      </c>
      <c r="E125" s="12"/>
      <c r="F125" s="44">
        <f t="shared" si="5"/>
        <v>112.98280236819846</v>
      </c>
      <c r="G125" s="45">
        <f t="shared" si="4"/>
        <v>88.97364331250594</v>
      </c>
      <c r="H125" s="44"/>
    </row>
    <row r="126" spans="1:8" s="2" customFormat="1" ht="12.75" customHeight="1">
      <c r="A126" s="26" t="s">
        <v>100</v>
      </c>
      <c r="B126" s="12">
        <v>0</v>
      </c>
      <c r="C126" s="12">
        <v>0</v>
      </c>
      <c r="D126" s="12"/>
      <c r="E126" s="12">
        <v>849.9</v>
      </c>
      <c r="F126" s="44"/>
      <c r="G126" s="45"/>
      <c r="H126" s="44">
        <f>D126/E126*100</f>
        <v>0</v>
      </c>
    </row>
    <row r="127" spans="1:8" s="2" customFormat="1" ht="11.25" customHeight="1">
      <c r="A127" s="34" t="s">
        <v>89</v>
      </c>
      <c r="B127" s="12"/>
      <c r="C127" s="29">
        <v>2296.3</v>
      </c>
      <c r="D127" s="29">
        <v>2296.3</v>
      </c>
      <c r="E127" s="12">
        <v>262</v>
      </c>
      <c r="F127" s="44"/>
      <c r="G127" s="45">
        <f t="shared" si="4"/>
        <v>100</v>
      </c>
      <c r="H127" s="44">
        <f>D127/E127*100</f>
        <v>876.4503816793895</v>
      </c>
    </row>
    <row r="128" spans="1:8" ht="12" customHeight="1">
      <c r="A128" s="19" t="s">
        <v>95</v>
      </c>
      <c r="B128" s="9">
        <v>0</v>
      </c>
      <c r="C128" s="10">
        <v>0</v>
      </c>
      <c r="D128" s="9">
        <v>0</v>
      </c>
      <c r="E128" s="9">
        <v>24227.4</v>
      </c>
      <c r="F128" s="44"/>
      <c r="G128" s="45"/>
      <c r="H128" s="44">
        <f>D128/E128*100</f>
        <v>0</v>
      </c>
    </row>
    <row r="129" spans="1:8" ht="10.5" customHeight="1">
      <c r="A129" s="19" t="s">
        <v>24</v>
      </c>
      <c r="B129" s="9">
        <f>B130+B131+B134</f>
        <v>4113</v>
      </c>
      <c r="C129" s="10">
        <v>18901.6</v>
      </c>
      <c r="D129" s="9">
        <v>11762.1</v>
      </c>
      <c r="E129" s="9">
        <v>14097.7</v>
      </c>
      <c r="F129" s="44">
        <f t="shared" si="5"/>
        <v>285.97374179431074</v>
      </c>
      <c r="G129" s="45">
        <f t="shared" si="4"/>
        <v>62.22806534896518</v>
      </c>
      <c r="H129" s="44">
        <f>D129/E129*100</f>
        <v>83.43275853508018</v>
      </c>
    </row>
    <row r="130" spans="1:8" ht="9" customHeight="1">
      <c r="A130" s="14" t="s">
        <v>25</v>
      </c>
      <c r="B130" s="12">
        <v>280.1</v>
      </c>
      <c r="C130" s="13">
        <v>200.1</v>
      </c>
      <c r="D130" s="12">
        <v>129.3</v>
      </c>
      <c r="E130" s="12">
        <v>111.2</v>
      </c>
      <c r="F130" s="44">
        <f t="shared" si="5"/>
        <v>46.16208496965369</v>
      </c>
      <c r="G130" s="45">
        <f t="shared" si="4"/>
        <v>64.6176911544228</v>
      </c>
      <c r="H130" s="44">
        <f>D130/E130*100</f>
        <v>116.27697841726618</v>
      </c>
    </row>
    <row r="131" spans="1:8" ht="11.25" customHeight="1">
      <c r="A131" s="14" t="s">
        <v>26</v>
      </c>
      <c r="B131" s="12">
        <v>1622.7</v>
      </c>
      <c r="C131" s="13">
        <v>12401.8</v>
      </c>
      <c r="D131" s="12">
        <v>9066.4</v>
      </c>
      <c r="E131" s="12">
        <v>9931.2</v>
      </c>
      <c r="F131" s="44">
        <f t="shared" si="5"/>
        <v>558.7231157946632</v>
      </c>
      <c r="G131" s="45">
        <f t="shared" si="4"/>
        <v>73.1055169410892</v>
      </c>
      <c r="H131" s="44">
        <f>D131/E131*100</f>
        <v>91.29208957628482</v>
      </c>
    </row>
    <row r="132" spans="1:8" ht="9.75">
      <c r="A132" s="28" t="s">
        <v>88</v>
      </c>
      <c r="B132" s="12"/>
      <c r="C132" s="13"/>
      <c r="D132" s="12"/>
      <c r="E132" s="12"/>
      <c r="F132" s="44"/>
      <c r="G132" s="45"/>
      <c r="H132" s="44"/>
    </row>
    <row r="133" spans="1:8" ht="9.75" customHeight="1">
      <c r="A133" s="28" t="s">
        <v>89</v>
      </c>
      <c r="B133" s="29">
        <v>1611.4</v>
      </c>
      <c r="C133" s="30">
        <v>12390.5</v>
      </c>
      <c r="D133" s="29">
        <v>9065</v>
      </c>
      <c r="E133" s="29">
        <v>9929.6</v>
      </c>
      <c r="F133" s="44">
        <f t="shared" si="5"/>
        <v>562.5543006081668</v>
      </c>
      <c r="G133" s="45">
        <f t="shared" si="4"/>
        <v>73.16088939106574</v>
      </c>
      <c r="H133" s="44">
        <f>D133/E133*100</f>
        <v>91.29270061231067</v>
      </c>
    </row>
    <row r="134" spans="1:8" ht="7.5" customHeight="1">
      <c r="A134" s="14" t="s">
        <v>59</v>
      </c>
      <c r="B134" s="12">
        <v>2210.2</v>
      </c>
      <c r="C134" s="13">
        <v>6299.7</v>
      </c>
      <c r="D134" s="12">
        <v>2566.3</v>
      </c>
      <c r="E134" s="12">
        <v>4055.3</v>
      </c>
      <c r="F134" s="44">
        <f t="shared" si="5"/>
        <v>116.11166410279614</v>
      </c>
      <c r="G134" s="45">
        <f t="shared" si="4"/>
        <v>40.736860485419946</v>
      </c>
      <c r="H134" s="44">
        <f>D134/E134*100</f>
        <v>63.28261780879343</v>
      </c>
    </row>
    <row r="135" spans="1:8" ht="11.25" customHeight="1">
      <c r="A135" s="28" t="s">
        <v>89</v>
      </c>
      <c r="B135" s="12">
        <v>742.3</v>
      </c>
      <c r="C135" s="30">
        <v>4778.4</v>
      </c>
      <c r="D135" s="29">
        <v>1485</v>
      </c>
      <c r="E135" s="12">
        <v>2969.9</v>
      </c>
      <c r="F135" s="44">
        <f t="shared" si="5"/>
        <v>200.05388656877275</v>
      </c>
      <c r="G135" s="45">
        <f t="shared" si="4"/>
        <v>31.077348066298345</v>
      </c>
      <c r="H135" s="44">
        <f>D135/E135*100</f>
        <v>50.00168355836897</v>
      </c>
    </row>
    <row r="136" spans="1:8" ht="11.25" customHeight="1">
      <c r="A136" s="19" t="s">
        <v>80</v>
      </c>
      <c r="B136" s="6">
        <v>180</v>
      </c>
      <c r="C136" s="7">
        <v>254.3</v>
      </c>
      <c r="D136" s="6">
        <v>187.2</v>
      </c>
      <c r="E136" s="6">
        <v>1399.3</v>
      </c>
      <c r="F136" s="44">
        <f t="shared" si="5"/>
        <v>104</v>
      </c>
      <c r="G136" s="45">
        <f t="shared" si="4"/>
        <v>73.6138419189933</v>
      </c>
      <c r="H136" s="44">
        <f>D136/E136*100</f>
        <v>13.378117630243693</v>
      </c>
    </row>
    <row r="137" spans="1:8" ht="12" customHeight="1">
      <c r="A137" s="14" t="s">
        <v>116</v>
      </c>
      <c r="B137" s="12">
        <v>180</v>
      </c>
      <c r="C137" s="13">
        <v>180</v>
      </c>
      <c r="D137" s="12">
        <v>113</v>
      </c>
      <c r="E137" s="12"/>
      <c r="F137" s="44">
        <f t="shared" si="5"/>
        <v>62.77777777777778</v>
      </c>
      <c r="G137" s="45">
        <f t="shared" si="4"/>
        <v>62.77777777777778</v>
      </c>
      <c r="H137" s="44"/>
    </row>
    <row r="138" spans="1:8" ht="12.75" customHeight="1">
      <c r="A138" s="19" t="s">
        <v>27</v>
      </c>
      <c r="B138" s="9">
        <f>B139+B140</f>
        <v>24205.6</v>
      </c>
      <c r="C138" s="9">
        <f>C139+C140</f>
        <v>26755.6</v>
      </c>
      <c r="D138" s="9">
        <f>D139+D140</f>
        <v>24556.6</v>
      </c>
      <c r="E138" s="9">
        <v>22117.1</v>
      </c>
      <c r="F138" s="44">
        <f t="shared" si="5"/>
        <v>101.45007766797767</v>
      </c>
      <c r="G138" s="45">
        <f t="shared" si="4"/>
        <v>91.78115983196041</v>
      </c>
      <c r="H138" s="44">
        <f>D138/E138*100</f>
        <v>111.02992707000465</v>
      </c>
    </row>
    <row r="139" spans="1:8" ht="10.5" customHeight="1">
      <c r="A139" s="14" t="s">
        <v>96</v>
      </c>
      <c r="B139" s="12">
        <v>23255.6</v>
      </c>
      <c r="C139" s="13">
        <v>25805.6</v>
      </c>
      <c r="D139" s="12">
        <v>23606.6</v>
      </c>
      <c r="E139" s="12">
        <v>21167.1</v>
      </c>
      <c r="F139" s="44">
        <f t="shared" si="5"/>
        <v>101.50931388568776</v>
      </c>
      <c r="G139" s="45">
        <f t="shared" si="4"/>
        <v>91.47859379359518</v>
      </c>
      <c r="H139" s="44">
        <f>D139/E139*100</f>
        <v>111.52496090631216</v>
      </c>
    </row>
    <row r="140" spans="1:8" ht="15.75" customHeight="1">
      <c r="A140" s="14" t="s">
        <v>97</v>
      </c>
      <c r="B140" s="12">
        <v>950</v>
      </c>
      <c r="C140" s="13">
        <v>950</v>
      </c>
      <c r="D140" s="12">
        <v>950</v>
      </c>
      <c r="E140" s="12">
        <v>950</v>
      </c>
      <c r="F140" s="44">
        <f t="shared" si="5"/>
        <v>100</v>
      </c>
      <c r="G140" s="45">
        <f t="shared" si="4"/>
        <v>100</v>
      </c>
      <c r="H140" s="44">
        <f>D140/E140*100</f>
        <v>100</v>
      </c>
    </row>
    <row r="141" spans="1:8" s="58" customFormat="1" ht="16.5" customHeight="1">
      <c r="A141" s="55" t="s">
        <v>28</v>
      </c>
      <c r="B141" s="59">
        <f>B95+B102+B104+B112+B120+B124+B128+B129+B138+B99+B136</f>
        <v>273488.5</v>
      </c>
      <c r="C141" s="59">
        <f>C95+C99+C102+C104+C112+C120+C124+C129+C128+C136+C138</f>
        <v>376584.0999999999</v>
      </c>
      <c r="D141" s="59">
        <f>D95+D99+D102+D104+D112+D120+D124+D129+D128+D136+D138</f>
        <v>299805.5</v>
      </c>
      <c r="E141" s="59">
        <f>E95+E102+E104+E112+E120+E124+E128+E129+E138+E99+E136</f>
        <v>270266.69999999995</v>
      </c>
      <c r="F141" s="56">
        <f t="shared" si="5"/>
        <v>109.62270808461783</v>
      </c>
      <c r="G141" s="57">
        <f t="shared" si="4"/>
        <v>79.61183172629967</v>
      </c>
      <c r="H141" s="56">
        <f>D141/E141*100</f>
        <v>110.92950037870001</v>
      </c>
    </row>
    <row r="142" spans="1:8" ht="9.75" hidden="1">
      <c r="A142" s="28" t="s">
        <v>88</v>
      </c>
      <c r="B142" s="6"/>
      <c r="C142" s="7"/>
      <c r="D142" s="6"/>
      <c r="E142" s="6"/>
      <c r="F142" s="44" t="e">
        <f>D142/B142*100</f>
        <v>#DIV/0!</v>
      </c>
      <c r="G142" s="45"/>
      <c r="H142" s="44" t="e">
        <f>D142/E142*100</f>
        <v>#DIV/0!</v>
      </c>
    </row>
    <row r="143" spans="1:8" ht="12.75" customHeight="1">
      <c r="A143" s="28" t="s">
        <v>89</v>
      </c>
      <c r="B143" s="29">
        <f>B101+B115+B133+B138+B135+B118</f>
        <v>29373.699999999997</v>
      </c>
      <c r="C143" s="29">
        <f>C101+C115+C133+C138+C135+C118+C107+C127</f>
        <v>62810.899999999994</v>
      </c>
      <c r="D143" s="29">
        <f>D101+D115+D133+D138+D135+D118+D107+D127</f>
        <v>48848.600000000006</v>
      </c>
      <c r="E143" s="29">
        <f>E101+E115+E133+E138+E135+E118+E127+E109</f>
        <v>45464.2</v>
      </c>
      <c r="F143" s="44"/>
      <c r="G143" s="45"/>
      <c r="H143" s="44"/>
    </row>
    <row r="144" spans="1:8" ht="27.75" customHeight="1">
      <c r="A144" s="19" t="s">
        <v>32</v>
      </c>
      <c r="B144" s="35">
        <f>B92-B141</f>
        <v>-4000</v>
      </c>
      <c r="C144" s="36">
        <f>C92-C141</f>
        <v>-3729.6999999999534</v>
      </c>
      <c r="D144" s="35">
        <f>D92-D141</f>
        <v>11421.200000000012</v>
      </c>
      <c r="E144" s="35">
        <f>E92-E141</f>
        <v>12929.100000000035</v>
      </c>
      <c r="F144" s="44"/>
      <c r="G144" s="45"/>
      <c r="H144" s="44"/>
    </row>
    <row r="145" spans="1:8" ht="9.75">
      <c r="A145" s="37"/>
      <c r="B145" s="2"/>
      <c r="C145" s="2"/>
      <c r="H145" s="41"/>
    </row>
    <row r="146" spans="1:8" ht="9.75">
      <c r="A146" s="1" t="s">
        <v>126</v>
      </c>
      <c r="B146" s="2"/>
      <c r="C146" s="2" t="s">
        <v>123</v>
      </c>
      <c r="H146" s="41"/>
    </row>
    <row r="147" spans="1:8" ht="9.75">
      <c r="A147" s="38"/>
      <c r="B147" s="2"/>
      <c r="C147" s="2"/>
      <c r="E147" s="70"/>
      <c r="F147" s="70"/>
      <c r="G147" s="70"/>
      <c r="H147" s="41"/>
    </row>
  </sheetData>
  <sheetProtection/>
  <mergeCells count="4">
    <mergeCell ref="A1:H1"/>
    <mergeCell ref="F3:H3"/>
    <mergeCell ref="A94:H94"/>
    <mergeCell ref="E147:G147"/>
  </mergeCells>
  <printOptions/>
  <pageMargins left="0.75" right="0.42" top="0.2" bottom="0.27" header="0.34" footer="0.21"/>
  <pageSetup horizontalDpi="600" verticalDpi="600" orientation="portrait" paperSize="9" scale="93" r:id="rId1"/>
  <rowBreaks count="2" manualBreakCount="2">
    <brk id="5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2012-12-07T05:46:45Z</cp:lastPrinted>
  <dcterms:created xsi:type="dcterms:W3CDTF">2006-03-13T07:15:44Z</dcterms:created>
  <dcterms:modified xsi:type="dcterms:W3CDTF">2013-01-30T07:54:49Z</dcterms:modified>
  <cp:category/>
  <cp:version/>
  <cp:contentType/>
  <cp:contentStatus/>
</cp:coreProperties>
</file>