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 01.09" sheetId="1" r:id="rId1"/>
  </sheets>
  <definedNames/>
  <calcPr fullCalcOnLoad="1"/>
</workbook>
</file>

<file path=xl/sharedStrings.xml><?xml version="1.0" encoding="utf-8"?>
<sst xmlns="http://schemas.openxmlformats.org/spreadsheetml/2006/main" count="158" uniqueCount="139">
  <si>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</si>
  <si>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</si>
  <si>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</si>
  <si>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</si>
  <si>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</si>
  <si>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</si>
  <si>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</si>
  <si>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</si>
  <si>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</si>
  <si>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</si>
  <si>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</si>
  <si>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</si>
  <si>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</si>
  <si>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</si>
  <si>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</si>
  <si>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</si>
  <si>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</si>
  <si>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</si>
  <si>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</si>
  <si>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</si>
  <si>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</si>
  <si>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</si>
  <si>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</si>
  <si>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</si>
  <si>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</si>
  <si>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</si>
  <si>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</si>
  <si>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</si>
  <si>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</si>
  <si>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</si>
  <si>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</si>
  <si>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</si>
  <si>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</si>
  <si>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</si>
  <si>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</si>
  <si>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</si>
  <si>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</si>
  <si>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</si>
  <si>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</si>
  <si>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</si>
  <si>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</si>
  <si>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</si>
  <si>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</si>
  <si>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</si>
  <si>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</si>
  <si>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</si>
  <si>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Налог с продаж</t>
  </si>
  <si>
    <t>Налог на добычу прочих полезных ископаемых</t>
  </si>
  <si>
    <t>% исп.к уточ.   плану</t>
  </si>
  <si>
    <t xml:space="preserve"> -коммунальные услуги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</si>
  <si>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</si>
  <si>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</si>
  <si>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</si>
  <si>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</si>
  <si>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</si>
  <si>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</si>
  <si>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</si>
  <si>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</si>
  <si>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</si>
  <si>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</si>
  <si>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</si>
  <si>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</si>
  <si>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</si>
  <si>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</si>
  <si>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% исп.к утв. плану</t>
  </si>
  <si>
    <t>Прочие субсидии бюджетам муниципальных районов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</si>
  <si>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</si>
  <si>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</si>
  <si>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</si>
  <si>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</si>
  <si>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</si>
  <si>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</si>
  <si>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</si>
  <si>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</si>
  <si>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</si>
  <si>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</si>
  <si>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</si>
  <si>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</si>
  <si>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</si>
  <si>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</si>
  <si>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</si>
  <si>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</si>
  <si>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</si>
  <si>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</si>
  <si>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</si>
  <si>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</si>
  <si>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</si>
  <si>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</si>
  <si>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</si>
  <si>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</si>
  <si>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</si>
  <si>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</si>
  <si>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</si>
  <si>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</si>
  <si>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</si>
  <si>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</si>
  <si>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</si>
  <si>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</si>
  <si>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</si>
  <si>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</si>
  <si>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</si>
  <si>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</si>
  <si>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</si>
  <si>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</si>
  <si>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</si>
  <si>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</si>
  <si>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 xml:space="preserve">Субсидии бюджетам МР на реализацию федеральных целевых программ("Жилище") </t>
  </si>
  <si>
    <t>Государственная пошлина за государственную регистрацию транспортных средств</t>
  </si>
  <si>
    <t>Прочие межбюджетные трансферты на возмещение налога на имущество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</si>
  <si>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</si>
  <si>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</si>
  <si>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</si>
  <si>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</si>
  <si>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</si>
  <si>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Прчие безвозмездные поступления</t>
  </si>
  <si>
    <t>Прчие безвозмездные поступления в бюджеты муниципальных районов</t>
  </si>
  <si>
    <t>Субсидии бюджетам МР на реализацию федеральных целевых программ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</si>
  <si>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</si>
  <si>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</si>
  <si>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</si>
  <si>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</si>
  <si>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</si>
  <si>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Доходы, получаемые в виде арендной платы за земли после разграничения государственной собственности на землю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</si>
  <si>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</si>
  <si>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</si>
  <si>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</si>
  <si>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</si>
  <si>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Е.И.Чернов</t>
  </si>
  <si>
    <t xml:space="preserve">  АНАЛИЗ ИСПОЛНЕНИЯ БЮДЖЕТА МУНИЦИПАЛЬНОГО  РАЙОНА  НА 01 сентября  2012 Г.</t>
  </si>
  <si>
    <t>Исполнено на 01.09.12</t>
  </si>
  <si>
    <t>Исполнено на 01.09.11</t>
  </si>
  <si>
    <t>Доходы от  продажи земельных участков, находящихся в собственности муниципальных районов (за исключением земельных участков мунипальных бюджетных и автономных учереждений)</t>
  </si>
  <si>
    <t>Денежное поощерение педработников</t>
  </si>
  <si>
    <t>св.2р.</t>
  </si>
  <si>
    <t>св.3р.</t>
  </si>
  <si>
    <t>св.8р.</t>
  </si>
  <si>
    <t>св.9р.</t>
  </si>
  <si>
    <t xml:space="preserve">Начальник финансового отдела                                      </t>
  </si>
  <si>
    <t>св.6р.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</si>
</sst>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3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i/>
      <sz val="7"/>
      <name val="Arial"/>
      <family val="2"/>
    </font>
    <font>
      <sz val="7"/>
      <name val="Arial"/>
      <family val="2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color indexed="12"/>
      <name val="Arial Cyr"/>
      <family val="0"/>
    </font>
    <font>
      <sz val="7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0" fillId="7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left" vertical="center"/>
    </xf>
    <xf numFmtId="165" fontId="23" fillId="20" borderId="10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/>
    </xf>
    <xf numFmtId="165" fontId="23" fillId="0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Fill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4" fillId="20" borderId="10" xfId="0" applyFont="1" applyFill="1" applyBorder="1" applyAlignment="1">
      <alignment horizontal="left" vertical="center" wrapText="1"/>
    </xf>
    <xf numFmtId="165" fontId="24" fillId="2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wrapText="1"/>
    </xf>
    <xf numFmtId="165" fontId="26" fillId="24" borderId="10" xfId="0" applyNumberFormat="1" applyFont="1" applyFill="1" applyBorder="1" applyAlignment="1">
      <alignment wrapText="1"/>
    </xf>
    <xf numFmtId="0" fontId="27" fillId="24" borderId="12" xfId="0" applyFont="1" applyFill="1" applyBorder="1" applyAlignment="1">
      <alignment wrapText="1"/>
    </xf>
    <xf numFmtId="0" fontId="23" fillId="7" borderId="10" xfId="0" applyFont="1" applyFill="1" applyBorder="1" applyAlignment="1">
      <alignment horizontal="left" vertical="center" wrapText="1"/>
    </xf>
    <xf numFmtId="165" fontId="24" fillId="7" borderId="10" xfId="0" applyNumberFormat="1" applyFont="1" applyFill="1" applyBorder="1" applyAlignment="1">
      <alignment horizontal="right" vertical="center"/>
    </xf>
    <xf numFmtId="164" fontId="23" fillId="7" borderId="10" xfId="0" applyNumberFormat="1" applyFont="1" applyFill="1" applyBorder="1" applyAlignment="1">
      <alignment horizontal="right" vertical="center"/>
    </xf>
    <xf numFmtId="164" fontId="23" fillId="7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164" fontId="29" fillId="0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65" fontId="30" fillId="0" borderId="10" xfId="0" applyNumberFormat="1" applyFont="1" applyFill="1" applyBorder="1" applyAlignment="1">
      <alignment horizontal="right" vertical="center"/>
    </xf>
    <xf numFmtId="165" fontId="30" fillId="0" borderId="10" xfId="0" applyNumberFormat="1" applyFont="1" applyBorder="1" applyAlignment="1">
      <alignment horizontal="right" vertical="center"/>
    </xf>
    <xf numFmtId="165" fontId="30" fillId="0" borderId="1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right" vertical="center"/>
    </xf>
    <xf numFmtId="165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165" fontId="23" fillId="7" borderId="10" xfId="0" applyNumberFormat="1" applyFont="1" applyFill="1" applyBorder="1" applyAlignment="1">
      <alignment horizontal="right" vertical="center"/>
    </xf>
    <xf numFmtId="165" fontId="23" fillId="7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164" fontId="24" fillId="0" borderId="10" xfId="0" applyNumberFormat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45">
      <selection activeCell="K57" sqref="K57"/>
    </sheetView>
  </sheetViews>
  <sheetFormatPr defaultColWidth="9.00390625" defaultRowHeight="12.75"/>
  <cols>
    <col min="1" max="1" width="32.00390625" style="0" customWidth="1"/>
    <col min="2" max="2" width="8.125" style="0" customWidth="1"/>
    <col min="3" max="3" width="8.00390625" style="0" customWidth="1"/>
    <col min="4" max="4" width="8.00390625" style="4" customWidth="1"/>
    <col min="5" max="5" width="9.75390625" style="4" customWidth="1"/>
    <col min="6" max="6" width="7.25390625" style="0" customWidth="1"/>
    <col min="7" max="7" width="6.75390625" style="0" customWidth="1"/>
    <col min="8" max="8" width="7.125" style="0" customWidth="1"/>
  </cols>
  <sheetData>
    <row r="1" spans="1:8" ht="12.75">
      <c r="A1" s="74" t="s">
        <v>128</v>
      </c>
      <c r="B1" s="74"/>
      <c r="C1" s="74"/>
      <c r="D1" s="74"/>
      <c r="E1" s="74"/>
      <c r="F1" s="74"/>
      <c r="G1" s="74"/>
      <c r="H1" s="74"/>
    </row>
    <row r="2" spans="1:8" ht="12.75">
      <c r="A2" s="7"/>
      <c r="B2" s="8"/>
      <c r="C2" s="8"/>
      <c r="D2" s="8"/>
      <c r="E2" s="8"/>
      <c r="F2" s="7"/>
      <c r="G2" s="8"/>
      <c r="H2" s="9"/>
    </row>
    <row r="3" spans="1:8" ht="12.75">
      <c r="A3" s="7"/>
      <c r="B3" s="8"/>
      <c r="C3" s="8"/>
      <c r="D3" s="8"/>
      <c r="E3" s="8"/>
      <c r="F3" s="75" t="s">
        <v>44</v>
      </c>
      <c r="G3" s="75"/>
      <c r="H3" s="75"/>
    </row>
    <row r="4" spans="1:8" ht="29.25">
      <c r="A4" s="11" t="s">
        <v>2</v>
      </c>
      <c r="B4" s="12" t="s">
        <v>112</v>
      </c>
      <c r="C4" s="12" t="s">
        <v>113</v>
      </c>
      <c r="D4" s="12" t="s">
        <v>129</v>
      </c>
      <c r="E4" s="13" t="s">
        <v>130</v>
      </c>
      <c r="F4" s="14" t="s">
        <v>64</v>
      </c>
      <c r="G4" s="12" t="s">
        <v>48</v>
      </c>
      <c r="H4" s="15" t="s">
        <v>111</v>
      </c>
    </row>
    <row r="5" spans="1:8" s="5" customFormat="1" ht="12.75">
      <c r="A5" s="16" t="s">
        <v>39</v>
      </c>
      <c r="B5" s="17">
        <f>B6+B27</f>
        <v>64978.5</v>
      </c>
      <c r="C5" s="17">
        <f>C6+C27</f>
        <v>65078.5</v>
      </c>
      <c r="D5" s="17">
        <f>D6+D27+D44</f>
        <v>43181.89</v>
      </c>
      <c r="E5" s="17">
        <f>E6+E27</f>
        <v>39924.600000000006</v>
      </c>
      <c r="F5" s="18">
        <f>D5/B5*100</f>
        <v>66.45565841008948</v>
      </c>
      <c r="G5" s="19">
        <f aca="true" t="shared" si="0" ref="G5:G68">D5/C5*100</f>
        <v>66.35354226050077</v>
      </c>
      <c r="H5" s="18">
        <f aca="true" t="shared" si="1" ref="H5:H68">D5/E5*100</f>
        <v>108.15860396848056</v>
      </c>
    </row>
    <row r="6" spans="1:8" ht="12.75">
      <c r="A6" s="20" t="s">
        <v>37</v>
      </c>
      <c r="B6" s="21">
        <f>B7+B9+B13+B16+B21</f>
        <v>60370</v>
      </c>
      <c r="C6" s="22">
        <f>C7+C9+C13+C16+C21</f>
        <v>60370</v>
      </c>
      <c r="D6" s="21">
        <f>D7+D9+D13+D16+D21</f>
        <v>39652.5</v>
      </c>
      <c r="E6" s="21">
        <f>E7+E9+E13+E16+E21</f>
        <v>35562.3</v>
      </c>
      <c r="F6" s="23">
        <f aca="true" t="shared" si="2" ref="F6:F69">D6/B6*100</f>
        <v>65.68245817459002</v>
      </c>
      <c r="G6" s="24">
        <f t="shared" si="0"/>
        <v>65.68245817459002</v>
      </c>
      <c r="H6" s="23">
        <f t="shared" si="1"/>
        <v>111.50150580811702</v>
      </c>
    </row>
    <row r="7" spans="1:8" ht="12.75">
      <c r="A7" s="25" t="s">
        <v>51</v>
      </c>
      <c r="B7" s="26">
        <f>B8</f>
        <v>50500</v>
      </c>
      <c r="C7" s="27">
        <f>C8</f>
        <v>50500</v>
      </c>
      <c r="D7" s="26">
        <f>D8</f>
        <v>30249.1</v>
      </c>
      <c r="E7" s="26">
        <f>E8</f>
        <v>26618.8</v>
      </c>
      <c r="F7" s="23">
        <f t="shared" si="2"/>
        <v>59.89920792079207</v>
      </c>
      <c r="G7" s="24">
        <f t="shared" si="0"/>
        <v>59.89920792079207</v>
      </c>
      <c r="H7" s="23">
        <f t="shared" si="1"/>
        <v>113.63810539919155</v>
      </c>
    </row>
    <row r="8" spans="1:8" ht="12.75">
      <c r="A8" s="28" t="s">
        <v>3</v>
      </c>
      <c r="B8" s="29">
        <v>50500</v>
      </c>
      <c r="C8" s="30">
        <v>50500</v>
      </c>
      <c r="D8" s="29">
        <v>30249.1</v>
      </c>
      <c r="E8" s="29">
        <v>26618.8</v>
      </c>
      <c r="F8" s="23">
        <f t="shared" si="2"/>
        <v>59.89920792079207</v>
      </c>
      <c r="G8" s="24">
        <f t="shared" si="0"/>
        <v>59.89920792079207</v>
      </c>
      <c r="H8" s="23">
        <f t="shared" si="1"/>
        <v>113.63810539919155</v>
      </c>
    </row>
    <row r="9" spans="1:8" ht="12.75">
      <c r="A9" s="25" t="s">
        <v>4</v>
      </c>
      <c r="B9" s="26">
        <f>B10+B11</f>
        <v>8870</v>
      </c>
      <c r="C9" s="27">
        <f>C10+C11</f>
        <v>8870</v>
      </c>
      <c r="D9" s="26">
        <f>D10+D11</f>
        <v>8275.57</v>
      </c>
      <c r="E9" s="26">
        <f>E10+E11+E12</f>
        <v>6676.7</v>
      </c>
      <c r="F9" s="23">
        <f t="shared" si="2"/>
        <v>93.29842164599775</v>
      </c>
      <c r="G9" s="24">
        <f t="shared" si="0"/>
        <v>93.29842164599775</v>
      </c>
      <c r="H9" s="23">
        <f t="shared" si="1"/>
        <v>123.94700975032575</v>
      </c>
    </row>
    <row r="10" spans="1:8" ht="20.25" customHeight="1">
      <c r="A10" s="31" t="s">
        <v>29</v>
      </c>
      <c r="B10" s="29">
        <v>7870</v>
      </c>
      <c r="C10" s="30">
        <v>7870</v>
      </c>
      <c r="D10" s="29">
        <v>7358.2</v>
      </c>
      <c r="E10" s="29">
        <v>5944.4</v>
      </c>
      <c r="F10" s="23">
        <f t="shared" si="2"/>
        <v>93.49682337992375</v>
      </c>
      <c r="G10" s="24">
        <f t="shared" si="0"/>
        <v>93.49682337992375</v>
      </c>
      <c r="H10" s="23">
        <f t="shared" si="1"/>
        <v>123.78372922414374</v>
      </c>
    </row>
    <row r="11" spans="1:8" ht="10.5" customHeight="1">
      <c r="A11" s="31" t="s">
        <v>5</v>
      </c>
      <c r="B11" s="29">
        <v>1000</v>
      </c>
      <c r="C11" s="30">
        <v>1000</v>
      </c>
      <c r="D11" s="29">
        <v>917.37</v>
      </c>
      <c r="E11" s="29">
        <v>732.3</v>
      </c>
      <c r="F11" s="23">
        <f t="shared" si="2"/>
        <v>91.737</v>
      </c>
      <c r="G11" s="24">
        <f t="shared" si="0"/>
        <v>91.737</v>
      </c>
      <c r="H11" s="23">
        <f t="shared" si="1"/>
        <v>125.2724293322409</v>
      </c>
    </row>
    <row r="12" spans="1:8" ht="0.75" customHeight="1">
      <c r="A12" s="32"/>
      <c r="B12" s="29"/>
      <c r="C12" s="30"/>
      <c r="D12" s="29">
        <v>0</v>
      </c>
      <c r="E12" s="29"/>
      <c r="F12" s="23" t="e">
        <f t="shared" si="2"/>
        <v>#DIV/0!</v>
      </c>
      <c r="G12" s="24" t="e">
        <f t="shared" si="0"/>
        <v>#DIV/0!</v>
      </c>
      <c r="H12" s="23" t="e">
        <f t="shared" si="1"/>
        <v>#DIV/0!</v>
      </c>
    </row>
    <row r="13" spans="1:8" ht="20.25" customHeight="1">
      <c r="A13" s="33" t="s">
        <v>33</v>
      </c>
      <c r="B13" s="26">
        <f>B14+B15</f>
        <v>200</v>
      </c>
      <c r="C13" s="27">
        <f>C14+C15</f>
        <v>200</v>
      </c>
      <c r="D13" s="26">
        <f>D14+D15</f>
        <v>595.83</v>
      </c>
      <c r="E13" s="26">
        <f>E14+E15</f>
        <v>197.4</v>
      </c>
      <c r="F13" s="23" t="s">
        <v>133</v>
      </c>
      <c r="G13" s="24" t="s">
        <v>133</v>
      </c>
      <c r="H13" s="23" t="s">
        <v>134</v>
      </c>
    </row>
    <row r="14" spans="1:8" ht="21.75" customHeight="1">
      <c r="A14" s="31" t="s">
        <v>45</v>
      </c>
      <c r="B14" s="29">
        <v>200</v>
      </c>
      <c r="C14" s="30">
        <v>200</v>
      </c>
      <c r="D14" s="29">
        <v>595.83</v>
      </c>
      <c r="E14" s="29">
        <v>197.4</v>
      </c>
      <c r="F14" s="23" t="s">
        <v>133</v>
      </c>
      <c r="G14" s="24" t="s">
        <v>133</v>
      </c>
      <c r="H14" s="23" t="s">
        <v>134</v>
      </c>
    </row>
    <row r="15" spans="1:8" ht="28.5" customHeight="1" hidden="1">
      <c r="A15" s="31" t="s">
        <v>47</v>
      </c>
      <c r="B15" s="29">
        <v>0</v>
      </c>
      <c r="C15" s="30">
        <v>0</v>
      </c>
      <c r="D15" s="29">
        <v>0</v>
      </c>
      <c r="E15" s="29">
        <v>0</v>
      </c>
      <c r="F15" s="23" t="e">
        <f t="shared" si="2"/>
        <v>#DIV/0!</v>
      </c>
      <c r="G15" s="24" t="e">
        <f t="shared" si="0"/>
        <v>#DIV/0!</v>
      </c>
      <c r="H15" s="23" t="e">
        <f t="shared" si="1"/>
        <v>#DIV/0!</v>
      </c>
    </row>
    <row r="16" spans="1:8" ht="10.5" customHeight="1">
      <c r="A16" s="33" t="s">
        <v>6</v>
      </c>
      <c r="B16" s="26">
        <f>B18+B19+B17</f>
        <v>800</v>
      </c>
      <c r="C16" s="27">
        <f>C18+C19+C17</f>
        <v>800</v>
      </c>
      <c r="D16" s="26">
        <f>D18+D19+D17</f>
        <v>532</v>
      </c>
      <c r="E16" s="26">
        <f>E17+E18+E19+E20</f>
        <v>2068.4</v>
      </c>
      <c r="F16" s="23">
        <f t="shared" si="2"/>
        <v>66.5</v>
      </c>
      <c r="G16" s="24">
        <f t="shared" si="0"/>
        <v>66.5</v>
      </c>
      <c r="H16" s="23">
        <f t="shared" si="1"/>
        <v>25.72036356604138</v>
      </c>
    </row>
    <row r="17" spans="1:8" ht="29.25" hidden="1">
      <c r="A17" s="31" t="s">
        <v>79</v>
      </c>
      <c r="B17" s="26"/>
      <c r="C17" s="27"/>
      <c r="D17" s="29"/>
      <c r="E17" s="26"/>
      <c r="F17" s="23" t="e">
        <f t="shared" si="2"/>
        <v>#DIV/0!</v>
      </c>
      <c r="G17" s="24" t="e">
        <f t="shared" si="0"/>
        <v>#DIV/0!</v>
      </c>
      <c r="H17" s="23" t="e">
        <f t="shared" si="1"/>
        <v>#DIV/0!</v>
      </c>
    </row>
    <row r="18" spans="1:8" ht="24.75" customHeight="1">
      <c r="A18" s="31" t="s">
        <v>7</v>
      </c>
      <c r="B18" s="29">
        <v>800</v>
      </c>
      <c r="C18" s="30">
        <v>800</v>
      </c>
      <c r="D18" s="29">
        <v>532</v>
      </c>
      <c r="E18" s="29">
        <v>375.3</v>
      </c>
      <c r="F18" s="23">
        <f t="shared" si="2"/>
        <v>66.5</v>
      </c>
      <c r="G18" s="24">
        <f t="shared" si="0"/>
        <v>66.5</v>
      </c>
      <c r="H18" s="23">
        <f t="shared" si="1"/>
        <v>141.75326405542233</v>
      </c>
    </row>
    <row r="19" spans="1:8" ht="21" customHeight="1">
      <c r="A19" s="31" t="s">
        <v>107</v>
      </c>
      <c r="B19" s="29">
        <v>0</v>
      </c>
      <c r="C19" s="30">
        <v>0</v>
      </c>
      <c r="D19" s="29">
        <v>0</v>
      </c>
      <c r="E19" s="29">
        <v>1693.1</v>
      </c>
      <c r="F19" s="23"/>
      <c r="G19" s="24"/>
      <c r="H19" s="23">
        <f t="shared" si="1"/>
        <v>0</v>
      </c>
    </row>
    <row r="20" spans="1:8" ht="12.75" hidden="1">
      <c r="A20" s="32"/>
      <c r="B20" s="29"/>
      <c r="C20" s="30"/>
      <c r="D20" s="29">
        <v>0</v>
      </c>
      <c r="E20" s="29"/>
      <c r="F20" s="23" t="e">
        <f t="shared" si="2"/>
        <v>#DIV/0!</v>
      </c>
      <c r="G20" s="24" t="e">
        <f t="shared" si="0"/>
        <v>#DIV/0!</v>
      </c>
      <c r="H20" s="23" t="e">
        <f t="shared" si="1"/>
        <v>#DIV/0!</v>
      </c>
    </row>
    <row r="21" spans="1:8" ht="31.5" customHeight="1">
      <c r="A21" s="33" t="s">
        <v>31</v>
      </c>
      <c r="B21" s="26"/>
      <c r="C21" s="27"/>
      <c r="D21" s="26">
        <v>0</v>
      </c>
      <c r="E21" s="26">
        <v>1</v>
      </c>
      <c r="F21" s="23"/>
      <c r="G21" s="24"/>
      <c r="H21" s="23">
        <f t="shared" si="1"/>
        <v>0</v>
      </c>
    </row>
    <row r="22" spans="1:8" ht="0.75" customHeight="1" hidden="1">
      <c r="A22" s="31" t="s">
        <v>8</v>
      </c>
      <c r="B22" s="29"/>
      <c r="C22" s="30"/>
      <c r="D22" s="29"/>
      <c r="E22" s="29"/>
      <c r="F22" s="23" t="e">
        <f t="shared" si="2"/>
        <v>#DIV/0!</v>
      </c>
      <c r="G22" s="24" t="e">
        <f t="shared" si="0"/>
        <v>#DIV/0!</v>
      </c>
      <c r="H22" s="23" t="e">
        <f t="shared" si="1"/>
        <v>#DIV/0!</v>
      </c>
    </row>
    <row r="23" spans="1:8" ht="2.25" customHeight="1" hidden="1">
      <c r="A23" s="31" t="s">
        <v>53</v>
      </c>
      <c r="B23" s="29"/>
      <c r="C23" s="30"/>
      <c r="D23" s="29"/>
      <c r="E23" s="29"/>
      <c r="F23" s="23" t="e">
        <f t="shared" si="2"/>
        <v>#DIV/0!</v>
      </c>
      <c r="G23" s="24" t="e">
        <f t="shared" si="0"/>
        <v>#DIV/0!</v>
      </c>
      <c r="H23" s="23" t="e">
        <f t="shared" si="1"/>
        <v>#DIV/0!</v>
      </c>
    </row>
    <row r="24" spans="1:8" ht="12.75" hidden="1">
      <c r="A24" s="31" t="s">
        <v>9</v>
      </c>
      <c r="B24" s="29"/>
      <c r="C24" s="30"/>
      <c r="D24" s="29"/>
      <c r="E24" s="29"/>
      <c r="F24" s="23" t="e">
        <f t="shared" si="2"/>
        <v>#DIV/0!</v>
      </c>
      <c r="G24" s="24" t="e">
        <f t="shared" si="0"/>
        <v>#DIV/0!</v>
      </c>
      <c r="H24" s="23" t="e">
        <f t="shared" si="1"/>
        <v>#DIV/0!</v>
      </c>
    </row>
    <row r="25" spans="1:8" ht="12.75" hidden="1">
      <c r="A25" s="31" t="s">
        <v>46</v>
      </c>
      <c r="B25" s="34"/>
      <c r="C25" s="35"/>
      <c r="D25" s="34"/>
      <c r="E25" s="34"/>
      <c r="F25" s="23" t="e">
        <f t="shared" si="2"/>
        <v>#DIV/0!</v>
      </c>
      <c r="G25" s="24" t="e">
        <f t="shared" si="0"/>
        <v>#DIV/0!</v>
      </c>
      <c r="H25" s="23" t="e">
        <f t="shared" si="1"/>
        <v>#DIV/0!</v>
      </c>
    </row>
    <row r="26" spans="1:8" ht="19.5" hidden="1">
      <c r="A26" s="31" t="s">
        <v>34</v>
      </c>
      <c r="B26" s="29"/>
      <c r="C26" s="30"/>
      <c r="D26" s="29"/>
      <c r="E26" s="29"/>
      <c r="F26" s="23" t="e">
        <f t="shared" si="2"/>
        <v>#DIV/0!</v>
      </c>
      <c r="G26" s="24" t="e">
        <f t="shared" si="0"/>
        <v>#DIV/0!</v>
      </c>
      <c r="H26" s="23" t="e">
        <f t="shared" si="1"/>
        <v>#DIV/0!</v>
      </c>
    </row>
    <row r="27" spans="1:8" ht="12.75" customHeight="1">
      <c r="A27" s="36" t="s">
        <v>38</v>
      </c>
      <c r="B27" s="21">
        <f>B28+B35+B37+B38+B43+B45</f>
        <v>4608.5</v>
      </c>
      <c r="C27" s="22">
        <f>C28+C35+C37+C38+C43+C45</f>
        <v>4708.5</v>
      </c>
      <c r="D27" s="21">
        <f>D28+D35+D37+D38+D43+D45</f>
        <v>3529.0699999999997</v>
      </c>
      <c r="E27" s="21">
        <f>E28+E35+E37+E38+E45+E43</f>
        <v>4362.3</v>
      </c>
      <c r="F27" s="23">
        <f t="shared" si="2"/>
        <v>76.5774113051969</v>
      </c>
      <c r="G27" s="24">
        <f t="shared" si="0"/>
        <v>74.95104598067324</v>
      </c>
      <c r="H27" s="23">
        <f t="shared" si="1"/>
        <v>80.89929624280768</v>
      </c>
    </row>
    <row r="28" spans="1:8" ht="28.5" customHeight="1">
      <c r="A28" s="33" t="s">
        <v>35</v>
      </c>
      <c r="B28" s="26">
        <f>B29+B30+B33+B34</f>
        <v>1272.5</v>
      </c>
      <c r="C28" s="27">
        <f>C29+C30+C33+C34</f>
        <v>1272.5</v>
      </c>
      <c r="D28" s="26">
        <f>D29+D30+D33+D34+D32</f>
        <v>1177.3999999999999</v>
      </c>
      <c r="E28" s="26">
        <f>E29+E30+E33+E34</f>
        <v>841.5999999999999</v>
      </c>
      <c r="F28" s="23">
        <f t="shared" si="2"/>
        <v>92.52652259332022</v>
      </c>
      <c r="G28" s="24">
        <f t="shared" si="0"/>
        <v>92.52652259332022</v>
      </c>
      <c r="H28" s="23">
        <f t="shared" si="1"/>
        <v>139.90019011406844</v>
      </c>
    </row>
    <row r="29" spans="1:8" ht="19.5" hidden="1">
      <c r="A29" s="31" t="s">
        <v>36</v>
      </c>
      <c r="B29" s="29">
        <v>0</v>
      </c>
      <c r="C29" s="30">
        <v>0</v>
      </c>
      <c r="D29" s="29"/>
      <c r="E29" s="29"/>
      <c r="F29" s="23" t="e">
        <f t="shared" si="2"/>
        <v>#DIV/0!</v>
      </c>
      <c r="G29" s="24" t="e">
        <f t="shared" si="0"/>
        <v>#DIV/0!</v>
      </c>
      <c r="H29" s="23" t="e">
        <f t="shared" si="1"/>
        <v>#DIV/0!</v>
      </c>
    </row>
    <row r="30" spans="1:8" ht="30.75" customHeight="1">
      <c r="A30" s="31" t="s">
        <v>60</v>
      </c>
      <c r="B30" s="29">
        <v>1161.5</v>
      </c>
      <c r="C30" s="30">
        <v>1161.5</v>
      </c>
      <c r="D30" s="29">
        <v>1066.6</v>
      </c>
      <c r="E30" s="29">
        <v>558.5</v>
      </c>
      <c r="F30" s="23">
        <f t="shared" si="2"/>
        <v>91.82953077916487</v>
      </c>
      <c r="G30" s="24">
        <f t="shared" si="0"/>
        <v>91.82953077916487</v>
      </c>
      <c r="H30" s="23">
        <f t="shared" si="1"/>
        <v>190.97582811101162</v>
      </c>
    </row>
    <row r="31" spans="1:8" ht="29.25" hidden="1">
      <c r="A31" s="31" t="s">
        <v>122</v>
      </c>
      <c r="B31" s="29"/>
      <c r="C31" s="30"/>
      <c r="D31" s="29"/>
      <c r="E31" s="29"/>
      <c r="F31" s="23" t="e">
        <f t="shared" si="2"/>
        <v>#DIV/0!</v>
      </c>
      <c r="G31" s="24" t="e">
        <f t="shared" si="0"/>
        <v>#DIV/0!</v>
      </c>
      <c r="H31" s="23" t="e">
        <f t="shared" si="1"/>
        <v>#DIV/0!</v>
      </c>
    </row>
    <row r="32" spans="1:8" ht="42" customHeight="1">
      <c r="A32" s="31" t="s">
        <v>123</v>
      </c>
      <c r="B32" s="29"/>
      <c r="C32" s="30"/>
      <c r="D32" s="29">
        <v>24.4</v>
      </c>
      <c r="E32" s="29"/>
      <c r="F32" s="23"/>
      <c r="G32" s="24"/>
      <c r="H32" s="23"/>
    </row>
    <row r="33" spans="1:8" ht="30.75" customHeight="1">
      <c r="A33" s="31" t="s">
        <v>40</v>
      </c>
      <c r="B33" s="29">
        <v>86</v>
      </c>
      <c r="C33" s="30">
        <v>86</v>
      </c>
      <c r="D33" s="29">
        <v>77.6</v>
      </c>
      <c r="E33" s="29">
        <v>170.3</v>
      </c>
      <c r="F33" s="23">
        <f t="shared" si="2"/>
        <v>90.23255813953487</v>
      </c>
      <c r="G33" s="24">
        <f t="shared" si="0"/>
        <v>90.23255813953487</v>
      </c>
      <c r="H33" s="23">
        <f t="shared" si="1"/>
        <v>45.566647093364644</v>
      </c>
    </row>
    <row r="34" spans="1:8" ht="17.25" customHeight="1">
      <c r="A34" s="31" t="s">
        <v>69</v>
      </c>
      <c r="B34" s="29">
        <v>25</v>
      </c>
      <c r="C34" s="30">
        <v>25</v>
      </c>
      <c r="D34" s="29">
        <v>8.8</v>
      </c>
      <c r="E34" s="29">
        <v>112.8</v>
      </c>
      <c r="F34" s="23">
        <f t="shared" si="2"/>
        <v>35.2</v>
      </c>
      <c r="G34" s="24">
        <f t="shared" si="0"/>
        <v>35.2</v>
      </c>
      <c r="H34" s="23">
        <f t="shared" si="1"/>
        <v>7.801418439716312</v>
      </c>
    </row>
    <row r="35" spans="1:8" ht="17.25" customHeight="1">
      <c r="A35" s="33" t="s">
        <v>10</v>
      </c>
      <c r="B35" s="26">
        <f>B36</f>
        <v>800</v>
      </c>
      <c r="C35" s="27">
        <f>C36</f>
        <v>800</v>
      </c>
      <c r="D35" s="26">
        <f>D36</f>
        <v>416.7</v>
      </c>
      <c r="E35" s="26">
        <f>E36</f>
        <v>547.9</v>
      </c>
      <c r="F35" s="23">
        <f t="shared" si="2"/>
        <v>52.0875</v>
      </c>
      <c r="G35" s="24">
        <f t="shared" si="0"/>
        <v>52.0875</v>
      </c>
      <c r="H35" s="23">
        <f t="shared" si="1"/>
        <v>76.0540244570177</v>
      </c>
    </row>
    <row r="36" spans="1:8" ht="18" customHeight="1">
      <c r="A36" s="31" t="s">
        <v>11</v>
      </c>
      <c r="B36" s="29">
        <v>800</v>
      </c>
      <c r="C36" s="30">
        <v>800</v>
      </c>
      <c r="D36" s="29">
        <v>416.7</v>
      </c>
      <c r="E36" s="29">
        <v>547.9</v>
      </c>
      <c r="F36" s="23">
        <f t="shared" si="2"/>
        <v>52.0875</v>
      </c>
      <c r="G36" s="24">
        <f t="shared" si="0"/>
        <v>52.0875</v>
      </c>
      <c r="H36" s="23">
        <f t="shared" si="1"/>
        <v>76.0540244570177</v>
      </c>
    </row>
    <row r="37" spans="1:8" ht="20.25" customHeight="1">
      <c r="A37" s="36" t="s">
        <v>50</v>
      </c>
      <c r="B37" s="21">
        <v>216</v>
      </c>
      <c r="C37" s="22">
        <v>216</v>
      </c>
      <c r="D37" s="21">
        <v>46.4</v>
      </c>
      <c r="E37" s="21">
        <v>40.4</v>
      </c>
      <c r="F37" s="23">
        <f t="shared" si="2"/>
        <v>21.48148148148148</v>
      </c>
      <c r="G37" s="24">
        <f t="shared" si="0"/>
        <v>21.48148148148148</v>
      </c>
      <c r="H37" s="23">
        <f t="shared" si="1"/>
        <v>114.85148514851484</v>
      </c>
    </row>
    <row r="38" spans="1:8" ht="19.5" customHeight="1">
      <c r="A38" s="33" t="s">
        <v>74</v>
      </c>
      <c r="B38" s="26">
        <f>B41+B42</f>
        <v>220</v>
      </c>
      <c r="C38" s="27">
        <f>C41+C42</f>
        <v>320</v>
      </c>
      <c r="D38" s="26">
        <f>D40+D41+D42</f>
        <v>520.1</v>
      </c>
      <c r="E38" s="26">
        <f>E41+E42</f>
        <v>353.3</v>
      </c>
      <c r="F38" s="23">
        <f t="shared" si="2"/>
        <v>236.40909090909093</v>
      </c>
      <c r="G38" s="24">
        <f t="shared" si="0"/>
        <v>162.53125000000003</v>
      </c>
      <c r="H38" s="23">
        <f t="shared" si="1"/>
        <v>147.21200113218228</v>
      </c>
    </row>
    <row r="39" spans="1:8" ht="35.25" customHeight="1" hidden="1">
      <c r="A39" s="31" t="s">
        <v>30</v>
      </c>
      <c r="B39" s="26"/>
      <c r="C39" s="27"/>
      <c r="D39" s="29"/>
      <c r="E39" s="29"/>
      <c r="F39" s="23" t="e">
        <f t="shared" si="2"/>
        <v>#DIV/0!</v>
      </c>
      <c r="G39" s="24" t="e">
        <f t="shared" si="0"/>
        <v>#DIV/0!</v>
      </c>
      <c r="H39" s="23" t="e">
        <f t="shared" si="1"/>
        <v>#DIV/0!</v>
      </c>
    </row>
    <row r="40" spans="1:8" ht="44.25" customHeight="1">
      <c r="A40" s="31" t="s">
        <v>131</v>
      </c>
      <c r="B40" s="26"/>
      <c r="C40" s="27"/>
      <c r="D40" s="29">
        <v>92</v>
      </c>
      <c r="E40" s="29"/>
      <c r="F40" s="23"/>
      <c r="G40" s="24"/>
      <c r="H40" s="23"/>
    </row>
    <row r="41" spans="1:8" ht="24" customHeight="1">
      <c r="A41" s="31" t="s">
        <v>54</v>
      </c>
      <c r="B41" s="29">
        <v>100</v>
      </c>
      <c r="C41" s="30">
        <v>200</v>
      </c>
      <c r="D41" s="29">
        <v>0</v>
      </c>
      <c r="E41" s="29">
        <v>6</v>
      </c>
      <c r="F41" s="23">
        <f t="shared" si="2"/>
        <v>0</v>
      </c>
      <c r="G41" s="24">
        <f t="shared" si="0"/>
        <v>0</v>
      </c>
      <c r="H41" s="23">
        <f t="shared" si="1"/>
        <v>0</v>
      </c>
    </row>
    <row r="42" spans="1:8" ht="26.25" customHeight="1">
      <c r="A42" s="31" t="s">
        <v>55</v>
      </c>
      <c r="B42" s="29">
        <v>120</v>
      </c>
      <c r="C42" s="30">
        <v>120</v>
      </c>
      <c r="D42" s="29">
        <v>428.1</v>
      </c>
      <c r="E42" s="29">
        <v>347.3</v>
      </c>
      <c r="F42" s="23" t="s">
        <v>134</v>
      </c>
      <c r="G42" s="24" t="s">
        <v>134</v>
      </c>
      <c r="H42" s="23">
        <f t="shared" si="1"/>
        <v>123.2651885977541</v>
      </c>
    </row>
    <row r="43" spans="1:8" ht="12" customHeight="1">
      <c r="A43" s="33" t="s">
        <v>12</v>
      </c>
      <c r="B43" s="26">
        <v>2100</v>
      </c>
      <c r="C43" s="27">
        <v>2100</v>
      </c>
      <c r="D43" s="26">
        <v>1368.47</v>
      </c>
      <c r="E43" s="26">
        <v>2579.1</v>
      </c>
      <c r="F43" s="23">
        <f t="shared" si="2"/>
        <v>65.1652380952381</v>
      </c>
      <c r="G43" s="24">
        <f t="shared" si="0"/>
        <v>65.1652380952381</v>
      </c>
      <c r="H43" s="23">
        <f t="shared" si="1"/>
        <v>53.059982164320886</v>
      </c>
    </row>
    <row r="44" spans="1:8" ht="19.5" customHeight="1">
      <c r="A44" s="31" t="s">
        <v>124</v>
      </c>
      <c r="B44" s="26"/>
      <c r="C44" s="27"/>
      <c r="D44" s="29">
        <v>0.32</v>
      </c>
      <c r="E44" s="26"/>
      <c r="F44" s="23"/>
      <c r="G44" s="24"/>
      <c r="H44" s="23"/>
    </row>
    <row r="45" spans="1:8" ht="12.75" customHeight="1">
      <c r="A45" s="33" t="s">
        <v>13</v>
      </c>
      <c r="B45" s="26">
        <v>0</v>
      </c>
      <c r="C45" s="27">
        <v>0</v>
      </c>
      <c r="D45" s="26">
        <v>0</v>
      </c>
      <c r="E45" s="26">
        <v>0</v>
      </c>
      <c r="F45" s="23"/>
      <c r="G45" s="24"/>
      <c r="H45" s="23"/>
    </row>
    <row r="46" spans="1:8" s="5" customFormat="1" ht="14.25" customHeight="1">
      <c r="A46" s="37" t="s">
        <v>70</v>
      </c>
      <c r="B46" s="38">
        <f>B5</f>
        <v>64978.5</v>
      </c>
      <c r="C46" s="38">
        <f>C5</f>
        <v>65078.5</v>
      </c>
      <c r="D46" s="38">
        <f>D5</f>
        <v>43181.89</v>
      </c>
      <c r="E46" s="38">
        <f>E5</f>
        <v>39924.600000000006</v>
      </c>
      <c r="F46" s="18">
        <f t="shared" si="2"/>
        <v>66.45565841008948</v>
      </c>
      <c r="G46" s="19">
        <f t="shared" si="0"/>
        <v>66.35354226050077</v>
      </c>
      <c r="H46" s="18">
        <f t="shared" si="1"/>
        <v>108.15860396848056</v>
      </c>
    </row>
    <row r="47" spans="1:8" s="5" customFormat="1" ht="19.5" customHeight="1">
      <c r="A47" s="37" t="s">
        <v>71</v>
      </c>
      <c r="B47" s="38">
        <f>B48+B86+B88</f>
        <v>204510</v>
      </c>
      <c r="C47" s="38">
        <f>C48+C86+C88</f>
        <v>266370.0999999999</v>
      </c>
      <c r="D47" s="38">
        <f>D48+D86+D88</f>
        <v>161738.99</v>
      </c>
      <c r="E47" s="38">
        <f>E48+E86+E88</f>
        <v>140009.6</v>
      </c>
      <c r="F47" s="18">
        <f t="shared" si="2"/>
        <v>79.08610336902841</v>
      </c>
      <c r="G47" s="19">
        <f t="shared" si="0"/>
        <v>60.719649089743946</v>
      </c>
      <c r="H47" s="18">
        <f t="shared" si="1"/>
        <v>115.51992863346511</v>
      </c>
    </row>
    <row r="48" spans="1:8" ht="19.5" customHeight="1">
      <c r="A48" s="33" t="s">
        <v>117</v>
      </c>
      <c r="B48" s="26">
        <f>B49+B52+B64+B78</f>
        <v>204450</v>
      </c>
      <c r="C48" s="26">
        <f>C49+C52+C64+C78</f>
        <v>266547.69999999995</v>
      </c>
      <c r="D48" s="26">
        <f>D49+D52+D64+D78</f>
        <v>161916.59</v>
      </c>
      <c r="E48" s="26">
        <f>E49+E52+E64+E78</f>
        <v>141086.1</v>
      </c>
      <c r="F48" s="23">
        <f t="shared" si="2"/>
        <v>79.19617999510884</v>
      </c>
      <c r="G48" s="24">
        <f t="shared" si="0"/>
        <v>60.7458214796076</v>
      </c>
      <c r="H48" s="23">
        <f t="shared" si="1"/>
        <v>114.76438146635282</v>
      </c>
    </row>
    <row r="49" spans="1:8" ht="21.75" customHeight="1">
      <c r="A49" s="33" t="s">
        <v>61</v>
      </c>
      <c r="B49" s="26">
        <f>B50+B51</f>
        <v>25044.800000000003</v>
      </c>
      <c r="C49" s="27">
        <f>C50+C51</f>
        <v>32521.9</v>
      </c>
      <c r="D49" s="26">
        <f>D50+D51</f>
        <v>23805.6</v>
      </c>
      <c r="E49" s="26">
        <f>E50+E51</f>
        <v>32373.8</v>
      </c>
      <c r="F49" s="23">
        <f t="shared" si="2"/>
        <v>95.05206669647988</v>
      </c>
      <c r="G49" s="24">
        <f t="shared" si="0"/>
        <v>73.19867535414598</v>
      </c>
      <c r="H49" s="23">
        <f t="shared" si="1"/>
        <v>73.53353637818235</v>
      </c>
    </row>
    <row r="50" spans="1:8" ht="17.25" customHeight="1">
      <c r="A50" s="31" t="s">
        <v>62</v>
      </c>
      <c r="B50" s="29">
        <v>21072.9</v>
      </c>
      <c r="C50" s="30">
        <v>29851.9</v>
      </c>
      <c r="D50" s="29">
        <v>21383.1</v>
      </c>
      <c r="E50" s="29">
        <v>28270.8</v>
      </c>
      <c r="F50" s="23">
        <f t="shared" si="2"/>
        <v>101.47203280042139</v>
      </c>
      <c r="G50" s="24">
        <f t="shared" si="0"/>
        <v>71.63061647667317</v>
      </c>
      <c r="H50" s="23">
        <f t="shared" si="1"/>
        <v>75.63669935056666</v>
      </c>
    </row>
    <row r="51" spans="1:8" ht="21.75" customHeight="1">
      <c r="A51" s="31" t="s">
        <v>56</v>
      </c>
      <c r="B51" s="29">
        <v>3971.9</v>
      </c>
      <c r="C51" s="30">
        <v>2670</v>
      </c>
      <c r="D51" s="29">
        <v>2422.5</v>
      </c>
      <c r="E51" s="29">
        <v>4103</v>
      </c>
      <c r="F51" s="23">
        <f t="shared" si="2"/>
        <v>60.9909615045696</v>
      </c>
      <c r="G51" s="24">
        <f t="shared" si="0"/>
        <v>90.73033707865169</v>
      </c>
      <c r="H51" s="23">
        <f t="shared" si="1"/>
        <v>59.04216427004631</v>
      </c>
    </row>
    <row r="52" spans="1:8" ht="24" customHeight="1">
      <c r="A52" s="33" t="s">
        <v>57</v>
      </c>
      <c r="B52" s="26">
        <f>B53+B55+B56+B57+B58+B59+B60+B61+B62+B63</f>
        <v>22332.300000000003</v>
      </c>
      <c r="C52" s="26">
        <f>C53+C55+C56+C57+C58+C59+C60+C61+C62+C63+C54</f>
        <v>62689</v>
      </c>
      <c r="D52" s="26">
        <f>D53+D55+D56+D57+D58+D59+D60+D61+D62+D63+D54</f>
        <v>22928.54</v>
      </c>
      <c r="E52" s="26">
        <f>E53+E55+E56+E57+E58+E59+E60+E61+E62+E63</f>
        <v>19555.3</v>
      </c>
      <c r="F52" s="23">
        <f t="shared" si="2"/>
        <v>102.6698548738822</v>
      </c>
      <c r="G52" s="24">
        <f t="shared" si="0"/>
        <v>36.57506101548916</v>
      </c>
      <c r="H52" s="23">
        <f t="shared" si="1"/>
        <v>117.24974815011788</v>
      </c>
    </row>
    <row r="53" spans="1:8" ht="24.75" customHeight="1">
      <c r="A53" s="39" t="s">
        <v>73</v>
      </c>
      <c r="B53" s="29">
        <v>1611.4</v>
      </c>
      <c r="C53" s="30">
        <v>1692.9</v>
      </c>
      <c r="D53" s="29">
        <v>0</v>
      </c>
      <c r="E53" s="29">
        <v>0</v>
      </c>
      <c r="F53" s="23">
        <f t="shared" si="2"/>
        <v>0</v>
      </c>
      <c r="G53" s="24">
        <f t="shared" si="0"/>
        <v>0</v>
      </c>
      <c r="H53" s="23"/>
    </row>
    <row r="54" spans="1:8" ht="38.25" customHeight="1">
      <c r="A54" s="39" t="s">
        <v>126</v>
      </c>
      <c r="B54" s="29"/>
      <c r="C54" s="30">
        <v>20000</v>
      </c>
      <c r="D54" s="29">
        <v>6421.9</v>
      </c>
      <c r="E54" s="29"/>
      <c r="F54" s="23"/>
      <c r="G54" s="24">
        <f t="shared" si="0"/>
        <v>32.1095</v>
      </c>
      <c r="H54" s="23"/>
    </row>
    <row r="55" spans="1:8" ht="0.75" customHeight="1" hidden="1">
      <c r="A55" s="39" t="s">
        <v>106</v>
      </c>
      <c r="B55" s="29"/>
      <c r="C55" s="30"/>
      <c r="D55" s="29"/>
      <c r="E55" s="29"/>
      <c r="F55" s="23" t="e">
        <f t="shared" si="2"/>
        <v>#DIV/0!</v>
      </c>
      <c r="G55" s="24" t="e">
        <f t="shared" si="0"/>
        <v>#DIV/0!</v>
      </c>
      <c r="H55" s="23" t="e">
        <f t="shared" si="1"/>
        <v>#DIV/0!</v>
      </c>
    </row>
    <row r="56" spans="1:8" ht="27" customHeight="1">
      <c r="A56" s="39" t="s">
        <v>116</v>
      </c>
      <c r="B56" s="29"/>
      <c r="C56" s="30">
        <v>1371.6</v>
      </c>
      <c r="D56" s="29">
        <v>1371.6</v>
      </c>
      <c r="E56" s="29"/>
      <c r="F56" s="23"/>
      <c r="G56" s="24"/>
      <c r="H56" s="23"/>
    </row>
    <row r="57" spans="1:8" ht="36" customHeight="1">
      <c r="A57" s="39" t="s">
        <v>84</v>
      </c>
      <c r="B57" s="29"/>
      <c r="C57" s="30">
        <v>5850</v>
      </c>
      <c r="D57" s="29">
        <v>3008.95</v>
      </c>
      <c r="E57" s="29">
        <v>3259.9</v>
      </c>
      <c r="F57" s="23"/>
      <c r="G57" s="24">
        <f t="shared" si="0"/>
        <v>51.435042735042735</v>
      </c>
      <c r="H57" s="23">
        <f t="shared" si="1"/>
        <v>92.30191110156753</v>
      </c>
    </row>
    <row r="58" spans="1:8" ht="33.75" customHeight="1">
      <c r="A58" s="31" t="s">
        <v>66</v>
      </c>
      <c r="B58" s="29"/>
      <c r="C58" s="30">
        <v>765.7</v>
      </c>
      <c r="D58" s="29">
        <v>765.7</v>
      </c>
      <c r="E58" s="29">
        <v>0</v>
      </c>
      <c r="F58" s="23"/>
      <c r="G58" s="24">
        <f t="shared" si="0"/>
        <v>100</v>
      </c>
      <c r="H58" s="23"/>
    </row>
    <row r="59" spans="1:8" ht="29.25" customHeight="1">
      <c r="A59" s="31" t="s">
        <v>67</v>
      </c>
      <c r="B59" s="29"/>
      <c r="C59" s="30">
        <v>252.8</v>
      </c>
      <c r="D59" s="29">
        <v>252.79</v>
      </c>
      <c r="E59" s="29"/>
      <c r="F59" s="23"/>
      <c r="G59" s="24">
        <f t="shared" si="0"/>
        <v>99.99604430379746</v>
      </c>
      <c r="H59" s="23"/>
    </row>
    <row r="60" spans="1:8" ht="36" customHeight="1" hidden="1">
      <c r="A60" s="31" t="s">
        <v>98</v>
      </c>
      <c r="B60" s="29"/>
      <c r="C60" s="30"/>
      <c r="D60" s="29">
        <v>0</v>
      </c>
      <c r="E60" s="29"/>
      <c r="F60" s="23" t="e">
        <f t="shared" si="2"/>
        <v>#DIV/0!</v>
      </c>
      <c r="G60" s="24" t="e">
        <f t="shared" si="0"/>
        <v>#DIV/0!</v>
      </c>
      <c r="H60" s="23" t="e">
        <f t="shared" si="1"/>
        <v>#DIV/0!</v>
      </c>
    </row>
    <row r="61" spans="1:8" ht="32.25" customHeight="1" hidden="1">
      <c r="A61" s="31" t="s">
        <v>105</v>
      </c>
      <c r="B61" s="29"/>
      <c r="C61" s="30"/>
      <c r="D61" s="29">
        <v>0</v>
      </c>
      <c r="E61" s="29"/>
      <c r="F61" s="23" t="e">
        <f t="shared" si="2"/>
        <v>#DIV/0!</v>
      </c>
      <c r="G61" s="24" t="e">
        <f t="shared" si="0"/>
        <v>#DIV/0!</v>
      </c>
      <c r="H61" s="23" t="e">
        <f t="shared" si="1"/>
        <v>#DIV/0!</v>
      </c>
    </row>
    <row r="62" spans="1:8" ht="18" customHeight="1">
      <c r="A62" s="39" t="s">
        <v>65</v>
      </c>
      <c r="B62" s="29">
        <v>20720.9</v>
      </c>
      <c r="C62" s="30">
        <v>32756</v>
      </c>
      <c r="D62" s="29">
        <v>11107.6</v>
      </c>
      <c r="E62" s="29">
        <v>16295.4</v>
      </c>
      <c r="F62" s="23">
        <f t="shared" si="2"/>
        <v>53.6057796717324</v>
      </c>
      <c r="G62" s="24">
        <f t="shared" si="0"/>
        <v>33.910123336182686</v>
      </c>
      <c r="H62" s="23">
        <f t="shared" si="1"/>
        <v>68.1640217484689</v>
      </c>
    </row>
    <row r="63" spans="1:8" ht="19.5" hidden="1">
      <c r="A63" s="31" t="s">
        <v>110</v>
      </c>
      <c r="B63" s="29"/>
      <c r="C63" s="30"/>
      <c r="D63" s="29">
        <v>0</v>
      </c>
      <c r="E63" s="29"/>
      <c r="F63" s="23" t="e">
        <f t="shared" si="2"/>
        <v>#DIV/0!</v>
      </c>
      <c r="G63" s="24" t="e">
        <f t="shared" si="0"/>
        <v>#DIV/0!</v>
      </c>
      <c r="H63" s="23" t="e">
        <f t="shared" si="1"/>
        <v>#DIV/0!</v>
      </c>
    </row>
    <row r="64" spans="1:8" ht="27" customHeight="1">
      <c r="A64" s="33" t="s">
        <v>58</v>
      </c>
      <c r="B64" s="21">
        <f>B65+B66+B67+B68+B69+B70+B71+B72+B73+B74+B75+B76+B77</f>
        <v>155995.8</v>
      </c>
      <c r="C64" s="21">
        <f>C65+C66+C67+C68+C69+C70+C71+C72+C73+C74+C75+C76+C77</f>
        <v>162191.59999999998</v>
      </c>
      <c r="D64" s="21">
        <f>D65+D66+D67+D68+D69+D70+D71+D72+D73+D74+D75+D76+D77</f>
        <v>106299.95</v>
      </c>
      <c r="E64" s="21">
        <f>E65+E66+E67+E68+E69+E70+E71+E72+E73+E74+E75+E76+E77</f>
        <v>89065.1</v>
      </c>
      <c r="F64" s="23">
        <f t="shared" si="2"/>
        <v>68.14282820434909</v>
      </c>
      <c r="G64" s="24">
        <f t="shared" si="0"/>
        <v>65.53973818619461</v>
      </c>
      <c r="H64" s="23">
        <f t="shared" si="1"/>
        <v>119.35084561741915</v>
      </c>
    </row>
    <row r="65" spans="1:8" ht="28.5" customHeight="1">
      <c r="A65" s="39" t="s">
        <v>81</v>
      </c>
      <c r="B65" s="40"/>
      <c r="C65" s="41"/>
      <c r="D65" s="29">
        <v>0</v>
      </c>
      <c r="E65" s="21">
        <v>175.4</v>
      </c>
      <c r="F65" s="23"/>
      <c r="G65" s="24"/>
      <c r="H65" s="23">
        <f t="shared" si="1"/>
        <v>0</v>
      </c>
    </row>
    <row r="66" spans="1:8" ht="38.25" customHeight="1">
      <c r="A66" s="39" t="s">
        <v>41</v>
      </c>
      <c r="B66" s="29">
        <v>902.7</v>
      </c>
      <c r="C66" s="30">
        <v>902.7</v>
      </c>
      <c r="D66" s="29">
        <v>677.1</v>
      </c>
      <c r="E66" s="29">
        <v>747.8</v>
      </c>
      <c r="F66" s="23">
        <f t="shared" si="2"/>
        <v>75.008308408109</v>
      </c>
      <c r="G66" s="24">
        <f t="shared" si="0"/>
        <v>75.008308408109</v>
      </c>
      <c r="H66" s="23">
        <f t="shared" si="1"/>
        <v>90.54560042792191</v>
      </c>
    </row>
    <row r="67" spans="1:8" ht="48.75" customHeight="1">
      <c r="A67" s="32" t="s">
        <v>101</v>
      </c>
      <c r="B67" s="29">
        <v>16.3</v>
      </c>
      <c r="C67" s="30">
        <v>16.3</v>
      </c>
      <c r="D67" s="29">
        <v>0</v>
      </c>
      <c r="E67" s="29">
        <v>0</v>
      </c>
      <c r="F67" s="23">
        <f t="shared" si="2"/>
        <v>0</v>
      </c>
      <c r="G67" s="24">
        <f t="shared" si="0"/>
        <v>0</v>
      </c>
      <c r="H67" s="23"/>
    </row>
    <row r="68" spans="1:8" ht="52.5" customHeight="1">
      <c r="A68" s="39" t="s">
        <v>42</v>
      </c>
      <c r="B68" s="29">
        <v>1025.9</v>
      </c>
      <c r="C68" s="30">
        <v>1035.9</v>
      </c>
      <c r="D68" s="29">
        <v>1035.9</v>
      </c>
      <c r="E68" s="29">
        <v>964.2</v>
      </c>
      <c r="F68" s="23">
        <f t="shared" si="2"/>
        <v>100.97475387464665</v>
      </c>
      <c r="G68" s="24">
        <f t="shared" si="0"/>
        <v>100</v>
      </c>
      <c r="H68" s="23">
        <f t="shared" si="1"/>
        <v>107.43621655258247</v>
      </c>
    </row>
    <row r="69" spans="1:8" ht="39" customHeight="1">
      <c r="A69" s="39" t="s">
        <v>63</v>
      </c>
      <c r="B69" s="29">
        <v>95</v>
      </c>
      <c r="C69" s="30">
        <v>148.4</v>
      </c>
      <c r="D69" s="29">
        <v>118.2</v>
      </c>
      <c r="E69" s="29">
        <v>118.8</v>
      </c>
      <c r="F69" s="23">
        <f t="shared" si="2"/>
        <v>124.42105263157895</v>
      </c>
      <c r="G69" s="24">
        <f aca="true" t="shared" si="3" ref="G69:G89">D69/C69*100</f>
        <v>79.64959568733153</v>
      </c>
      <c r="H69" s="23">
        <f aca="true" t="shared" si="4" ref="H69:H89">D69/E69*100</f>
        <v>99.49494949494951</v>
      </c>
    </row>
    <row r="70" spans="1:8" ht="30.75" customHeight="1">
      <c r="A70" s="39" t="s">
        <v>75</v>
      </c>
      <c r="B70" s="29">
        <v>147253.2</v>
      </c>
      <c r="C70" s="30">
        <v>150815.2</v>
      </c>
      <c r="D70" s="29">
        <v>100199.05</v>
      </c>
      <c r="E70" s="29">
        <v>81512.5</v>
      </c>
      <c r="F70" s="23">
        <f aca="true" t="shared" si="5" ref="F70:F89">D70/B70*100</f>
        <v>68.0454142932038</v>
      </c>
      <c r="G70" s="24">
        <f t="shared" si="3"/>
        <v>66.43829667036213</v>
      </c>
      <c r="H70" s="23">
        <f t="shared" si="4"/>
        <v>122.92476614016255</v>
      </c>
    </row>
    <row r="71" spans="1:8" ht="28.5" customHeight="1">
      <c r="A71" s="39" t="s">
        <v>82</v>
      </c>
      <c r="B71" s="29">
        <v>3156</v>
      </c>
      <c r="C71" s="30">
        <v>2963.6</v>
      </c>
      <c r="D71" s="29">
        <v>1975.7</v>
      </c>
      <c r="E71" s="29">
        <v>2124.8</v>
      </c>
      <c r="F71" s="23">
        <f t="shared" si="5"/>
        <v>62.60139416983523</v>
      </c>
      <c r="G71" s="24">
        <f t="shared" si="3"/>
        <v>66.66554190848967</v>
      </c>
      <c r="H71" s="23">
        <f t="shared" si="4"/>
        <v>92.98286897590361</v>
      </c>
    </row>
    <row r="72" spans="1:8" ht="29.25" customHeight="1">
      <c r="A72" s="39" t="s">
        <v>83</v>
      </c>
      <c r="B72" s="29">
        <v>1359.3</v>
      </c>
      <c r="C72" s="30">
        <v>1359.3</v>
      </c>
      <c r="D72" s="29">
        <v>754.6</v>
      </c>
      <c r="E72" s="29">
        <v>789.2</v>
      </c>
      <c r="F72" s="23">
        <f t="shared" si="5"/>
        <v>55.51386743176635</v>
      </c>
      <c r="G72" s="24">
        <f t="shared" si="3"/>
        <v>55.51386743176635</v>
      </c>
      <c r="H72" s="23">
        <f t="shared" si="4"/>
        <v>95.6158134820071</v>
      </c>
    </row>
    <row r="73" spans="1:8" ht="42.75" customHeight="1">
      <c r="A73" s="32" t="s">
        <v>102</v>
      </c>
      <c r="B73" s="29">
        <v>742.5</v>
      </c>
      <c r="C73" s="30">
        <v>3293.8</v>
      </c>
      <c r="D73" s="29">
        <v>0</v>
      </c>
      <c r="E73" s="29">
        <v>742.5</v>
      </c>
      <c r="F73" s="23">
        <f t="shared" si="5"/>
        <v>0</v>
      </c>
      <c r="G73" s="24">
        <f t="shared" si="3"/>
        <v>0</v>
      </c>
      <c r="H73" s="23">
        <f t="shared" si="4"/>
        <v>0</v>
      </c>
    </row>
    <row r="74" spans="1:8" ht="42.75" customHeight="1">
      <c r="A74" s="39" t="s">
        <v>76</v>
      </c>
      <c r="B74" s="29">
        <v>0</v>
      </c>
      <c r="C74" s="30">
        <v>0</v>
      </c>
      <c r="D74" s="29">
        <v>0</v>
      </c>
      <c r="E74" s="29">
        <v>1728.3</v>
      </c>
      <c r="F74" s="23"/>
      <c r="G74" s="24"/>
      <c r="H74" s="23">
        <f t="shared" si="4"/>
        <v>0</v>
      </c>
    </row>
    <row r="75" spans="1:8" ht="30" customHeight="1">
      <c r="A75" s="42" t="s">
        <v>0</v>
      </c>
      <c r="B75" s="29">
        <v>1207</v>
      </c>
      <c r="C75" s="30">
        <v>1207</v>
      </c>
      <c r="D75" s="29">
        <v>1207</v>
      </c>
      <c r="E75" s="29"/>
      <c r="F75" s="23">
        <f t="shared" si="5"/>
        <v>100</v>
      </c>
      <c r="G75" s="24">
        <f t="shared" si="3"/>
        <v>100</v>
      </c>
      <c r="H75" s="23"/>
    </row>
    <row r="76" spans="1:8" ht="27" customHeight="1" hidden="1">
      <c r="A76" s="32" t="s">
        <v>85</v>
      </c>
      <c r="B76" s="29"/>
      <c r="C76" s="30"/>
      <c r="D76" s="29"/>
      <c r="E76" s="29">
        <v>0</v>
      </c>
      <c r="F76" s="23" t="e">
        <f t="shared" si="5"/>
        <v>#DIV/0!</v>
      </c>
      <c r="G76" s="24" t="e">
        <f t="shared" si="3"/>
        <v>#DIV/0!</v>
      </c>
      <c r="H76" s="23" t="e">
        <f t="shared" si="4"/>
        <v>#DIV/0!</v>
      </c>
    </row>
    <row r="77" spans="1:8" ht="21.75" customHeight="1">
      <c r="A77" s="39" t="s">
        <v>43</v>
      </c>
      <c r="B77" s="29">
        <v>237.9</v>
      </c>
      <c r="C77" s="30">
        <v>449.4</v>
      </c>
      <c r="D77" s="29">
        <v>332.4</v>
      </c>
      <c r="E77" s="29">
        <v>161.6</v>
      </c>
      <c r="F77" s="23">
        <f t="shared" si="5"/>
        <v>139.72257250945773</v>
      </c>
      <c r="G77" s="24">
        <f t="shared" si="3"/>
        <v>73.9652870493992</v>
      </c>
      <c r="H77" s="23">
        <f t="shared" si="4"/>
        <v>205.69306930693068</v>
      </c>
    </row>
    <row r="78" spans="1:8" s="73" customFormat="1" ht="18" customHeight="1">
      <c r="A78" s="70" t="s">
        <v>72</v>
      </c>
      <c r="B78" s="26">
        <f>B79+B80+B81+B83+B84+B85</f>
        <v>1077.1</v>
      </c>
      <c r="C78" s="26">
        <f>C79+C80+C81+C83+C84+C85</f>
        <v>9145.199999999999</v>
      </c>
      <c r="D78" s="26">
        <f>D79+D80+D81+D83+D84+D85</f>
        <v>8882.5</v>
      </c>
      <c r="E78" s="26">
        <f>E79+E80+E81+E83+E82+E84+E85</f>
        <v>91.89999999999999</v>
      </c>
      <c r="F78" s="71" t="s">
        <v>135</v>
      </c>
      <c r="G78" s="72">
        <f t="shared" si="3"/>
        <v>97.12745483969734</v>
      </c>
      <c r="H78" s="71">
        <f t="shared" si="4"/>
        <v>9665.397170837869</v>
      </c>
    </row>
    <row r="79" spans="1:8" ht="46.5" customHeight="1">
      <c r="A79" s="31" t="s">
        <v>1</v>
      </c>
      <c r="B79" s="29">
        <v>11.3</v>
      </c>
      <c r="C79" s="30">
        <v>11.3</v>
      </c>
      <c r="D79" s="29">
        <v>1.4</v>
      </c>
      <c r="E79" s="29">
        <v>1.6</v>
      </c>
      <c r="F79" s="23">
        <f t="shared" si="5"/>
        <v>12.38938053097345</v>
      </c>
      <c r="G79" s="24">
        <f t="shared" si="3"/>
        <v>12.38938053097345</v>
      </c>
      <c r="H79" s="23">
        <f t="shared" si="4"/>
        <v>87.49999999999999</v>
      </c>
    </row>
    <row r="80" spans="1:8" ht="41.25" customHeight="1">
      <c r="A80" s="31" t="s">
        <v>78</v>
      </c>
      <c r="B80" s="29">
        <v>1000</v>
      </c>
      <c r="C80" s="30">
        <v>252.8</v>
      </c>
      <c r="D80" s="29">
        <v>0</v>
      </c>
      <c r="E80" s="29">
        <v>0</v>
      </c>
      <c r="F80" s="23">
        <f t="shared" si="5"/>
        <v>0</v>
      </c>
      <c r="G80" s="24">
        <f t="shared" si="3"/>
        <v>0</v>
      </c>
      <c r="H80" s="23"/>
    </row>
    <row r="81" spans="1:8" ht="42" customHeight="1">
      <c r="A81" s="31" t="s">
        <v>77</v>
      </c>
      <c r="B81" s="29">
        <v>65.8</v>
      </c>
      <c r="C81" s="30">
        <v>65.8</v>
      </c>
      <c r="D81" s="29">
        <v>65.8</v>
      </c>
      <c r="E81" s="29">
        <v>70.3</v>
      </c>
      <c r="F81" s="23">
        <f t="shared" si="5"/>
        <v>100</v>
      </c>
      <c r="G81" s="24">
        <f t="shared" si="3"/>
        <v>100</v>
      </c>
      <c r="H81" s="23">
        <f t="shared" si="4"/>
        <v>93.59886201991465</v>
      </c>
    </row>
    <row r="82" spans="1:8" ht="15" customHeight="1">
      <c r="A82" s="31" t="s">
        <v>132</v>
      </c>
      <c r="B82" s="29"/>
      <c r="C82" s="30"/>
      <c r="D82" s="29"/>
      <c r="E82" s="29">
        <v>20</v>
      </c>
      <c r="F82" s="23"/>
      <c r="G82" s="24"/>
      <c r="H82" s="23">
        <f t="shared" si="4"/>
        <v>0</v>
      </c>
    </row>
    <row r="83" spans="1:8" ht="19.5" customHeight="1">
      <c r="A83" s="31" t="s">
        <v>125</v>
      </c>
      <c r="B83" s="29"/>
      <c r="C83" s="30">
        <v>8815.3</v>
      </c>
      <c r="D83" s="29">
        <v>8815.3</v>
      </c>
      <c r="E83" s="29"/>
      <c r="F83" s="23"/>
      <c r="G83" s="24">
        <f t="shared" si="3"/>
        <v>100</v>
      </c>
      <c r="H83" s="23"/>
    </row>
    <row r="84" spans="1:8" ht="1.5" customHeight="1" hidden="1">
      <c r="A84" s="31" t="s">
        <v>108</v>
      </c>
      <c r="B84" s="29"/>
      <c r="C84" s="30"/>
      <c r="D84" s="29">
        <v>0</v>
      </c>
      <c r="E84" s="29"/>
      <c r="F84" s="23" t="e">
        <f t="shared" si="5"/>
        <v>#DIV/0!</v>
      </c>
      <c r="G84" s="24" t="e">
        <f t="shared" si="3"/>
        <v>#DIV/0!</v>
      </c>
      <c r="H84" s="23" t="e">
        <f t="shared" si="4"/>
        <v>#DIV/0!</v>
      </c>
    </row>
    <row r="85" spans="1:8" ht="29.25" hidden="1">
      <c r="A85" s="31" t="s">
        <v>109</v>
      </c>
      <c r="B85" s="29"/>
      <c r="C85" s="30"/>
      <c r="D85" s="29">
        <v>0</v>
      </c>
      <c r="E85" s="29"/>
      <c r="F85" s="23" t="e">
        <f t="shared" si="5"/>
        <v>#DIV/0!</v>
      </c>
      <c r="G85" s="24" t="e">
        <f t="shared" si="3"/>
        <v>#DIV/0!</v>
      </c>
      <c r="H85" s="23" t="e">
        <f t="shared" si="4"/>
        <v>#DIV/0!</v>
      </c>
    </row>
    <row r="86" spans="1:8" ht="17.25" customHeight="1">
      <c r="A86" s="36" t="s">
        <v>114</v>
      </c>
      <c r="B86" s="21">
        <f>B87</f>
        <v>60</v>
      </c>
      <c r="C86" s="22">
        <f>C87</f>
        <v>147.1</v>
      </c>
      <c r="D86" s="21">
        <f>D87</f>
        <v>147.1</v>
      </c>
      <c r="E86" s="21"/>
      <c r="F86" s="23" t="s">
        <v>133</v>
      </c>
      <c r="G86" s="24">
        <f t="shared" si="3"/>
        <v>100</v>
      </c>
      <c r="H86" s="23"/>
    </row>
    <row r="87" spans="1:8" ht="19.5" customHeight="1">
      <c r="A87" s="31" t="s">
        <v>115</v>
      </c>
      <c r="B87" s="29">
        <v>60</v>
      </c>
      <c r="C87" s="30">
        <v>147.1</v>
      </c>
      <c r="D87" s="29">
        <v>147.1</v>
      </c>
      <c r="E87" s="29"/>
      <c r="F87" s="23" t="s">
        <v>133</v>
      </c>
      <c r="G87" s="24">
        <f t="shared" si="3"/>
        <v>100</v>
      </c>
      <c r="H87" s="23"/>
    </row>
    <row r="88" spans="1:8" ht="17.25" customHeight="1">
      <c r="A88" s="36" t="s">
        <v>86</v>
      </c>
      <c r="B88" s="21"/>
      <c r="C88" s="22">
        <v>-324.7</v>
      </c>
      <c r="D88" s="21">
        <v>-324.7</v>
      </c>
      <c r="E88" s="21">
        <v>-1076.5</v>
      </c>
      <c r="F88" s="23"/>
      <c r="G88" s="24">
        <f t="shared" si="3"/>
        <v>100</v>
      </c>
      <c r="H88" s="23">
        <f t="shared" si="4"/>
        <v>30.16256386437529</v>
      </c>
    </row>
    <row r="89" spans="1:8" s="6" customFormat="1" ht="12.75">
      <c r="A89" s="43" t="s">
        <v>14</v>
      </c>
      <c r="B89" s="44">
        <f>B46+B47</f>
        <v>269488.5</v>
      </c>
      <c r="C89" s="44">
        <f>C46+C47</f>
        <v>331448.5999999999</v>
      </c>
      <c r="D89" s="44">
        <f>D46+D47</f>
        <v>204920.88</v>
      </c>
      <c r="E89" s="44">
        <f>E46+E47</f>
        <v>179934.2</v>
      </c>
      <c r="F89" s="45">
        <f t="shared" si="5"/>
        <v>76.04067706043115</v>
      </c>
      <c r="G89" s="46">
        <f t="shared" si="3"/>
        <v>61.82583966262041</v>
      </c>
      <c r="H89" s="45">
        <f t="shared" si="4"/>
        <v>113.88656519994531</v>
      </c>
    </row>
    <row r="90" spans="1:8" ht="12.75">
      <c r="A90" s="47"/>
      <c r="B90" s="48"/>
      <c r="C90" s="48"/>
      <c r="D90" s="48"/>
      <c r="E90" s="48"/>
      <c r="F90" s="49"/>
      <c r="G90" s="50"/>
      <c r="H90" s="49"/>
    </row>
    <row r="91" spans="1:8" ht="12.75">
      <c r="A91" s="76" t="s">
        <v>15</v>
      </c>
      <c r="B91" s="77"/>
      <c r="C91" s="77"/>
      <c r="D91" s="77"/>
      <c r="E91" s="77"/>
      <c r="F91" s="77"/>
      <c r="G91" s="77"/>
      <c r="H91" s="78"/>
    </row>
    <row r="92" spans="1:8" ht="18" customHeight="1">
      <c r="A92" s="36" t="s">
        <v>16</v>
      </c>
      <c r="B92" s="26">
        <v>17733.2</v>
      </c>
      <c r="C92" s="27">
        <v>18748.4</v>
      </c>
      <c r="D92" s="51">
        <v>11447.5</v>
      </c>
      <c r="E92" s="26">
        <v>11198.7</v>
      </c>
      <c r="F92" s="52">
        <f>D92/B92*100</f>
        <v>64.55405679741952</v>
      </c>
      <c r="G92" s="24">
        <f>D92/C92*100</f>
        <v>61.058543662392516</v>
      </c>
      <c r="H92" s="52">
        <f>D92/E92*100</f>
        <v>102.22168644574816</v>
      </c>
    </row>
    <row r="93" spans="1:8" s="4" customFormat="1" ht="17.25" customHeight="1">
      <c r="A93" s="64" t="s">
        <v>17</v>
      </c>
      <c r="B93" s="29">
        <v>15063.5</v>
      </c>
      <c r="C93" s="29">
        <v>15512.9</v>
      </c>
      <c r="D93" s="53">
        <v>9474.3</v>
      </c>
      <c r="E93" s="29">
        <v>7593.8</v>
      </c>
      <c r="F93" s="23">
        <f aca="true" t="shared" si="6" ref="F93:F138">D93/B93*100</f>
        <v>62.89574136156935</v>
      </c>
      <c r="G93" s="24">
        <f aca="true" t="shared" si="7" ref="G93:G138">D93/C93*100</f>
        <v>61.07368706044647</v>
      </c>
      <c r="H93" s="23">
        <f aca="true" t="shared" si="8" ref="H93:H138">D93/E93*100</f>
        <v>124.76362295556899</v>
      </c>
    </row>
    <row r="94" spans="1:8" ht="12.75" customHeight="1">
      <c r="A94" s="31" t="s">
        <v>49</v>
      </c>
      <c r="B94" s="29">
        <v>606.8</v>
      </c>
      <c r="C94" s="30">
        <v>606.8</v>
      </c>
      <c r="D94" s="53">
        <v>488</v>
      </c>
      <c r="E94" s="29">
        <v>520.5</v>
      </c>
      <c r="F94" s="52">
        <f t="shared" si="6"/>
        <v>80.42188529993408</v>
      </c>
      <c r="G94" s="24">
        <f t="shared" si="7"/>
        <v>80.42188529993408</v>
      </c>
      <c r="H94" s="52">
        <f t="shared" si="8"/>
        <v>93.75600384245918</v>
      </c>
    </row>
    <row r="95" spans="1:8" ht="11.25" customHeight="1">
      <c r="A95" s="31" t="s">
        <v>18</v>
      </c>
      <c r="B95" s="29">
        <f>B92-B93-B94</f>
        <v>2062.9000000000005</v>
      </c>
      <c r="C95" s="30">
        <f>C92-C93-C94</f>
        <v>2628.7000000000016</v>
      </c>
      <c r="D95" s="53">
        <f>D92-D93-D94</f>
        <v>1485.2000000000007</v>
      </c>
      <c r="E95" s="29">
        <f>E92-E93-E94</f>
        <v>3084.4000000000005</v>
      </c>
      <c r="F95" s="52">
        <f t="shared" si="6"/>
        <v>71.99573416064766</v>
      </c>
      <c r="G95" s="24">
        <f t="shared" si="7"/>
        <v>56.49941035492828</v>
      </c>
      <c r="H95" s="52">
        <f t="shared" si="8"/>
        <v>48.151990662689684</v>
      </c>
    </row>
    <row r="96" spans="1:8" ht="14.25" customHeight="1">
      <c r="A96" s="36" t="s">
        <v>87</v>
      </c>
      <c r="B96" s="21">
        <v>1025.9</v>
      </c>
      <c r="C96" s="22">
        <v>1035.9</v>
      </c>
      <c r="D96" s="51">
        <v>1035.9</v>
      </c>
      <c r="E96" s="21">
        <v>964.2</v>
      </c>
      <c r="F96" s="52">
        <f t="shared" si="6"/>
        <v>100.97475387464665</v>
      </c>
      <c r="G96" s="24">
        <f t="shared" si="7"/>
        <v>100</v>
      </c>
      <c r="H96" s="52">
        <f t="shared" si="8"/>
        <v>107.43621655258247</v>
      </c>
    </row>
    <row r="97" spans="1:8" ht="12.75">
      <c r="A97" s="54" t="s">
        <v>88</v>
      </c>
      <c r="B97" s="29"/>
      <c r="C97" s="30"/>
      <c r="D97" s="53"/>
      <c r="E97" s="29"/>
      <c r="F97" s="52"/>
      <c r="G97" s="24"/>
      <c r="H97" s="52"/>
    </row>
    <row r="98" spans="1:8" ht="10.5" customHeight="1">
      <c r="A98" s="55" t="s">
        <v>91</v>
      </c>
      <c r="B98" s="56">
        <v>1025.9</v>
      </c>
      <c r="C98" s="57">
        <v>1035.9</v>
      </c>
      <c r="D98" s="58">
        <v>1035.9</v>
      </c>
      <c r="E98" s="56">
        <v>964.2</v>
      </c>
      <c r="F98" s="52">
        <f t="shared" si="6"/>
        <v>100.97475387464665</v>
      </c>
      <c r="G98" s="24">
        <f t="shared" si="7"/>
        <v>100</v>
      </c>
      <c r="H98" s="52">
        <f t="shared" si="8"/>
        <v>107.43621655258247</v>
      </c>
    </row>
    <row r="99" spans="1:8" ht="24.75" customHeight="1">
      <c r="A99" s="36" t="s">
        <v>52</v>
      </c>
      <c r="B99" s="26">
        <v>1654</v>
      </c>
      <c r="C99" s="27">
        <v>1592</v>
      </c>
      <c r="D99" s="59">
        <v>946.1</v>
      </c>
      <c r="E99" s="26">
        <v>759.3</v>
      </c>
      <c r="F99" s="52">
        <f t="shared" si="6"/>
        <v>57.20072551390568</v>
      </c>
      <c r="G99" s="24">
        <f t="shared" si="7"/>
        <v>59.428391959799</v>
      </c>
      <c r="H99" s="52">
        <f t="shared" si="8"/>
        <v>124.60160674305283</v>
      </c>
    </row>
    <row r="100" spans="1:8" s="4" customFormat="1" ht="13.5" customHeight="1">
      <c r="A100" s="60" t="s">
        <v>118</v>
      </c>
      <c r="B100" s="26">
        <v>902.7</v>
      </c>
      <c r="C100" s="26">
        <v>902.7</v>
      </c>
      <c r="D100" s="59">
        <v>561.9</v>
      </c>
      <c r="E100" s="26">
        <v>424.5</v>
      </c>
      <c r="F100" s="52">
        <f t="shared" si="6"/>
        <v>62.2465935526753</v>
      </c>
      <c r="G100" s="24">
        <f t="shared" si="7"/>
        <v>62.2465935526753</v>
      </c>
      <c r="H100" s="52">
        <f t="shared" si="8"/>
        <v>132.36749116607774</v>
      </c>
    </row>
    <row r="101" spans="1:8" ht="14.25" customHeight="1">
      <c r="A101" s="36" t="s">
        <v>19</v>
      </c>
      <c r="B101" s="26">
        <f>B102+B103</f>
        <v>32444.5</v>
      </c>
      <c r="C101" s="27">
        <v>37515.4</v>
      </c>
      <c r="D101" s="59">
        <v>8408.8</v>
      </c>
      <c r="E101" s="26">
        <v>15806.1</v>
      </c>
      <c r="F101" s="52">
        <f t="shared" si="6"/>
        <v>25.917489867311872</v>
      </c>
      <c r="G101" s="24">
        <f t="shared" si="7"/>
        <v>22.414261876456067</v>
      </c>
      <c r="H101" s="52">
        <f t="shared" si="8"/>
        <v>53.19971403445505</v>
      </c>
    </row>
    <row r="102" spans="1:8" ht="14.25" customHeight="1">
      <c r="A102" s="31" t="s">
        <v>93</v>
      </c>
      <c r="B102" s="29">
        <v>110</v>
      </c>
      <c r="C102" s="30">
        <v>171.2</v>
      </c>
      <c r="D102" s="53">
        <v>55.1</v>
      </c>
      <c r="E102" s="29">
        <v>5.6</v>
      </c>
      <c r="F102" s="52">
        <f t="shared" si="6"/>
        <v>50.09090909090909</v>
      </c>
      <c r="G102" s="24">
        <f t="shared" si="7"/>
        <v>32.18457943925234</v>
      </c>
      <c r="H102" s="52" t="s">
        <v>136</v>
      </c>
    </row>
    <row r="103" spans="1:8" ht="12.75" customHeight="1">
      <c r="A103" s="31" t="s">
        <v>92</v>
      </c>
      <c r="B103" s="29">
        <v>32334.5</v>
      </c>
      <c r="C103" s="30">
        <v>37344.2</v>
      </c>
      <c r="D103" s="53">
        <v>8353.6</v>
      </c>
      <c r="E103" s="29">
        <v>15800.5</v>
      </c>
      <c r="F103" s="52">
        <f t="shared" si="6"/>
        <v>25.83494409995516</v>
      </c>
      <c r="G103" s="24">
        <f t="shared" si="7"/>
        <v>22.369203249768375</v>
      </c>
      <c r="H103" s="52">
        <f t="shared" si="8"/>
        <v>52.86921299958862</v>
      </c>
    </row>
    <row r="104" spans="1:8" ht="13.5" customHeight="1">
      <c r="A104" s="55" t="s">
        <v>89</v>
      </c>
      <c r="B104" s="29"/>
      <c r="C104" s="57">
        <v>13651.8</v>
      </c>
      <c r="D104" s="53">
        <v>591</v>
      </c>
      <c r="E104" s="29"/>
      <c r="F104" s="52"/>
      <c r="G104" s="24">
        <f t="shared" si="7"/>
        <v>4.329099459411946</v>
      </c>
      <c r="H104" s="52"/>
    </row>
    <row r="105" spans="1:8" ht="21.75" customHeight="1" hidden="1">
      <c r="A105" s="31" t="s">
        <v>104</v>
      </c>
      <c r="B105" s="29"/>
      <c r="C105" s="30"/>
      <c r="D105" s="53">
        <v>0</v>
      </c>
      <c r="E105" s="29"/>
      <c r="F105" s="52" t="e">
        <f t="shared" si="6"/>
        <v>#DIV/0!</v>
      </c>
      <c r="G105" s="24" t="e">
        <f t="shared" si="7"/>
        <v>#DIV/0!</v>
      </c>
      <c r="H105" s="52" t="e">
        <f t="shared" si="8"/>
        <v>#DIV/0!</v>
      </c>
    </row>
    <row r="106" spans="1:8" ht="12.75" hidden="1">
      <c r="A106" s="55" t="s">
        <v>89</v>
      </c>
      <c r="B106" s="29"/>
      <c r="C106" s="30"/>
      <c r="D106" s="53">
        <v>0</v>
      </c>
      <c r="E106" s="29"/>
      <c r="F106" s="52" t="e">
        <f t="shared" si="6"/>
        <v>#DIV/0!</v>
      </c>
      <c r="G106" s="24" t="e">
        <f t="shared" si="7"/>
        <v>#DIV/0!</v>
      </c>
      <c r="H106" s="52" t="e">
        <f t="shared" si="8"/>
        <v>#DIV/0!</v>
      </c>
    </row>
    <row r="107" spans="1:8" ht="0.75" customHeight="1" hidden="1">
      <c r="A107" s="31" t="s">
        <v>103</v>
      </c>
      <c r="B107" s="29"/>
      <c r="C107" s="30"/>
      <c r="D107" s="53">
        <v>0</v>
      </c>
      <c r="E107" s="29"/>
      <c r="F107" s="52" t="e">
        <f t="shared" si="6"/>
        <v>#DIV/0!</v>
      </c>
      <c r="G107" s="24" t="e">
        <f t="shared" si="7"/>
        <v>#DIV/0!</v>
      </c>
      <c r="H107" s="52" t="e">
        <f t="shared" si="8"/>
        <v>#DIV/0!</v>
      </c>
    </row>
    <row r="108" spans="1:8" ht="3" customHeight="1" hidden="1">
      <c r="A108" s="55"/>
      <c r="B108" s="29"/>
      <c r="C108" s="30"/>
      <c r="D108" s="53"/>
      <c r="E108" s="29"/>
      <c r="F108" s="52" t="e">
        <f t="shared" si="6"/>
        <v>#DIV/0!</v>
      </c>
      <c r="G108" s="24" t="e">
        <f t="shared" si="7"/>
        <v>#DIV/0!</v>
      </c>
      <c r="H108" s="52" t="e">
        <f t="shared" si="8"/>
        <v>#DIV/0!</v>
      </c>
    </row>
    <row r="109" spans="1:8" ht="13.5" customHeight="1">
      <c r="A109" s="36" t="s">
        <v>20</v>
      </c>
      <c r="B109" s="26">
        <f>B110+B114+B113</f>
        <v>4288.5</v>
      </c>
      <c r="C109" s="27">
        <v>3293.1</v>
      </c>
      <c r="D109" s="59">
        <v>1439.7</v>
      </c>
      <c r="E109" s="26">
        <v>7577.7</v>
      </c>
      <c r="F109" s="52">
        <f t="shared" si="6"/>
        <v>33.57117873382302</v>
      </c>
      <c r="G109" s="24">
        <f t="shared" si="7"/>
        <v>43.71868452218275</v>
      </c>
      <c r="H109" s="52">
        <f t="shared" si="8"/>
        <v>18.999168613167587</v>
      </c>
    </row>
    <row r="110" spans="1:8" ht="10.5" customHeight="1">
      <c r="A110" s="31" t="s">
        <v>21</v>
      </c>
      <c r="B110" s="29">
        <v>2788.5</v>
      </c>
      <c r="C110" s="30">
        <v>3143.1</v>
      </c>
      <c r="D110" s="53">
        <v>1290.7</v>
      </c>
      <c r="E110" s="29">
        <v>3199.1</v>
      </c>
      <c r="F110" s="52">
        <f t="shared" si="6"/>
        <v>46.28653397884167</v>
      </c>
      <c r="G110" s="24">
        <f t="shared" si="7"/>
        <v>41.06455410263752</v>
      </c>
      <c r="H110" s="52">
        <f t="shared" si="8"/>
        <v>40.34572223437842</v>
      </c>
    </row>
    <row r="111" spans="1:8" ht="10.5" customHeight="1">
      <c r="A111" s="55" t="s">
        <v>88</v>
      </c>
      <c r="B111" s="29"/>
      <c r="C111" s="30"/>
      <c r="D111" s="53"/>
      <c r="E111" s="29"/>
      <c r="F111" s="52"/>
      <c r="G111" s="24"/>
      <c r="H111" s="52"/>
    </row>
    <row r="112" spans="1:8" ht="12" customHeight="1">
      <c r="A112" s="55" t="s">
        <v>90</v>
      </c>
      <c r="B112" s="56">
        <v>1788.5</v>
      </c>
      <c r="C112" s="57">
        <v>1852.4</v>
      </c>
      <c r="D112" s="58">
        <v>0</v>
      </c>
      <c r="E112" s="56">
        <v>2834.8</v>
      </c>
      <c r="F112" s="52">
        <f t="shared" si="6"/>
        <v>0</v>
      </c>
      <c r="G112" s="24">
        <f t="shared" si="7"/>
        <v>0</v>
      </c>
      <c r="H112" s="52">
        <f t="shared" si="8"/>
        <v>0</v>
      </c>
    </row>
    <row r="113" spans="1:8" ht="15" customHeight="1">
      <c r="A113" s="31" t="s">
        <v>22</v>
      </c>
      <c r="B113" s="29"/>
      <c r="C113" s="30">
        <v>100</v>
      </c>
      <c r="D113" s="53">
        <v>99</v>
      </c>
      <c r="E113" s="29">
        <v>200</v>
      </c>
      <c r="F113" s="52"/>
      <c r="G113" s="24">
        <f t="shared" si="7"/>
        <v>99</v>
      </c>
      <c r="H113" s="52">
        <f t="shared" si="8"/>
        <v>49.5</v>
      </c>
    </row>
    <row r="114" spans="1:8" ht="12" customHeight="1">
      <c r="A114" s="31" t="s">
        <v>68</v>
      </c>
      <c r="B114" s="29">
        <v>1500</v>
      </c>
      <c r="C114" s="30">
        <v>50</v>
      </c>
      <c r="D114" s="53">
        <v>50</v>
      </c>
      <c r="E114" s="29">
        <v>4178.6</v>
      </c>
      <c r="F114" s="52">
        <f t="shared" si="6"/>
        <v>3.3333333333333335</v>
      </c>
      <c r="G114" s="24">
        <f t="shared" si="7"/>
        <v>100</v>
      </c>
      <c r="H114" s="52">
        <f t="shared" si="8"/>
        <v>1.1965730148853682</v>
      </c>
    </row>
    <row r="115" spans="1:8" ht="12.75" customHeight="1">
      <c r="A115" s="55" t="s">
        <v>90</v>
      </c>
      <c r="B115" s="61"/>
      <c r="C115" s="57">
        <v>50</v>
      </c>
      <c r="D115" s="58">
        <v>50</v>
      </c>
      <c r="E115" s="61">
        <v>3773.9</v>
      </c>
      <c r="F115" s="52"/>
      <c r="G115" s="24">
        <f t="shared" si="7"/>
        <v>100</v>
      </c>
      <c r="H115" s="52">
        <f t="shared" si="8"/>
        <v>1.32488937173746</v>
      </c>
    </row>
    <row r="116" spans="1:8" ht="13.5" customHeight="1">
      <c r="A116" s="31" t="s">
        <v>119</v>
      </c>
      <c r="B116" s="61">
        <v>0</v>
      </c>
      <c r="C116" s="62"/>
      <c r="D116" s="63"/>
      <c r="E116" s="61">
        <v>404.7</v>
      </c>
      <c r="F116" s="52"/>
      <c r="G116" s="24"/>
      <c r="H116" s="52">
        <f t="shared" si="8"/>
        <v>0</v>
      </c>
    </row>
    <row r="117" spans="1:8" ht="12" customHeight="1">
      <c r="A117" s="36" t="s">
        <v>23</v>
      </c>
      <c r="B117" s="26">
        <v>182878</v>
      </c>
      <c r="C117" s="27">
        <v>221956</v>
      </c>
      <c r="D117" s="59">
        <v>142080.8</v>
      </c>
      <c r="E117" s="26">
        <v>95734.7</v>
      </c>
      <c r="F117" s="52">
        <f t="shared" si="6"/>
        <v>77.69157580463478</v>
      </c>
      <c r="G117" s="24">
        <f t="shared" si="7"/>
        <v>64.01304763106201</v>
      </c>
      <c r="H117" s="52">
        <f t="shared" si="8"/>
        <v>148.41097324167725</v>
      </c>
    </row>
    <row r="118" spans="1:8" ht="15.75" customHeight="1">
      <c r="A118" s="31" t="s">
        <v>17</v>
      </c>
      <c r="B118" s="29">
        <v>7620.4</v>
      </c>
      <c r="C118" s="30">
        <v>7681.5</v>
      </c>
      <c r="D118" s="53">
        <v>5413.3</v>
      </c>
      <c r="E118" s="29">
        <v>73150.9</v>
      </c>
      <c r="F118" s="52">
        <f t="shared" si="6"/>
        <v>71.03695344076428</v>
      </c>
      <c r="G118" s="24">
        <f t="shared" si="7"/>
        <v>70.47191303781814</v>
      </c>
      <c r="H118" s="52">
        <f t="shared" si="8"/>
        <v>7.40018236275972</v>
      </c>
    </row>
    <row r="119" spans="1:8" s="4" customFormat="1" ht="20.25" customHeight="1">
      <c r="A119" s="64" t="s">
        <v>120</v>
      </c>
      <c r="B119" s="29">
        <v>171825.9</v>
      </c>
      <c r="C119" s="29">
        <v>191080.4</v>
      </c>
      <c r="D119" s="53">
        <v>128055.3</v>
      </c>
      <c r="E119" s="29">
        <v>0</v>
      </c>
      <c r="F119" s="52">
        <f t="shared" si="6"/>
        <v>74.52619191868048</v>
      </c>
      <c r="G119" s="24">
        <f t="shared" si="7"/>
        <v>67.01644962015989</v>
      </c>
      <c r="H119" s="52"/>
    </row>
    <row r="120" spans="1:8" ht="21.75" customHeight="1" hidden="1">
      <c r="A120" s="31" t="s">
        <v>99</v>
      </c>
      <c r="B120" s="29">
        <v>0</v>
      </c>
      <c r="C120" s="30">
        <v>37.9</v>
      </c>
      <c r="D120" s="53">
        <v>0</v>
      </c>
      <c r="E120" s="29">
        <v>0</v>
      </c>
      <c r="F120" s="52" t="e">
        <f t="shared" si="6"/>
        <v>#DIV/0!</v>
      </c>
      <c r="G120" s="24">
        <f t="shared" si="7"/>
        <v>0</v>
      </c>
      <c r="H120" s="52" t="e">
        <f t="shared" si="8"/>
        <v>#DIV/0!</v>
      </c>
    </row>
    <row r="121" spans="1:8" ht="13.5" customHeight="1">
      <c r="A121" s="36" t="s">
        <v>94</v>
      </c>
      <c r="B121" s="21">
        <v>4965.8</v>
      </c>
      <c r="C121" s="22">
        <v>8602.1</v>
      </c>
      <c r="D121" s="51">
        <v>5864.6</v>
      </c>
      <c r="E121" s="21">
        <v>4515</v>
      </c>
      <c r="F121" s="52">
        <f t="shared" si="6"/>
        <v>118.09980265012688</v>
      </c>
      <c r="G121" s="24">
        <f t="shared" si="7"/>
        <v>68.17637553620628</v>
      </c>
      <c r="H121" s="52">
        <f t="shared" si="8"/>
        <v>129.89147286821708</v>
      </c>
    </row>
    <row r="122" spans="1:8" s="4" customFormat="1" ht="15.75" customHeight="1">
      <c r="A122" s="64" t="s">
        <v>121</v>
      </c>
      <c r="B122" s="29">
        <v>4965.8</v>
      </c>
      <c r="C122" s="29">
        <v>6235.8</v>
      </c>
      <c r="D122" s="53">
        <v>4028.2</v>
      </c>
      <c r="E122" s="29"/>
      <c r="F122" s="52">
        <f t="shared" si="6"/>
        <v>81.11885295420677</v>
      </c>
      <c r="G122" s="24">
        <f t="shared" si="7"/>
        <v>64.59796658006991</v>
      </c>
      <c r="H122" s="52"/>
    </row>
    <row r="123" spans="1:8" s="4" customFormat="1" ht="18.75" customHeight="1">
      <c r="A123" s="64" t="s">
        <v>100</v>
      </c>
      <c r="B123" s="29">
        <v>0</v>
      </c>
      <c r="C123" s="29">
        <v>0</v>
      </c>
      <c r="D123" s="53"/>
      <c r="E123" s="29">
        <v>849.9</v>
      </c>
      <c r="F123" s="52"/>
      <c r="G123" s="24"/>
      <c r="H123" s="52">
        <f t="shared" si="8"/>
        <v>0</v>
      </c>
    </row>
    <row r="124" spans="1:8" s="4" customFormat="1" ht="12" customHeight="1">
      <c r="A124" s="65" t="s">
        <v>89</v>
      </c>
      <c r="B124" s="29"/>
      <c r="C124" s="56">
        <v>2296.3</v>
      </c>
      <c r="D124" s="58">
        <v>1766.4</v>
      </c>
      <c r="E124" s="29">
        <v>262</v>
      </c>
      <c r="F124" s="52"/>
      <c r="G124" s="24">
        <f t="shared" si="7"/>
        <v>76.92374689718243</v>
      </c>
      <c r="H124" s="52" t="s">
        <v>138</v>
      </c>
    </row>
    <row r="125" spans="1:8" ht="10.5" customHeight="1">
      <c r="A125" s="36" t="s">
        <v>95</v>
      </c>
      <c r="B125" s="26">
        <v>0</v>
      </c>
      <c r="C125" s="27">
        <v>0</v>
      </c>
      <c r="D125" s="59">
        <v>0</v>
      </c>
      <c r="E125" s="26">
        <v>14373.1</v>
      </c>
      <c r="F125" s="52"/>
      <c r="G125" s="24"/>
      <c r="H125" s="52">
        <f t="shared" si="8"/>
        <v>0</v>
      </c>
    </row>
    <row r="126" spans="1:8" ht="13.5" customHeight="1">
      <c r="A126" s="36" t="s">
        <v>24</v>
      </c>
      <c r="B126" s="26">
        <f>B127+B128+B131</f>
        <v>4113</v>
      </c>
      <c r="C126" s="27">
        <v>15425.6</v>
      </c>
      <c r="D126" s="59">
        <v>4958.9</v>
      </c>
      <c r="E126" s="26">
        <v>4853.8</v>
      </c>
      <c r="F126" s="52">
        <f t="shared" si="6"/>
        <v>120.56649647459274</v>
      </c>
      <c r="G126" s="24">
        <f t="shared" si="7"/>
        <v>32.14720983300487</v>
      </c>
      <c r="H126" s="52">
        <f t="shared" si="8"/>
        <v>102.1653137747744</v>
      </c>
    </row>
    <row r="127" spans="1:8" ht="10.5" customHeight="1">
      <c r="A127" s="31" t="s">
        <v>25</v>
      </c>
      <c r="B127" s="29">
        <v>280.1</v>
      </c>
      <c r="C127" s="30">
        <v>200.1</v>
      </c>
      <c r="D127" s="53">
        <v>72.8</v>
      </c>
      <c r="E127" s="29">
        <v>69</v>
      </c>
      <c r="F127" s="52">
        <f t="shared" si="6"/>
        <v>25.990717600856833</v>
      </c>
      <c r="G127" s="24">
        <f t="shared" si="7"/>
        <v>36.38180909545227</v>
      </c>
      <c r="H127" s="52">
        <f t="shared" si="8"/>
        <v>105.5072463768116</v>
      </c>
    </row>
    <row r="128" spans="1:8" ht="13.5" customHeight="1">
      <c r="A128" s="31" t="s">
        <v>26</v>
      </c>
      <c r="B128" s="29">
        <v>1622.7</v>
      </c>
      <c r="C128" s="30">
        <v>8925.8</v>
      </c>
      <c r="D128" s="53">
        <v>2676.7</v>
      </c>
      <c r="E128" s="29">
        <v>3261.5</v>
      </c>
      <c r="F128" s="52">
        <f t="shared" si="6"/>
        <v>164.95347260738274</v>
      </c>
      <c r="G128" s="24">
        <f t="shared" si="7"/>
        <v>29.988348383338188</v>
      </c>
      <c r="H128" s="52">
        <f t="shared" si="8"/>
        <v>82.06959987735704</v>
      </c>
    </row>
    <row r="129" spans="1:8" ht="9.75" customHeight="1">
      <c r="A129" s="55" t="s">
        <v>88</v>
      </c>
      <c r="B129" s="29"/>
      <c r="C129" s="30"/>
      <c r="D129" s="53"/>
      <c r="E129" s="29"/>
      <c r="F129" s="52"/>
      <c r="G129" s="24"/>
      <c r="H129" s="52"/>
    </row>
    <row r="130" spans="1:8" ht="12.75" customHeight="1">
      <c r="A130" s="55" t="s">
        <v>89</v>
      </c>
      <c r="B130" s="56">
        <v>1611.4</v>
      </c>
      <c r="C130" s="57">
        <v>8914.5</v>
      </c>
      <c r="D130" s="58">
        <v>2675.25</v>
      </c>
      <c r="E130" s="56">
        <v>3259.9</v>
      </c>
      <c r="F130" s="52">
        <f t="shared" si="6"/>
        <v>166.020230855157</v>
      </c>
      <c r="G130" s="24">
        <f t="shared" si="7"/>
        <v>30.010095911155982</v>
      </c>
      <c r="H130" s="52">
        <f t="shared" si="8"/>
        <v>82.065400779165</v>
      </c>
    </row>
    <row r="131" spans="1:8" ht="12" customHeight="1">
      <c r="A131" s="31" t="s">
        <v>59</v>
      </c>
      <c r="B131" s="29">
        <v>2210.2</v>
      </c>
      <c r="C131" s="30">
        <v>6299</v>
      </c>
      <c r="D131" s="53">
        <v>2209.4</v>
      </c>
      <c r="E131" s="29">
        <v>1523.3</v>
      </c>
      <c r="F131" s="52">
        <f t="shared" si="6"/>
        <v>99.96380418061716</v>
      </c>
      <c r="G131" s="24">
        <f t="shared" si="7"/>
        <v>35.07540879504683</v>
      </c>
      <c r="H131" s="52">
        <f t="shared" si="8"/>
        <v>145.04037287468</v>
      </c>
    </row>
    <row r="132" spans="1:8" ht="9" customHeight="1">
      <c r="A132" s="55" t="s">
        <v>89</v>
      </c>
      <c r="B132" s="29">
        <v>742.3</v>
      </c>
      <c r="C132" s="57">
        <v>4778.4</v>
      </c>
      <c r="D132" s="58">
        <v>1485</v>
      </c>
      <c r="E132" s="29">
        <v>742.5</v>
      </c>
      <c r="F132" s="52">
        <f t="shared" si="6"/>
        <v>200.05388656877275</v>
      </c>
      <c r="G132" s="24">
        <f t="shared" si="7"/>
        <v>31.077348066298345</v>
      </c>
      <c r="H132" s="52">
        <f t="shared" si="8"/>
        <v>200</v>
      </c>
    </row>
    <row r="133" spans="1:8" ht="12.75" customHeight="1">
      <c r="A133" s="36" t="s">
        <v>80</v>
      </c>
      <c r="B133" s="21">
        <v>180</v>
      </c>
      <c r="C133" s="22">
        <v>254.2</v>
      </c>
      <c r="D133" s="51">
        <v>177.2</v>
      </c>
      <c r="E133" s="21">
        <v>773.9</v>
      </c>
      <c r="F133" s="52">
        <f t="shared" si="6"/>
        <v>98.44444444444443</v>
      </c>
      <c r="G133" s="24">
        <f t="shared" si="7"/>
        <v>69.70889063729346</v>
      </c>
      <c r="H133" s="52">
        <f t="shared" si="8"/>
        <v>22.89701511823233</v>
      </c>
    </row>
    <row r="134" spans="1:8" ht="20.25" customHeight="1">
      <c r="A134" s="31" t="s">
        <v>120</v>
      </c>
      <c r="B134" s="29">
        <v>180</v>
      </c>
      <c r="C134" s="30">
        <v>180</v>
      </c>
      <c r="D134" s="53">
        <v>103</v>
      </c>
      <c r="E134" s="29"/>
      <c r="F134" s="52">
        <f t="shared" si="6"/>
        <v>57.22222222222222</v>
      </c>
      <c r="G134" s="24">
        <f t="shared" si="7"/>
        <v>57.22222222222222</v>
      </c>
      <c r="H134" s="52"/>
    </row>
    <row r="135" spans="1:8" ht="13.5" customHeight="1">
      <c r="A135" s="36" t="s">
        <v>27</v>
      </c>
      <c r="B135" s="26">
        <f>B136+B137</f>
        <v>24205.6</v>
      </c>
      <c r="C135" s="26">
        <f>C136+C137</f>
        <v>26755.6</v>
      </c>
      <c r="D135" s="59">
        <v>17669.1</v>
      </c>
      <c r="E135" s="26">
        <v>14834.4</v>
      </c>
      <c r="F135" s="52">
        <f t="shared" si="6"/>
        <v>72.99591829989754</v>
      </c>
      <c r="G135" s="24">
        <f t="shared" si="7"/>
        <v>66.03888531746624</v>
      </c>
      <c r="H135" s="52">
        <f t="shared" si="8"/>
        <v>119.10896295097879</v>
      </c>
    </row>
    <row r="136" spans="1:8" ht="12" customHeight="1">
      <c r="A136" s="31" t="s">
        <v>96</v>
      </c>
      <c r="B136" s="29">
        <v>23255.6</v>
      </c>
      <c r="C136" s="30">
        <v>25805.6</v>
      </c>
      <c r="D136" s="53">
        <v>17094</v>
      </c>
      <c r="E136" s="29">
        <v>14439.4</v>
      </c>
      <c r="F136" s="52">
        <f t="shared" si="6"/>
        <v>73.50487624486146</v>
      </c>
      <c r="G136" s="24">
        <f t="shared" si="7"/>
        <v>66.24143596738693</v>
      </c>
      <c r="H136" s="52">
        <f t="shared" si="8"/>
        <v>118.38442040528001</v>
      </c>
    </row>
    <row r="137" spans="1:8" ht="15" customHeight="1">
      <c r="A137" s="31" t="s">
        <v>97</v>
      </c>
      <c r="B137" s="29">
        <v>950</v>
      </c>
      <c r="C137" s="30">
        <v>950</v>
      </c>
      <c r="D137" s="53">
        <v>575.1</v>
      </c>
      <c r="E137" s="29">
        <v>395</v>
      </c>
      <c r="F137" s="52">
        <f t="shared" si="6"/>
        <v>60.536842105263155</v>
      </c>
      <c r="G137" s="24">
        <f t="shared" si="7"/>
        <v>60.536842105263155</v>
      </c>
      <c r="H137" s="52">
        <f t="shared" si="8"/>
        <v>145.59493670886076</v>
      </c>
    </row>
    <row r="138" spans="1:8" s="6" customFormat="1" ht="12" customHeight="1">
      <c r="A138" s="43" t="s">
        <v>28</v>
      </c>
      <c r="B138" s="66">
        <f>B92+B99+B101+B109+B117+B121+B125+B126+B135+B96+B133</f>
        <v>273488.5</v>
      </c>
      <c r="C138" s="66">
        <f>C92+C99+C101+C109+C117+C121+C125+C126+C135+C96+C133</f>
        <v>335178.3</v>
      </c>
      <c r="D138" s="67">
        <f>D92+D99+D101+D109+D117+D121+D125+D126+D135+D96+D133</f>
        <v>194028.6</v>
      </c>
      <c r="E138" s="66">
        <f>E92+E99+E101+E109+E117+E121+E125+E126+E135+E96+E133</f>
        <v>171390.9</v>
      </c>
      <c r="F138" s="45">
        <f t="shared" si="6"/>
        <v>70.94579845222012</v>
      </c>
      <c r="G138" s="46">
        <f t="shared" si="7"/>
        <v>57.8881747416226</v>
      </c>
      <c r="H138" s="45">
        <f t="shared" si="8"/>
        <v>113.20822750799489</v>
      </c>
    </row>
    <row r="139" spans="1:8" ht="12.75">
      <c r="A139" s="55" t="s">
        <v>88</v>
      </c>
      <c r="B139" s="21"/>
      <c r="C139" s="22"/>
      <c r="D139" s="21"/>
      <c r="E139" s="21"/>
      <c r="F139" s="52"/>
      <c r="G139" s="24"/>
      <c r="H139" s="52"/>
    </row>
    <row r="140" spans="1:8" ht="9.75" customHeight="1">
      <c r="A140" s="55" t="s">
        <v>89</v>
      </c>
      <c r="B140" s="56">
        <f>B98+B112+B130+B135+B132+B115</f>
        <v>29373.699999999997</v>
      </c>
      <c r="C140" s="56">
        <f>C98+C112+C130+C135+C132+C115+C104+C124</f>
        <v>59334.899999999994</v>
      </c>
      <c r="D140" s="56">
        <f>D98+D112+D130+D135+D132+D115+D104+D124</f>
        <v>25272.65</v>
      </c>
      <c r="E140" s="56">
        <f>E98+E112+E130+E135+E132+E115+E124</f>
        <v>26671.7</v>
      </c>
      <c r="F140" s="52"/>
      <c r="G140" s="24"/>
      <c r="H140" s="52"/>
    </row>
    <row r="141" spans="1:8" ht="18" customHeight="1">
      <c r="A141" s="36" t="s">
        <v>32</v>
      </c>
      <c r="B141" s="68">
        <f>B89-B138</f>
        <v>-4000</v>
      </c>
      <c r="C141" s="69">
        <f>C89-C138</f>
        <v>-3729.70000000007</v>
      </c>
      <c r="D141" s="68">
        <f>D89-D138</f>
        <v>10892.279999999999</v>
      </c>
      <c r="E141" s="68">
        <f>E89-E138</f>
        <v>8543.300000000017</v>
      </c>
      <c r="F141" s="52"/>
      <c r="G141" s="24"/>
      <c r="H141" s="52"/>
    </row>
    <row r="142" spans="1:8" ht="12.75">
      <c r="A142" s="10"/>
      <c r="B142" s="8"/>
      <c r="C142" s="8"/>
      <c r="D142" s="8"/>
      <c r="E142" s="8"/>
      <c r="F142" s="7"/>
      <c r="G142" s="8"/>
      <c r="H142" s="9"/>
    </row>
    <row r="143" spans="1:8" ht="12.75">
      <c r="A143" s="7" t="s">
        <v>137</v>
      </c>
      <c r="B143" s="8"/>
      <c r="C143" s="8" t="s">
        <v>127</v>
      </c>
      <c r="D143" s="8"/>
      <c r="E143" s="8"/>
      <c r="F143" s="7"/>
      <c r="G143" s="8"/>
      <c r="H143" s="9"/>
    </row>
    <row r="144" spans="1:8" ht="12.75">
      <c r="A144" s="1"/>
      <c r="B144" s="2"/>
      <c r="C144" s="2"/>
      <c r="D144" s="2"/>
      <c r="E144" s="79"/>
      <c r="F144" s="79"/>
      <c r="G144" s="79"/>
      <c r="H144" s="3"/>
    </row>
  </sheetData>
  <sheetProtection/>
  <mergeCells count="4">
    <mergeCell ref="A1:H1"/>
    <mergeCell ref="F3:H3"/>
    <mergeCell ref="A91:H91"/>
    <mergeCell ref="E144:G144"/>
  </mergeCells>
  <printOptions/>
  <pageMargins left="0.75" right="0.75" top="0.49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2012-09-14T06:57:19Z</cp:lastPrinted>
  <dcterms:created xsi:type="dcterms:W3CDTF">2006-03-13T07:15:44Z</dcterms:created>
  <dcterms:modified xsi:type="dcterms:W3CDTF">2013-01-30T09:43:47Z</dcterms:modified>
  <cp:category/>
  <cp:version/>
  <cp:contentType/>
  <cp:contentStatus/>
</cp:coreProperties>
</file>