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12" sheetId="1" r:id="rId1"/>
  </sheets>
  <definedNames>
    <definedName name="_xlnm.Print_Area" localSheetId="0">'на 01.12'!$A$1:$I$74</definedName>
  </definedNames>
  <calcPr fullCalcOnLoad="1"/>
</workbook>
</file>

<file path=xl/sharedStrings.xml><?xml version="1.0" encoding="utf-8"?>
<sst xmlns="http://schemas.openxmlformats.org/spreadsheetml/2006/main" count="144" uniqueCount="137">
  <si>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</si>
  <si>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</si>
  <si>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</si>
  <si>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</si>
  <si>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</si>
  <si>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</si>
  <si>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</si>
  <si>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</si>
  <si>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</si>
  <si>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</si>
  <si>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</si>
  <si>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</si>
  <si>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</si>
  <si>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</si>
  <si>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</si>
  <si>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</si>
  <si>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</si>
  <si>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</si>
  <si>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</si>
  <si>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</si>
  <si>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</si>
  <si>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</si>
  <si>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</si>
  <si>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</si>
  <si>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</si>
  <si>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</si>
  <si>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</si>
  <si>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</si>
  <si>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</si>
  <si>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</si>
  <si>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</si>
  <si>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</si>
  <si>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</si>
  <si>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</si>
  <si>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</si>
  <si>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</si>
  <si>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</si>
  <si>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</si>
  <si>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</si>
  <si>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</si>
  <si>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</si>
  <si>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</si>
  <si>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</si>
  <si>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</si>
  <si>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</si>
  <si>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</si>
  <si>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</si>
  <si>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</si>
  <si>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</si>
  <si>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</si>
  <si>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</si>
  <si>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</si>
  <si>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</si>
  <si>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</si>
  <si>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</si>
  <si>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</si>
  <si>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</si>
  <si>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</si>
  <si>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</si>
  <si>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</si>
  <si>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 xml:space="preserve">  - Субс.молодым семьям (прог."Жилище")</t>
  </si>
  <si>
    <t>% исп.к утв. плану</t>
  </si>
  <si>
    <t>993 111 05010 10 0000 120</t>
  </si>
  <si>
    <t>Штрафы, санкции, возмещение ущерба</t>
  </si>
  <si>
    <t>993 116 00000 00 0000 000</t>
  </si>
  <si>
    <t>Прочие неналоговые доходы</t>
  </si>
  <si>
    <t>993 117 00000 00 0000 000</t>
  </si>
  <si>
    <t>Субсидии бюджетам поселений на обеспечение жильем молодых семей</t>
  </si>
  <si>
    <t>993 202 02008 10 0000 151</t>
  </si>
  <si>
    <t>993 202 02085 10 0000 151</t>
  </si>
  <si>
    <t>993 202 02999 10 0000 151</t>
  </si>
  <si>
    <t>ГОСУДАРСТВЕННАЯ ПОШЛИНА</t>
  </si>
  <si>
    <t>993 108 04020 01 0000 110</t>
  </si>
  <si>
    <t>Жилищно-коммунальное хозяйство</t>
  </si>
  <si>
    <t>0500</t>
  </si>
  <si>
    <t xml:space="preserve">Прочие субсидии бюджетам поселений </t>
  </si>
  <si>
    <t>993 202 04999 10 0000 151</t>
  </si>
  <si>
    <t>Субсидии бюджетам  поселений на обеспечение жильем граждан, проживающих  в сельской местности</t>
  </si>
  <si>
    <t xml:space="preserve">  Субвенции бюджетам поселений  на выполнение передаваемых полномочий</t>
  </si>
  <si>
    <t>Прочие межбюджетные трансферты, передаваемые бюджетам поселений</t>
  </si>
  <si>
    <t>Доходы от продажи земельных участков, наход. в собственности поселений</t>
  </si>
  <si>
    <t>993 114 06014 10 0000 420</t>
  </si>
  <si>
    <t>Субвенции пос.на осущ.полномочий по первичному воинскому учету</t>
  </si>
  <si>
    <t>Задолженность и перерасчеты по отмененным налогам</t>
  </si>
  <si>
    <t>Субсидии бюджетам поселений на обеспечение жильем молодых семей и молодых специалистов на селе</t>
  </si>
  <si>
    <t>993 202 02036 10 0000 151</t>
  </si>
  <si>
    <t>993 111 05035 10 0000 120</t>
  </si>
  <si>
    <t>Доходы от сдачи в аренду имущества</t>
  </si>
  <si>
    <t>0804</t>
  </si>
  <si>
    <t>1100</t>
  </si>
  <si>
    <t>993 202 03024 10 0000 151</t>
  </si>
  <si>
    <t>0100</t>
  </si>
  <si>
    <t>000 202 02021 10 0000 151</t>
  </si>
  <si>
    <t xml:space="preserve">    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</si>
  <si>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 xml:space="preserve"> 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</si>
  <si>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</si>
  <si>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Национальная экономика</t>
  </si>
  <si>
    <t>0400</t>
  </si>
  <si>
    <t>Социальная политика</t>
  </si>
  <si>
    <t>1000</t>
  </si>
  <si>
    <t>Охрана семьи и детства</t>
  </si>
  <si>
    <t>1004</t>
  </si>
  <si>
    <t>Коммунальное хозяйство</t>
  </si>
  <si>
    <t>Благоустройство</t>
  </si>
  <si>
    <t>Субсидии бюджетам  поселений на реализацию федеральных целевых программ</t>
  </si>
  <si>
    <t>993 202 02051 10 0000 151</t>
  </si>
  <si>
    <t xml:space="preserve"> -Обеспечение жильем граждан"Соцразвитие села"</t>
  </si>
  <si>
    <t xml:space="preserve">  - Субс.молодым семьям (подпрог."Жилище")</t>
  </si>
  <si>
    <t>000 109 04050 10 0000 110</t>
  </si>
  <si>
    <t xml:space="preserve">Утверж. план на 2012 г </t>
  </si>
  <si>
    <t>Уточ.     план на 2012 г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</si>
  <si>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</si>
  <si>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</si>
  <si>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</si>
  <si>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</si>
  <si>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</si>
  <si>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993 117 01050 10 0000 180</t>
  </si>
  <si>
    <t xml:space="preserve"> </t>
  </si>
  <si>
    <t>Дорожное хозяйство</t>
  </si>
  <si>
    <t>0409</t>
  </si>
  <si>
    <t xml:space="preserve">% исп. 2012к 2011г. </t>
  </si>
  <si>
    <t>0502</t>
  </si>
  <si>
    <t>0503</t>
  </si>
  <si>
    <t>Е.И.Чернов</t>
  </si>
  <si>
    <t xml:space="preserve"> Начальник финансового отдела</t>
  </si>
  <si>
    <t>Водное хозяйство</t>
  </si>
  <si>
    <t>0406</t>
  </si>
  <si>
    <t>Жилищное хозяйство</t>
  </si>
  <si>
    <t>0501</t>
  </si>
  <si>
    <t>АНАЛИЗ ИСПОЛНЕНИЯ БЮДЖЕТА   П.СУНДЫРСКОГО  ПОСЕЛЕНИЯ НА 01.12.2012г.</t>
  </si>
  <si>
    <t>Исполнено на 01.12.12</t>
  </si>
  <si>
    <t>Исполнено на 01.12.11</t>
  </si>
  <si>
    <t>св.2р.</t>
  </si>
  <si>
    <t>св.12р.</t>
  </si>
  <si>
    <t>св.4р.</t>
  </si>
  <si>
    <t>св.9р.</t>
  </si>
  <si>
    <t>св.3р.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</si>
</sst>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i/>
      <sz val="7"/>
      <name val="Arial Cyr"/>
      <family val="2"/>
    </font>
    <font>
      <sz val="7"/>
      <name val="Arial"/>
      <family val="2"/>
    </font>
    <font>
      <b/>
      <u val="single"/>
      <sz val="7"/>
      <name val="Arial Cyr"/>
      <family val="2"/>
    </font>
    <font>
      <b/>
      <i/>
      <u val="single"/>
      <sz val="7"/>
      <name val="Arial Cyr"/>
      <family val="2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165" fontId="2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/>
    </xf>
    <xf numFmtId="0" fontId="0" fillId="4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165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24" borderId="11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 shrinkToFit="1"/>
    </xf>
    <xf numFmtId="0" fontId="6" fillId="0" borderId="10" xfId="0" applyFont="1" applyBorder="1" applyAlignment="1">
      <alignment horizontal="justify" vertical="center" wrapText="1"/>
    </xf>
    <xf numFmtId="0" fontId="6" fillId="24" borderId="12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165" fontId="11" fillId="4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/>
    </xf>
    <xf numFmtId="165" fontId="12" fillId="0" borderId="10" xfId="0" applyNumberFormat="1" applyFont="1" applyFill="1" applyBorder="1" applyAlignment="1">
      <alignment horizontal="right"/>
    </xf>
    <xf numFmtId="165" fontId="10" fillId="4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164" fontId="10" fillId="4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165" fontId="7" fillId="4" borderId="10" xfId="0" applyNumberFormat="1" applyFont="1" applyFill="1" applyBorder="1" applyAlignment="1">
      <alignment horizontal="right"/>
    </xf>
    <xf numFmtId="165" fontId="7" fillId="4" borderId="10" xfId="0" applyNumberFormat="1" applyFont="1" applyFill="1" applyBorder="1" applyAlignment="1">
      <alignment/>
    </xf>
    <xf numFmtId="165" fontId="7" fillId="4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50" zoomScaleNormal="150" zoomScalePageLayoutView="0" workbookViewId="0" topLeftCell="A46">
      <selection activeCell="I72" sqref="I72"/>
    </sheetView>
  </sheetViews>
  <sheetFormatPr defaultColWidth="9.00390625" defaultRowHeight="12.75"/>
  <cols>
    <col min="1" max="1" width="33.00390625" style="0" customWidth="1"/>
    <col min="2" max="2" width="23.25390625" style="0" customWidth="1"/>
    <col min="3" max="3" width="8.00390625" style="5" customWidth="1"/>
    <col min="4" max="5" width="7.375" style="51" customWidth="1"/>
    <col min="6" max="6" width="7.125" style="5" customWidth="1"/>
    <col min="7" max="7" width="7.125" style="0" bestFit="1" customWidth="1"/>
    <col min="8" max="8" width="7.125" style="0" customWidth="1"/>
    <col min="9" max="9" width="6.875" style="0" customWidth="1"/>
  </cols>
  <sheetData>
    <row r="1" spans="1:9" ht="16.5" customHeight="1">
      <c r="A1" s="71" t="s">
        <v>129</v>
      </c>
      <c r="B1" s="71"/>
      <c r="C1" s="71"/>
      <c r="D1" s="71"/>
      <c r="E1" s="71"/>
      <c r="F1" s="71"/>
      <c r="G1" s="71"/>
      <c r="H1" s="71"/>
      <c r="I1" s="71"/>
    </row>
    <row r="2" spans="7:8" ht="15" customHeight="1">
      <c r="G2" s="72" t="s">
        <v>25</v>
      </c>
      <c r="H2" s="72"/>
    </row>
    <row r="3" spans="1:9" ht="29.25">
      <c r="A3" s="9" t="s">
        <v>0</v>
      </c>
      <c r="B3" s="9" t="s">
        <v>27</v>
      </c>
      <c r="C3" s="10" t="s">
        <v>109</v>
      </c>
      <c r="D3" s="52" t="s">
        <v>110</v>
      </c>
      <c r="E3" s="52" t="s">
        <v>130</v>
      </c>
      <c r="F3" s="10" t="s">
        <v>131</v>
      </c>
      <c r="G3" s="11" t="s">
        <v>61</v>
      </c>
      <c r="H3" s="11" t="s">
        <v>47</v>
      </c>
      <c r="I3" s="11" t="s">
        <v>120</v>
      </c>
    </row>
    <row r="4" spans="1:9" ht="12" customHeight="1">
      <c r="A4" s="12" t="s">
        <v>1</v>
      </c>
      <c r="B4" s="12"/>
      <c r="C4" s="13">
        <f>C5+C17</f>
        <v>574.3</v>
      </c>
      <c r="D4" s="53">
        <f>D5+D17</f>
        <v>574.3</v>
      </c>
      <c r="E4" s="53">
        <f>E5+E17</f>
        <v>686.3000000000001</v>
      </c>
      <c r="F4" s="13">
        <f>F5+F17</f>
        <v>560.6999999999999</v>
      </c>
      <c r="G4" s="14">
        <f aca="true" t="shared" si="0" ref="G4:G68">E4/C4*100</f>
        <v>119.50200243775033</v>
      </c>
      <c r="H4" s="15">
        <f aca="true" t="shared" si="1" ref="H4:H68">E4/D4*100</f>
        <v>119.50200243775033</v>
      </c>
      <c r="I4" s="16">
        <f>E4/F4*100</f>
        <v>122.4005707151775</v>
      </c>
    </row>
    <row r="5" spans="1:9" ht="12.75">
      <c r="A5" s="17" t="s">
        <v>19</v>
      </c>
      <c r="B5" s="12"/>
      <c r="C5" s="13">
        <f>C6+C8+C10+C15</f>
        <v>487.3</v>
      </c>
      <c r="D5" s="53">
        <f>D6+D8+D10+D15</f>
        <v>487.3</v>
      </c>
      <c r="E5" s="53">
        <f>E6+E8+E10+E15+E16</f>
        <v>564.8000000000001</v>
      </c>
      <c r="F5" s="13">
        <f>F6+F8+F10+F15+F16</f>
        <v>409.69999999999993</v>
      </c>
      <c r="G5" s="14">
        <f t="shared" si="0"/>
        <v>115.90396059922021</v>
      </c>
      <c r="H5" s="15">
        <f t="shared" si="1"/>
        <v>115.90396059922021</v>
      </c>
      <c r="I5" s="16">
        <f>E5/F5*100</f>
        <v>137.85696851354655</v>
      </c>
    </row>
    <row r="6" spans="1:9" ht="12.75">
      <c r="A6" s="18" t="s">
        <v>2</v>
      </c>
      <c r="B6" s="19" t="s">
        <v>28</v>
      </c>
      <c r="C6" s="20">
        <f>C7</f>
        <v>175.8</v>
      </c>
      <c r="D6" s="54">
        <f>D7</f>
        <v>175.8</v>
      </c>
      <c r="E6" s="54">
        <f>E7</f>
        <v>233.4</v>
      </c>
      <c r="F6" s="20">
        <f>F7</f>
        <v>130.6</v>
      </c>
      <c r="G6" s="14">
        <f t="shared" si="0"/>
        <v>132.76450511945393</v>
      </c>
      <c r="H6" s="15">
        <f t="shared" si="1"/>
        <v>132.76450511945393</v>
      </c>
      <c r="I6" s="16">
        <f>E6/F6*100</f>
        <v>178.7136294027565</v>
      </c>
    </row>
    <row r="7" spans="1:9" ht="12.75">
      <c r="A7" s="21" t="s">
        <v>3</v>
      </c>
      <c r="B7" s="9" t="s">
        <v>54</v>
      </c>
      <c r="C7" s="22">
        <v>175.8</v>
      </c>
      <c r="D7" s="55">
        <v>175.8</v>
      </c>
      <c r="E7" s="55">
        <v>233.4</v>
      </c>
      <c r="F7" s="22">
        <v>130.6</v>
      </c>
      <c r="G7" s="14">
        <f t="shared" si="0"/>
        <v>132.76450511945393</v>
      </c>
      <c r="H7" s="15">
        <f t="shared" si="1"/>
        <v>132.76450511945393</v>
      </c>
      <c r="I7" s="16">
        <f>E7/F7*100</f>
        <v>178.7136294027565</v>
      </c>
    </row>
    <row r="8" spans="1:9" ht="13.5" customHeight="1">
      <c r="A8" s="18" t="s">
        <v>4</v>
      </c>
      <c r="B8" s="19" t="s">
        <v>29</v>
      </c>
      <c r="C8" s="20">
        <f>C9</f>
        <v>12</v>
      </c>
      <c r="D8" s="54">
        <f>D9</f>
        <v>12</v>
      </c>
      <c r="E8" s="54">
        <f>E9</f>
        <v>11</v>
      </c>
      <c r="F8" s="20">
        <f>F9</f>
        <v>6.2</v>
      </c>
      <c r="G8" s="14">
        <f t="shared" si="0"/>
        <v>91.66666666666666</v>
      </c>
      <c r="H8" s="15">
        <f t="shared" si="1"/>
        <v>91.66666666666666</v>
      </c>
      <c r="I8" s="16">
        <f>E8/F8*100</f>
        <v>177.41935483870967</v>
      </c>
    </row>
    <row r="9" spans="1:9" ht="15" customHeight="1">
      <c r="A9" s="23" t="s">
        <v>5</v>
      </c>
      <c r="B9" s="11" t="s">
        <v>55</v>
      </c>
      <c r="C9" s="22">
        <v>12</v>
      </c>
      <c r="D9" s="55">
        <v>12</v>
      </c>
      <c r="E9" s="55">
        <v>11</v>
      </c>
      <c r="F9" s="22">
        <v>6.2</v>
      </c>
      <c r="G9" s="14">
        <f t="shared" si="0"/>
        <v>91.66666666666666</v>
      </c>
      <c r="H9" s="15">
        <f t="shared" si="1"/>
        <v>91.66666666666666</v>
      </c>
      <c r="I9" s="16">
        <f>E9/F9*100</f>
        <v>177.41935483870967</v>
      </c>
    </row>
    <row r="10" spans="1:9" ht="13.5" customHeight="1">
      <c r="A10" s="24" t="s">
        <v>6</v>
      </c>
      <c r="B10" s="25" t="s">
        <v>30</v>
      </c>
      <c r="C10" s="20">
        <f>C11+C12</f>
        <v>292</v>
      </c>
      <c r="D10" s="54">
        <f>D11+D12</f>
        <v>292</v>
      </c>
      <c r="E10" s="54">
        <f>E11+E12</f>
        <v>312.90000000000003</v>
      </c>
      <c r="F10" s="20">
        <f>F11+F12</f>
        <v>261.5</v>
      </c>
      <c r="G10" s="14">
        <f t="shared" si="0"/>
        <v>107.15753424657535</v>
      </c>
      <c r="H10" s="15">
        <f t="shared" si="1"/>
        <v>107.15753424657535</v>
      </c>
      <c r="I10" s="16">
        <f>E10/F10*100</f>
        <v>119.65583173996177</v>
      </c>
    </row>
    <row r="11" spans="1:9" ht="12.75" customHeight="1">
      <c r="A11" s="23" t="s">
        <v>7</v>
      </c>
      <c r="B11" s="11" t="s">
        <v>31</v>
      </c>
      <c r="C11" s="22">
        <v>55</v>
      </c>
      <c r="D11" s="55">
        <v>55</v>
      </c>
      <c r="E11" s="55">
        <v>50.5</v>
      </c>
      <c r="F11" s="22">
        <v>2.7</v>
      </c>
      <c r="G11" s="14">
        <f t="shared" si="0"/>
        <v>91.81818181818183</v>
      </c>
      <c r="H11" s="15">
        <f t="shared" si="1"/>
        <v>91.81818181818183</v>
      </c>
      <c r="I11" s="16">
        <f>E11/F11*100</f>
        <v>1870.3703703703702</v>
      </c>
    </row>
    <row r="12" spans="1:9" ht="13.5" customHeight="1">
      <c r="A12" s="24" t="s">
        <v>22</v>
      </c>
      <c r="B12" s="25" t="s">
        <v>32</v>
      </c>
      <c r="C12" s="26">
        <f>C13+C14</f>
        <v>237</v>
      </c>
      <c r="D12" s="56">
        <f>D13+D14</f>
        <v>237</v>
      </c>
      <c r="E12" s="56">
        <f>E13+E14</f>
        <v>262.40000000000003</v>
      </c>
      <c r="F12" s="26">
        <f>F13+F14</f>
        <v>258.8</v>
      </c>
      <c r="G12" s="14">
        <f t="shared" si="0"/>
        <v>110.7172995780591</v>
      </c>
      <c r="H12" s="15">
        <f t="shared" si="1"/>
        <v>110.7172995780591</v>
      </c>
      <c r="I12" s="16">
        <f>E12/F12*100</f>
        <v>101.39103554868625</v>
      </c>
    </row>
    <row r="13" spans="1:9" ht="15.75" customHeight="1" hidden="1">
      <c r="A13" s="23" t="s">
        <v>8</v>
      </c>
      <c r="B13" s="11" t="s">
        <v>33</v>
      </c>
      <c r="C13" s="22">
        <v>235</v>
      </c>
      <c r="D13" s="55">
        <v>235</v>
      </c>
      <c r="E13" s="55">
        <v>255.3</v>
      </c>
      <c r="F13" s="22">
        <v>253.7</v>
      </c>
      <c r="G13" s="14">
        <f t="shared" si="0"/>
        <v>108.63829787234043</v>
      </c>
      <c r="H13" s="15">
        <f t="shared" si="1"/>
        <v>108.63829787234043</v>
      </c>
      <c r="I13" s="16">
        <f>E13/F13*100</f>
        <v>100.63066614111156</v>
      </c>
    </row>
    <row r="14" spans="1:9" ht="12.75" customHeight="1" hidden="1">
      <c r="A14" s="23" t="s">
        <v>9</v>
      </c>
      <c r="B14" s="11" t="s">
        <v>34</v>
      </c>
      <c r="C14" s="22">
        <v>2</v>
      </c>
      <c r="D14" s="55">
        <v>2</v>
      </c>
      <c r="E14" s="55">
        <v>7.1</v>
      </c>
      <c r="F14" s="22">
        <v>5.1</v>
      </c>
      <c r="G14" s="14" t="s">
        <v>136</v>
      </c>
      <c r="H14" s="14" t="s">
        <v>136</v>
      </c>
      <c r="I14" s="16">
        <f>E14/F14*100</f>
        <v>139.2156862745098</v>
      </c>
    </row>
    <row r="15" spans="1:9" ht="11.25" customHeight="1">
      <c r="A15" s="27" t="s">
        <v>71</v>
      </c>
      <c r="B15" s="28" t="s">
        <v>72</v>
      </c>
      <c r="C15" s="26">
        <v>7.5</v>
      </c>
      <c r="D15" s="56">
        <v>7.5</v>
      </c>
      <c r="E15" s="56">
        <v>7.5</v>
      </c>
      <c r="F15" s="26">
        <v>11.4</v>
      </c>
      <c r="G15" s="14">
        <f t="shared" si="0"/>
        <v>100</v>
      </c>
      <c r="H15" s="15">
        <f t="shared" si="1"/>
        <v>100</v>
      </c>
      <c r="I15" s="16">
        <f>E15/F15*100</f>
        <v>65.78947368421052</v>
      </c>
    </row>
    <row r="16" spans="1:9" ht="22.5" customHeight="1" hidden="1">
      <c r="A16" s="27" t="s">
        <v>83</v>
      </c>
      <c r="B16" s="29" t="s">
        <v>108</v>
      </c>
      <c r="C16" s="26"/>
      <c r="D16" s="56"/>
      <c r="E16" s="56">
        <v>0</v>
      </c>
      <c r="F16" s="26">
        <v>0</v>
      </c>
      <c r="G16" s="14" t="e">
        <f t="shared" si="0"/>
        <v>#DIV/0!</v>
      </c>
      <c r="H16" s="15" t="e">
        <f t="shared" si="1"/>
        <v>#DIV/0!</v>
      </c>
      <c r="I16" s="16" t="e">
        <f>E16/F16*100</f>
        <v>#DIV/0!</v>
      </c>
    </row>
    <row r="17" spans="1:9" ht="12.75">
      <c r="A17" s="30" t="s">
        <v>20</v>
      </c>
      <c r="B17" s="31"/>
      <c r="C17" s="13">
        <f>C18+C23</f>
        <v>87</v>
      </c>
      <c r="D17" s="53">
        <f>D18+D23</f>
        <v>87</v>
      </c>
      <c r="E17" s="53">
        <f>E18+E22+E23+E21+E24</f>
        <v>121.5</v>
      </c>
      <c r="F17" s="13">
        <f>F18+F22+F23+F21+F24</f>
        <v>150.99999999999997</v>
      </c>
      <c r="G17" s="14">
        <f t="shared" si="0"/>
        <v>139.6551724137931</v>
      </c>
      <c r="H17" s="15">
        <f t="shared" si="1"/>
        <v>139.6551724137931</v>
      </c>
      <c r="I17" s="16">
        <f>E17/F17*100</f>
        <v>80.46357615894041</v>
      </c>
    </row>
    <row r="18" spans="1:9" ht="36">
      <c r="A18" s="24" t="s">
        <v>10</v>
      </c>
      <c r="B18" s="25" t="s">
        <v>35</v>
      </c>
      <c r="C18" s="20">
        <f>C19</f>
        <v>87</v>
      </c>
      <c r="D18" s="54">
        <f>D19</f>
        <v>87</v>
      </c>
      <c r="E18" s="54">
        <f>E19+E20</f>
        <v>102.2</v>
      </c>
      <c r="F18" s="20">
        <f>F19+F20</f>
        <v>95.39999999999999</v>
      </c>
      <c r="G18" s="14">
        <f t="shared" si="0"/>
        <v>117.4712643678161</v>
      </c>
      <c r="H18" s="15">
        <f t="shared" si="1"/>
        <v>117.4712643678161</v>
      </c>
      <c r="I18" s="16">
        <f>E18/F18*100</f>
        <v>107.12788259958073</v>
      </c>
    </row>
    <row r="19" spans="1:9" ht="44.25" customHeight="1">
      <c r="A19" s="23" t="s">
        <v>57</v>
      </c>
      <c r="B19" s="11" t="s">
        <v>62</v>
      </c>
      <c r="C19" s="22">
        <v>87</v>
      </c>
      <c r="D19" s="55">
        <v>87</v>
      </c>
      <c r="E19" s="55">
        <v>102.2</v>
      </c>
      <c r="F19" s="22">
        <v>91.6</v>
      </c>
      <c r="G19" s="14">
        <f t="shared" si="0"/>
        <v>117.4712643678161</v>
      </c>
      <c r="H19" s="15">
        <f t="shared" si="1"/>
        <v>117.4712643678161</v>
      </c>
      <c r="I19" s="16">
        <f>E19/F19*100</f>
        <v>111.57205240174673</v>
      </c>
    </row>
    <row r="20" spans="1:9" ht="10.5" customHeight="1">
      <c r="A20" s="23" t="s">
        <v>87</v>
      </c>
      <c r="B20" s="11" t="s">
        <v>86</v>
      </c>
      <c r="C20" s="22"/>
      <c r="D20" s="55"/>
      <c r="E20" s="55">
        <v>0</v>
      </c>
      <c r="F20" s="22">
        <v>3.8</v>
      </c>
      <c r="G20" s="14"/>
      <c r="H20" s="15"/>
      <c r="I20" s="16">
        <f>E20/F20*100</f>
        <v>0</v>
      </c>
    </row>
    <row r="21" spans="1:9" ht="19.5">
      <c r="A21" s="23" t="s">
        <v>80</v>
      </c>
      <c r="B21" s="11" t="s">
        <v>81</v>
      </c>
      <c r="C21" s="22"/>
      <c r="D21" s="55"/>
      <c r="E21" s="55">
        <v>0</v>
      </c>
      <c r="F21" s="22">
        <v>4.1</v>
      </c>
      <c r="G21" s="14"/>
      <c r="H21" s="15"/>
      <c r="I21" s="16">
        <f>E21/F21*100</f>
        <v>0</v>
      </c>
    </row>
    <row r="22" spans="1:9" ht="12.75" hidden="1">
      <c r="A22" s="27" t="s">
        <v>63</v>
      </c>
      <c r="B22" s="28" t="s">
        <v>64</v>
      </c>
      <c r="C22" s="22"/>
      <c r="D22" s="55"/>
      <c r="E22" s="55"/>
      <c r="F22" s="22">
        <v>0</v>
      </c>
      <c r="G22" s="14" t="e">
        <f t="shared" si="0"/>
        <v>#DIV/0!</v>
      </c>
      <c r="H22" s="15" t="e">
        <f t="shared" si="1"/>
        <v>#DIV/0!</v>
      </c>
      <c r="I22" s="16" t="e">
        <f>E22/F22*100</f>
        <v>#DIV/0!</v>
      </c>
    </row>
    <row r="23" spans="1:9" ht="11.25" customHeight="1">
      <c r="A23" s="27" t="s">
        <v>65</v>
      </c>
      <c r="B23" s="28" t="s">
        <v>66</v>
      </c>
      <c r="C23" s="22"/>
      <c r="D23" s="55"/>
      <c r="E23" s="55">
        <v>0</v>
      </c>
      <c r="F23" s="22">
        <v>49.5</v>
      </c>
      <c r="G23" s="14"/>
      <c r="H23" s="15"/>
      <c r="I23" s="16">
        <f>E23/F23*100</f>
        <v>0</v>
      </c>
    </row>
    <row r="24" spans="1:9" ht="19.5">
      <c r="A24" s="32" t="s">
        <v>115</v>
      </c>
      <c r="B24" s="33" t="s">
        <v>116</v>
      </c>
      <c r="C24" s="22"/>
      <c r="D24" s="55"/>
      <c r="E24" s="55">
        <v>19.3</v>
      </c>
      <c r="F24" s="22">
        <v>2</v>
      </c>
      <c r="G24" s="14"/>
      <c r="H24" s="15"/>
      <c r="I24" s="16" t="s">
        <v>135</v>
      </c>
    </row>
    <row r="25" spans="1:9" ht="15.75" customHeight="1">
      <c r="A25" s="24" t="s">
        <v>11</v>
      </c>
      <c r="B25" s="25" t="s">
        <v>36</v>
      </c>
      <c r="C25" s="20">
        <f>C26+C28+C34+C29+C33+C35+C38+C27+C31+C39</f>
        <v>2447.6</v>
      </c>
      <c r="D25" s="54">
        <f>D26+D28+D34+D29+D33+D35+D38+D27+D31+D39+D37</f>
        <v>3581.9999999999995</v>
      </c>
      <c r="E25" s="54">
        <f>E26+E27+E28+E30+E31+E32+E33+E34+E39</f>
        <v>2906.3</v>
      </c>
      <c r="F25" s="20">
        <f>F26+F27+F28+F30+F31+F32+F33+F34+F39+F37</f>
        <v>4668.1</v>
      </c>
      <c r="G25" s="14">
        <f t="shared" si="0"/>
        <v>118.74080732145778</v>
      </c>
      <c r="H25" s="15">
        <f t="shared" si="1"/>
        <v>81.13623673925183</v>
      </c>
      <c r="I25" s="16">
        <f>E25/F25*100</f>
        <v>62.258734817163294</v>
      </c>
    </row>
    <row r="26" spans="1:9" ht="21.75" customHeight="1">
      <c r="A26" s="23" t="s">
        <v>46</v>
      </c>
      <c r="B26" s="11" t="s">
        <v>37</v>
      </c>
      <c r="C26" s="22">
        <v>1727</v>
      </c>
      <c r="D26" s="55">
        <v>1880.8</v>
      </c>
      <c r="E26" s="55">
        <v>1720.9</v>
      </c>
      <c r="F26" s="22">
        <v>1594.6</v>
      </c>
      <c r="G26" s="14">
        <f t="shared" si="0"/>
        <v>99.64678633468444</v>
      </c>
      <c r="H26" s="15">
        <f t="shared" si="1"/>
        <v>91.49829859634198</v>
      </c>
      <c r="I26" s="16">
        <f>E26/F26*100</f>
        <v>107.92048162548602</v>
      </c>
    </row>
    <row r="27" spans="1:9" ht="22.5" customHeight="1">
      <c r="A27" s="23" t="s">
        <v>59</v>
      </c>
      <c r="B27" s="11" t="s">
        <v>58</v>
      </c>
      <c r="C27" s="22">
        <v>170</v>
      </c>
      <c r="D27" s="55">
        <v>170</v>
      </c>
      <c r="E27" s="55">
        <v>170</v>
      </c>
      <c r="F27" s="22">
        <v>120</v>
      </c>
      <c r="G27" s="14">
        <f t="shared" si="0"/>
        <v>100</v>
      </c>
      <c r="H27" s="15">
        <f t="shared" si="1"/>
        <v>100</v>
      </c>
      <c r="I27" s="16">
        <f>E27/F27*100</f>
        <v>141.66666666666669</v>
      </c>
    </row>
    <row r="28" spans="1:9" ht="23.25" customHeight="1">
      <c r="A28" s="23" t="s">
        <v>67</v>
      </c>
      <c r="B28" s="11" t="s">
        <v>68</v>
      </c>
      <c r="C28" s="22">
        <v>0</v>
      </c>
      <c r="D28" s="55">
        <v>450.9</v>
      </c>
      <c r="E28" s="55">
        <v>214.9</v>
      </c>
      <c r="F28" s="22">
        <v>198.1</v>
      </c>
      <c r="G28" s="14"/>
      <c r="H28" s="15">
        <f t="shared" si="1"/>
        <v>47.66023508538479</v>
      </c>
      <c r="I28" s="16">
        <f>E28/F28*100</f>
        <v>108.48056537102475</v>
      </c>
    </row>
    <row r="29" spans="1:9" ht="29.25" hidden="1">
      <c r="A29" s="23" t="s">
        <v>84</v>
      </c>
      <c r="B29" s="11" t="s">
        <v>85</v>
      </c>
      <c r="C29" s="22"/>
      <c r="D29" s="55"/>
      <c r="E29" s="55">
        <v>0</v>
      </c>
      <c r="F29" s="22"/>
      <c r="G29" s="14" t="e">
        <f t="shared" si="0"/>
        <v>#DIV/0!</v>
      </c>
      <c r="H29" s="15" t="e">
        <f t="shared" si="1"/>
        <v>#DIV/0!</v>
      </c>
      <c r="I29" s="16" t="e">
        <f>E29/F29*100</f>
        <v>#DIV/0!</v>
      </c>
    </row>
    <row r="30" spans="1:9" ht="48.75">
      <c r="A30" s="23" t="s">
        <v>93</v>
      </c>
      <c r="B30" s="11" t="s">
        <v>92</v>
      </c>
      <c r="C30" s="22"/>
      <c r="D30" s="55"/>
      <c r="E30" s="55">
        <v>0</v>
      </c>
      <c r="F30" s="22">
        <v>1443.7</v>
      </c>
      <c r="G30" s="14"/>
      <c r="H30" s="15"/>
      <c r="I30" s="16">
        <f>E30/F30*100</f>
        <v>0</v>
      </c>
    </row>
    <row r="31" spans="1:9" ht="21" customHeight="1">
      <c r="A31" s="34" t="s">
        <v>104</v>
      </c>
      <c r="B31" s="11" t="s">
        <v>105</v>
      </c>
      <c r="C31" s="22">
        <v>254.4</v>
      </c>
      <c r="D31" s="55">
        <v>378.1</v>
      </c>
      <c r="E31" s="55">
        <v>174</v>
      </c>
      <c r="F31" s="22">
        <v>109</v>
      </c>
      <c r="G31" s="14">
        <f t="shared" si="0"/>
        <v>68.39622641509435</v>
      </c>
      <c r="H31" s="15">
        <f t="shared" si="1"/>
        <v>46.01957154192012</v>
      </c>
      <c r="I31" s="16">
        <f>E31/F31*100</f>
        <v>159.63302752293578</v>
      </c>
    </row>
    <row r="32" spans="1:9" ht="31.5" customHeight="1">
      <c r="A32" s="34" t="s">
        <v>77</v>
      </c>
      <c r="B32" s="11" t="s">
        <v>69</v>
      </c>
      <c r="C32" s="22"/>
      <c r="D32" s="55"/>
      <c r="E32" s="55">
        <v>0</v>
      </c>
      <c r="F32" s="22">
        <v>194.8</v>
      </c>
      <c r="G32" s="14"/>
      <c r="H32" s="15"/>
      <c r="I32" s="16">
        <f>E32/F32*100</f>
        <v>0</v>
      </c>
    </row>
    <row r="33" spans="1:9" ht="12.75" customHeight="1">
      <c r="A33" s="23" t="s">
        <v>75</v>
      </c>
      <c r="B33" s="11" t="s">
        <v>70</v>
      </c>
      <c r="C33" s="22">
        <v>148.7</v>
      </c>
      <c r="D33" s="55">
        <v>433.6</v>
      </c>
      <c r="E33" s="55">
        <v>374</v>
      </c>
      <c r="F33" s="22">
        <v>148.9</v>
      </c>
      <c r="G33" s="14" t="s">
        <v>132</v>
      </c>
      <c r="H33" s="15">
        <f t="shared" si="1"/>
        <v>86.25461254612546</v>
      </c>
      <c r="I33" s="16" t="s">
        <v>132</v>
      </c>
    </row>
    <row r="34" spans="1:9" ht="26.25" customHeight="1">
      <c r="A34" s="23" t="s">
        <v>82</v>
      </c>
      <c r="B34" s="11" t="s">
        <v>56</v>
      </c>
      <c r="C34" s="22">
        <v>114</v>
      </c>
      <c r="D34" s="55">
        <v>115.1</v>
      </c>
      <c r="E34" s="55">
        <v>115.1</v>
      </c>
      <c r="F34" s="22">
        <v>116.5</v>
      </c>
      <c r="G34" s="14">
        <f t="shared" si="0"/>
        <v>100.96491228070175</v>
      </c>
      <c r="H34" s="15">
        <f t="shared" si="1"/>
        <v>100</v>
      </c>
      <c r="I34" s="16">
        <f>E34/F34*100</f>
        <v>98.79828326180257</v>
      </c>
    </row>
    <row r="35" spans="1:9" ht="19.5" hidden="1">
      <c r="A35" s="23" t="s">
        <v>78</v>
      </c>
      <c r="B35" s="11" t="s">
        <v>90</v>
      </c>
      <c r="C35" s="22"/>
      <c r="D35" s="55"/>
      <c r="E35" s="55"/>
      <c r="F35" s="22">
        <v>0</v>
      </c>
      <c r="G35" s="14" t="e">
        <f t="shared" si="0"/>
        <v>#DIV/0!</v>
      </c>
      <c r="H35" s="15" t="e">
        <f t="shared" si="1"/>
        <v>#DIV/0!</v>
      </c>
      <c r="I35" s="16" t="e">
        <f>E35/F35*100</f>
        <v>#DIV/0!</v>
      </c>
    </row>
    <row r="36" spans="1:9" ht="12.75" hidden="1">
      <c r="A36" s="23" t="s">
        <v>26</v>
      </c>
      <c r="B36" s="11"/>
      <c r="C36" s="22"/>
      <c r="D36" s="55"/>
      <c r="E36" s="55"/>
      <c r="F36" s="22"/>
      <c r="G36" s="14" t="e">
        <f t="shared" si="0"/>
        <v>#DIV/0!</v>
      </c>
      <c r="H36" s="15" t="e">
        <f t="shared" si="1"/>
        <v>#DIV/0!</v>
      </c>
      <c r="I36" s="16" t="e">
        <f>E36/F36*100</f>
        <v>#DIV/0!</v>
      </c>
    </row>
    <row r="37" spans="1:9" ht="49.5" customHeight="1">
      <c r="A37" s="35" t="s">
        <v>94</v>
      </c>
      <c r="B37" s="11" t="s">
        <v>95</v>
      </c>
      <c r="C37" s="22"/>
      <c r="D37" s="55"/>
      <c r="E37" s="55" t="s">
        <v>117</v>
      </c>
      <c r="F37" s="22">
        <v>742.5</v>
      </c>
      <c r="G37" s="14"/>
      <c r="H37" s="15"/>
      <c r="I37" s="16"/>
    </row>
    <row r="38" spans="1:9" ht="25.5" customHeight="1" hidden="1">
      <c r="A38" s="23" t="s">
        <v>79</v>
      </c>
      <c r="B38" s="11" t="s">
        <v>76</v>
      </c>
      <c r="C38" s="22"/>
      <c r="D38" s="55"/>
      <c r="E38" s="55"/>
      <c r="F38" s="22">
        <v>0</v>
      </c>
      <c r="G38" s="14" t="e">
        <f t="shared" si="0"/>
        <v>#DIV/0!</v>
      </c>
      <c r="H38" s="15" t="e">
        <f t="shared" si="1"/>
        <v>#DIV/0!</v>
      </c>
      <c r="I38" s="16" t="e">
        <f>E38/F38*100</f>
        <v>#DIV/0!</v>
      </c>
    </row>
    <row r="39" spans="1:9" ht="23.25" customHeight="1">
      <c r="A39" s="27" t="s">
        <v>111</v>
      </c>
      <c r="B39" s="25" t="s">
        <v>113</v>
      </c>
      <c r="C39" s="26">
        <f>C40</f>
        <v>33.5</v>
      </c>
      <c r="D39" s="56">
        <f>D40</f>
        <v>153.5</v>
      </c>
      <c r="E39" s="56">
        <f>E40</f>
        <v>137.4</v>
      </c>
      <c r="F39" s="26"/>
      <c r="G39" s="14" t="s">
        <v>134</v>
      </c>
      <c r="H39" s="15">
        <f t="shared" si="1"/>
        <v>89.5114006514658</v>
      </c>
      <c r="I39" s="16"/>
    </row>
    <row r="40" spans="1:9" ht="23.25" customHeight="1">
      <c r="A40" s="36" t="s">
        <v>112</v>
      </c>
      <c r="B40" s="11" t="s">
        <v>114</v>
      </c>
      <c r="C40" s="22">
        <v>33.5</v>
      </c>
      <c r="D40" s="55">
        <v>153.5</v>
      </c>
      <c r="E40" s="55">
        <v>137.4</v>
      </c>
      <c r="F40" s="22"/>
      <c r="G40" s="14" t="s">
        <v>134</v>
      </c>
      <c r="H40" s="15">
        <f t="shared" si="1"/>
        <v>89.5114006514658</v>
      </c>
      <c r="I40" s="16"/>
    </row>
    <row r="41" spans="1:9" ht="1.5" customHeight="1" hidden="1">
      <c r="A41" s="24" t="s">
        <v>12</v>
      </c>
      <c r="B41" s="25" t="s">
        <v>38</v>
      </c>
      <c r="C41" s="20"/>
      <c r="D41" s="54"/>
      <c r="E41" s="54"/>
      <c r="F41" s="20"/>
      <c r="G41" s="14" t="e">
        <f t="shared" si="0"/>
        <v>#DIV/0!</v>
      </c>
      <c r="H41" s="15" t="e">
        <f t="shared" si="1"/>
        <v>#DIV/0!</v>
      </c>
      <c r="I41" s="16" t="e">
        <f>E41/F41*100</f>
        <v>#DIV/0!</v>
      </c>
    </row>
    <row r="42" spans="1:9" s="8" customFormat="1" ht="19.5" customHeight="1">
      <c r="A42" s="37" t="s">
        <v>13</v>
      </c>
      <c r="B42" s="38"/>
      <c r="C42" s="39">
        <f>C4+C25+C41</f>
        <v>3021.8999999999996</v>
      </c>
      <c r="D42" s="57">
        <f>D4+D25+D41</f>
        <v>4156.299999999999</v>
      </c>
      <c r="E42" s="57">
        <f>E4+E25+E41</f>
        <v>3592.6000000000004</v>
      </c>
      <c r="F42" s="39">
        <f>F4+F25+F41</f>
        <v>5228.8</v>
      </c>
      <c r="G42" s="68">
        <f t="shared" si="0"/>
        <v>118.88546940666471</v>
      </c>
      <c r="H42" s="69">
        <f t="shared" si="1"/>
        <v>86.43745639150208</v>
      </c>
      <c r="I42" s="70">
        <f>E42/F42*100</f>
        <v>68.70792533659731</v>
      </c>
    </row>
    <row r="43" spans="1:9" ht="12.75" customHeight="1">
      <c r="A43" s="31" t="s">
        <v>14</v>
      </c>
      <c r="B43" s="31"/>
      <c r="C43" s="20"/>
      <c r="D43" s="54"/>
      <c r="E43" s="54"/>
      <c r="F43" s="20"/>
      <c r="G43" s="14"/>
      <c r="H43" s="15"/>
      <c r="I43" s="16"/>
    </row>
    <row r="44" spans="1:9" ht="12.75">
      <c r="A44" s="24" t="s">
        <v>15</v>
      </c>
      <c r="B44" s="40" t="s">
        <v>91</v>
      </c>
      <c r="C44" s="20">
        <v>698.1</v>
      </c>
      <c r="D44" s="58">
        <v>740.3</v>
      </c>
      <c r="E44" s="54">
        <v>633.2</v>
      </c>
      <c r="F44" s="20">
        <v>608.7</v>
      </c>
      <c r="G44" s="14">
        <f t="shared" si="0"/>
        <v>90.70333763071193</v>
      </c>
      <c r="H44" s="15">
        <f t="shared" si="1"/>
        <v>85.53289207078213</v>
      </c>
      <c r="I44" s="16">
        <f>E44/F44*100</f>
        <v>104.02497125020535</v>
      </c>
    </row>
    <row r="45" spans="1:10" ht="12.75">
      <c r="A45" s="23" t="s">
        <v>16</v>
      </c>
      <c r="B45" s="11">
        <v>211.213</v>
      </c>
      <c r="C45" s="22">
        <v>573.4</v>
      </c>
      <c r="D45" s="59">
        <v>573.4</v>
      </c>
      <c r="E45" s="55">
        <v>503</v>
      </c>
      <c r="F45" s="22">
        <v>533.9</v>
      </c>
      <c r="G45" s="14">
        <f t="shared" si="0"/>
        <v>87.7223578653645</v>
      </c>
      <c r="H45" s="15">
        <f t="shared" si="1"/>
        <v>87.7223578653645</v>
      </c>
      <c r="I45" s="16">
        <f>E45/F45*100</f>
        <v>94.21239932571643</v>
      </c>
      <c r="J45" s="7"/>
    </row>
    <row r="46" spans="1:9" ht="12.75">
      <c r="A46" s="23" t="s">
        <v>23</v>
      </c>
      <c r="B46" s="11">
        <v>223</v>
      </c>
      <c r="C46" s="22">
        <v>31</v>
      </c>
      <c r="D46" s="59">
        <v>29.4</v>
      </c>
      <c r="E46" s="55">
        <v>17.4</v>
      </c>
      <c r="F46" s="22">
        <v>25.5</v>
      </c>
      <c r="G46" s="14">
        <f t="shared" si="0"/>
        <v>56.12903225806451</v>
      </c>
      <c r="H46" s="15">
        <f t="shared" si="1"/>
        <v>59.183673469387756</v>
      </c>
      <c r="I46" s="16">
        <f>E46/F46*100</f>
        <v>68.23529411764704</v>
      </c>
    </row>
    <row r="47" spans="1:9" ht="12.75">
      <c r="A47" s="23" t="s">
        <v>17</v>
      </c>
      <c r="B47" s="11"/>
      <c r="C47" s="22">
        <f>C44-C45-C46</f>
        <v>93.70000000000005</v>
      </c>
      <c r="D47" s="59">
        <f>D44-D45-D46</f>
        <v>137.49999999999997</v>
      </c>
      <c r="E47" s="55">
        <f>E44-E45-E46</f>
        <v>112.80000000000004</v>
      </c>
      <c r="F47" s="22">
        <f>F44-F45-F46</f>
        <v>49.30000000000007</v>
      </c>
      <c r="G47" s="14">
        <f t="shared" si="0"/>
        <v>120.38420490928495</v>
      </c>
      <c r="H47" s="15">
        <f t="shared" si="1"/>
        <v>82.03636363636369</v>
      </c>
      <c r="I47" s="16" t="s">
        <v>132</v>
      </c>
    </row>
    <row r="48" spans="1:9" ht="12.75">
      <c r="A48" s="30" t="s">
        <v>24</v>
      </c>
      <c r="B48" s="41" t="s">
        <v>48</v>
      </c>
      <c r="C48" s="13">
        <v>114</v>
      </c>
      <c r="D48" s="60">
        <v>115.1</v>
      </c>
      <c r="E48" s="53">
        <v>79.9</v>
      </c>
      <c r="F48" s="13">
        <v>92.5</v>
      </c>
      <c r="G48" s="14">
        <f t="shared" si="0"/>
        <v>70.08771929824562</v>
      </c>
      <c r="H48" s="15">
        <f t="shared" si="1"/>
        <v>69.41789748045178</v>
      </c>
      <c r="I48" s="16">
        <f>E48/F48*100</f>
        <v>86.37837837837839</v>
      </c>
    </row>
    <row r="49" spans="1:9" ht="21" customHeight="1">
      <c r="A49" s="24" t="s">
        <v>39</v>
      </c>
      <c r="B49" s="40" t="s">
        <v>40</v>
      </c>
      <c r="C49" s="20">
        <v>137.6</v>
      </c>
      <c r="D49" s="58">
        <v>95.5</v>
      </c>
      <c r="E49" s="54">
        <v>10</v>
      </c>
      <c r="F49" s="20">
        <v>10.4</v>
      </c>
      <c r="G49" s="14">
        <f t="shared" si="0"/>
        <v>7.267441860465117</v>
      </c>
      <c r="H49" s="15">
        <f t="shared" si="1"/>
        <v>10.471204188481675</v>
      </c>
      <c r="I49" s="16">
        <f>E49/F49*100</f>
        <v>96.15384615384615</v>
      </c>
    </row>
    <row r="50" spans="1:9" ht="12.75">
      <c r="A50" s="24" t="s">
        <v>96</v>
      </c>
      <c r="B50" s="40" t="s">
        <v>97</v>
      </c>
      <c r="C50" s="20">
        <v>307.4</v>
      </c>
      <c r="D50" s="58">
        <v>568.3</v>
      </c>
      <c r="E50" s="54">
        <v>447.6</v>
      </c>
      <c r="F50" s="20">
        <v>1231.3</v>
      </c>
      <c r="G50" s="14">
        <f t="shared" si="0"/>
        <v>145.60832791151597</v>
      </c>
      <c r="H50" s="15">
        <f t="shared" si="1"/>
        <v>78.76121766672533</v>
      </c>
      <c r="I50" s="16">
        <f>E50/F50*100</f>
        <v>36.35182327621214</v>
      </c>
    </row>
    <row r="51" spans="1:9" ht="12.75">
      <c r="A51" s="24" t="s">
        <v>118</v>
      </c>
      <c r="B51" s="40" t="s">
        <v>119</v>
      </c>
      <c r="C51" s="20">
        <v>307.4</v>
      </c>
      <c r="D51" s="58">
        <v>568.3</v>
      </c>
      <c r="E51" s="54">
        <v>447.6</v>
      </c>
      <c r="F51" s="20"/>
      <c r="G51" s="14">
        <f t="shared" si="0"/>
        <v>145.60832791151597</v>
      </c>
      <c r="H51" s="15">
        <f t="shared" si="1"/>
        <v>78.76121766672533</v>
      </c>
      <c r="I51" s="16"/>
    </row>
    <row r="52" spans="1:9" ht="12.75">
      <c r="A52" s="24" t="s">
        <v>50</v>
      </c>
      <c r="B52" s="40" t="s">
        <v>49</v>
      </c>
      <c r="C52" s="20">
        <v>0</v>
      </c>
      <c r="D52" s="58">
        <v>0</v>
      </c>
      <c r="E52" s="54">
        <v>0</v>
      </c>
      <c r="F52" s="20">
        <v>70</v>
      </c>
      <c r="G52" s="14"/>
      <c r="H52" s="15"/>
      <c r="I52" s="16">
        <f>E52/F52*100</f>
        <v>0</v>
      </c>
    </row>
    <row r="53" spans="1:9" ht="15" customHeight="1">
      <c r="A53" s="24" t="s">
        <v>125</v>
      </c>
      <c r="B53" s="40" t="s">
        <v>126</v>
      </c>
      <c r="C53" s="20"/>
      <c r="D53" s="58"/>
      <c r="E53" s="54"/>
      <c r="F53" s="20">
        <v>1161.3</v>
      </c>
      <c r="G53" s="14"/>
      <c r="H53" s="15"/>
      <c r="I53" s="16">
        <f>E53/F53*100</f>
        <v>0</v>
      </c>
    </row>
    <row r="54" spans="1:9" ht="12.75" customHeight="1">
      <c r="A54" s="24" t="s">
        <v>73</v>
      </c>
      <c r="B54" s="40" t="s">
        <v>74</v>
      </c>
      <c r="C54" s="20">
        <v>317.4</v>
      </c>
      <c r="D54" s="58">
        <f>D55+D56+D57</f>
        <v>337.4</v>
      </c>
      <c r="E54" s="58">
        <f>E55+E56+E57</f>
        <v>286.6</v>
      </c>
      <c r="F54" s="20">
        <v>619.5</v>
      </c>
      <c r="G54" s="14">
        <f t="shared" si="0"/>
        <v>90.29615626969125</v>
      </c>
      <c r="H54" s="15">
        <f t="shared" si="1"/>
        <v>84.94368701837583</v>
      </c>
      <c r="I54" s="16">
        <f>E54/F54*100</f>
        <v>46.26311541565779</v>
      </c>
    </row>
    <row r="55" spans="1:9" ht="12.75" customHeight="1">
      <c r="A55" s="24" t="s">
        <v>127</v>
      </c>
      <c r="B55" s="40" t="s">
        <v>128</v>
      </c>
      <c r="C55" s="20"/>
      <c r="D55" s="58">
        <v>16.3</v>
      </c>
      <c r="E55" s="54">
        <v>16.3</v>
      </c>
      <c r="F55" s="20"/>
      <c r="G55" s="14"/>
      <c r="H55" s="15">
        <f t="shared" si="1"/>
        <v>100</v>
      </c>
      <c r="I55" s="16"/>
    </row>
    <row r="56" spans="1:9" ht="12.75">
      <c r="A56" s="24" t="s">
        <v>102</v>
      </c>
      <c r="B56" s="40" t="s">
        <v>121</v>
      </c>
      <c r="C56" s="20"/>
      <c r="D56" s="58">
        <v>101.8</v>
      </c>
      <c r="E56" s="54">
        <v>78.3</v>
      </c>
      <c r="F56" s="20"/>
      <c r="G56" s="14"/>
      <c r="H56" s="15">
        <f t="shared" si="1"/>
        <v>76.9155206286837</v>
      </c>
      <c r="I56" s="16"/>
    </row>
    <row r="57" spans="1:9" ht="12.75">
      <c r="A57" s="24" t="s">
        <v>103</v>
      </c>
      <c r="B57" s="40" t="s">
        <v>122</v>
      </c>
      <c r="C57" s="20"/>
      <c r="D57" s="58">
        <v>219.3</v>
      </c>
      <c r="E57" s="54">
        <v>192</v>
      </c>
      <c r="F57" s="20"/>
      <c r="G57" s="14"/>
      <c r="H57" s="15">
        <f t="shared" si="1"/>
        <v>87.55129958960327</v>
      </c>
      <c r="I57" s="16"/>
    </row>
    <row r="58" spans="1:9" ht="12.75" hidden="1">
      <c r="A58" s="30" t="s">
        <v>43</v>
      </c>
      <c r="B58" s="41" t="s">
        <v>51</v>
      </c>
      <c r="C58" s="13"/>
      <c r="D58" s="60"/>
      <c r="E58" s="55">
        <v>0</v>
      </c>
      <c r="F58" s="26">
        <v>0</v>
      </c>
      <c r="G58" s="14" t="e">
        <f t="shared" si="0"/>
        <v>#DIV/0!</v>
      </c>
      <c r="H58" s="15" t="e">
        <f t="shared" si="1"/>
        <v>#DIV/0!</v>
      </c>
      <c r="I58" s="16" t="e">
        <f>E58/F58*100</f>
        <v>#DIV/0!</v>
      </c>
    </row>
    <row r="59" spans="1:9" ht="19.5" customHeight="1">
      <c r="A59" s="24" t="s">
        <v>21</v>
      </c>
      <c r="B59" s="40" t="s">
        <v>41</v>
      </c>
      <c r="C59" s="20">
        <v>1179.5</v>
      </c>
      <c r="D59" s="58">
        <v>1358.3</v>
      </c>
      <c r="E59" s="54">
        <v>1240.1</v>
      </c>
      <c r="F59" s="20">
        <v>971</v>
      </c>
      <c r="G59" s="14">
        <f t="shared" si="0"/>
        <v>105.1377702416278</v>
      </c>
      <c r="H59" s="15">
        <f t="shared" si="1"/>
        <v>91.29794596186409</v>
      </c>
      <c r="I59" s="16">
        <f>E59/F59*100</f>
        <v>127.71369721936148</v>
      </c>
    </row>
    <row r="60" spans="1:9" ht="13.5" customHeight="1" hidden="1">
      <c r="A60" s="23" t="s">
        <v>16</v>
      </c>
      <c r="B60" s="11">
        <v>211.213</v>
      </c>
      <c r="C60" s="22">
        <v>0</v>
      </c>
      <c r="D60" s="59">
        <v>0</v>
      </c>
      <c r="E60" s="55">
        <v>0</v>
      </c>
      <c r="F60" s="22"/>
      <c r="G60" s="14" t="e">
        <f t="shared" si="0"/>
        <v>#DIV/0!</v>
      </c>
      <c r="H60" s="15" t="e">
        <f t="shared" si="1"/>
        <v>#DIV/0!</v>
      </c>
      <c r="I60" s="16" t="e">
        <f>E60/F60*100</f>
        <v>#DIV/0!</v>
      </c>
    </row>
    <row r="61" spans="1:9" ht="12" customHeight="1" hidden="1">
      <c r="A61" s="23" t="s">
        <v>23</v>
      </c>
      <c r="B61" s="11">
        <v>223</v>
      </c>
      <c r="C61" s="22">
        <v>0</v>
      </c>
      <c r="D61" s="59">
        <v>0</v>
      </c>
      <c r="E61" s="55">
        <v>0</v>
      </c>
      <c r="F61" s="22"/>
      <c r="G61" s="14" t="e">
        <f t="shared" si="0"/>
        <v>#DIV/0!</v>
      </c>
      <c r="H61" s="15" t="e">
        <f t="shared" si="1"/>
        <v>#DIV/0!</v>
      </c>
      <c r="I61" s="16" t="e">
        <f>E61/F61*100</f>
        <v>#DIV/0!</v>
      </c>
    </row>
    <row r="62" spans="1:9" ht="11.25" customHeight="1">
      <c r="A62" s="23" t="s">
        <v>44</v>
      </c>
      <c r="B62" s="11"/>
      <c r="C62" s="22">
        <f>C59-C60-C61</f>
        <v>1179.5</v>
      </c>
      <c r="D62" s="59">
        <f>D59-D60-D61</f>
        <v>1358.3</v>
      </c>
      <c r="E62" s="55">
        <f>E59-E60-E61</f>
        <v>1240.1</v>
      </c>
      <c r="F62" s="22">
        <v>101.9</v>
      </c>
      <c r="G62" s="14">
        <f t="shared" si="0"/>
        <v>105.1377702416278</v>
      </c>
      <c r="H62" s="15">
        <f t="shared" si="1"/>
        <v>91.29794596186409</v>
      </c>
      <c r="I62" s="16" t="s">
        <v>133</v>
      </c>
    </row>
    <row r="63" spans="1:9" ht="12.75">
      <c r="A63" s="42" t="s">
        <v>52</v>
      </c>
      <c r="B63" s="43" t="s">
        <v>88</v>
      </c>
      <c r="C63" s="26">
        <v>5</v>
      </c>
      <c r="D63" s="61">
        <v>5</v>
      </c>
      <c r="E63" s="56">
        <v>5</v>
      </c>
      <c r="F63" s="26">
        <v>2.5</v>
      </c>
      <c r="G63" s="14">
        <f t="shared" si="0"/>
        <v>100</v>
      </c>
      <c r="H63" s="15">
        <f t="shared" si="1"/>
        <v>100</v>
      </c>
      <c r="I63" s="16" t="s">
        <v>132</v>
      </c>
    </row>
    <row r="64" spans="1:9" ht="12.75" hidden="1">
      <c r="A64" s="30"/>
      <c r="B64" s="41"/>
      <c r="C64" s="13"/>
      <c r="D64" s="60"/>
      <c r="E64" s="56"/>
      <c r="F64" s="26"/>
      <c r="G64" s="14" t="e">
        <f t="shared" si="0"/>
        <v>#DIV/0!</v>
      </c>
      <c r="H64" s="15" t="e">
        <f t="shared" si="1"/>
        <v>#DIV/0!</v>
      </c>
      <c r="I64" s="16" t="e">
        <f>E64/F64*100</f>
        <v>#DIV/0!</v>
      </c>
    </row>
    <row r="65" spans="1:9" ht="12.75">
      <c r="A65" s="27" t="s">
        <v>98</v>
      </c>
      <c r="B65" s="41" t="s">
        <v>99</v>
      </c>
      <c r="C65" s="13">
        <v>254.4</v>
      </c>
      <c r="D65" s="60">
        <f>D66+D70</f>
        <v>949</v>
      </c>
      <c r="E65" s="56">
        <f>E66+E70</f>
        <v>508.8</v>
      </c>
      <c r="F65" s="26">
        <v>581.3</v>
      </c>
      <c r="G65" s="14">
        <f t="shared" si="0"/>
        <v>200</v>
      </c>
      <c r="H65" s="15">
        <f t="shared" si="1"/>
        <v>53.614330874604846</v>
      </c>
      <c r="I65" s="16">
        <f>E65/F65*100</f>
        <v>87.52795458455186</v>
      </c>
    </row>
    <row r="66" spans="1:9" ht="12" customHeight="1">
      <c r="A66" s="42" t="s">
        <v>42</v>
      </c>
      <c r="B66" s="25">
        <v>1003</v>
      </c>
      <c r="C66" s="20">
        <v>254.4</v>
      </c>
      <c r="D66" s="58">
        <v>949</v>
      </c>
      <c r="E66" s="54">
        <v>508.8</v>
      </c>
      <c r="F66" s="26">
        <v>581.3</v>
      </c>
      <c r="G66" s="14">
        <f t="shared" si="0"/>
        <v>200</v>
      </c>
      <c r="H66" s="15">
        <f t="shared" si="1"/>
        <v>53.614330874604846</v>
      </c>
      <c r="I66" s="16">
        <f>E66/F66*100</f>
        <v>87.52795458455186</v>
      </c>
    </row>
    <row r="67" spans="1:9" ht="22.5" customHeight="1" hidden="1">
      <c r="A67" s="36" t="s">
        <v>107</v>
      </c>
      <c r="B67" s="44"/>
      <c r="C67" s="20"/>
      <c r="D67" s="58"/>
      <c r="E67" s="56">
        <v>0</v>
      </c>
      <c r="F67" s="26"/>
      <c r="G67" s="14" t="e">
        <f t="shared" si="0"/>
        <v>#DIV/0!</v>
      </c>
      <c r="H67" s="15" t="e">
        <f t="shared" si="1"/>
        <v>#DIV/0!</v>
      </c>
      <c r="I67" s="16" t="e">
        <f>E67/F67*100</f>
        <v>#DIV/0!</v>
      </c>
    </row>
    <row r="68" spans="1:9" ht="12" customHeight="1" hidden="1">
      <c r="A68" s="36" t="s">
        <v>60</v>
      </c>
      <c r="B68" s="44"/>
      <c r="C68" s="45">
        <v>0</v>
      </c>
      <c r="D68" s="62">
        <v>0</v>
      </c>
      <c r="E68" s="63">
        <v>0</v>
      </c>
      <c r="F68" s="46"/>
      <c r="G68" s="14" t="e">
        <f t="shared" si="0"/>
        <v>#DIV/0!</v>
      </c>
      <c r="H68" s="15" t="e">
        <f t="shared" si="1"/>
        <v>#DIV/0!</v>
      </c>
      <c r="I68" s="16" t="e">
        <f>E68/F68*100</f>
        <v>#DIV/0!</v>
      </c>
    </row>
    <row r="69" spans="1:9" ht="22.5" customHeight="1" hidden="1">
      <c r="A69" s="23" t="s">
        <v>106</v>
      </c>
      <c r="B69" s="44"/>
      <c r="C69" s="22"/>
      <c r="D69" s="59"/>
      <c r="E69" s="55">
        <v>0</v>
      </c>
      <c r="F69" s="22"/>
      <c r="G69" s="14" t="e">
        <f>E69/C69*100</f>
        <v>#DIV/0!</v>
      </c>
      <c r="H69" s="15" t="e">
        <f>E69/D69*100</f>
        <v>#DIV/0!</v>
      </c>
      <c r="I69" s="16" t="e">
        <f>E69/F69*100</f>
        <v>#DIV/0!</v>
      </c>
    </row>
    <row r="70" spans="1:9" ht="12.75">
      <c r="A70" s="42" t="s">
        <v>100</v>
      </c>
      <c r="B70" s="43" t="s">
        <v>101</v>
      </c>
      <c r="C70" s="22"/>
      <c r="D70" s="61"/>
      <c r="E70" s="55">
        <v>0</v>
      </c>
      <c r="F70" s="22"/>
      <c r="G70" s="14"/>
      <c r="H70" s="15"/>
      <c r="I70" s="16"/>
    </row>
    <row r="71" spans="1:9" ht="12.75">
      <c r="A71" s="30" t="s">
        <v>53</v>
      </c>
      <c r="B71" s="41" t="s">
        <v>89</v>
      </c>
      <c r="C71" s="13">
        <v>8.5</v>
      </c>
      <c r="D71" s="60">
        <v>8.5</v>
      </c>
      <c r="E71" s="56">
        <v>8.5</v>
      </c>
      <c r="F71" s="26">
        <v>8.5</v>
      </c>
      <c r="G71" s="14">
        <f>E71/C71*100</f>
        <v>100</v>
      </c>
      <c r="H71" s="15">
        <f>E71/D71*100</f>
        <v>100</v>
      </c>
      <c r="I71" s="16">
        <f>E71/F71*100</f>
        <v>100</v>
      </c>
    </row>
    <row r="72" spans="1:9" s="8" customFormat="1" ht="15" customHeight="1">
      <c r="A72" s="37" t="s">
        <v>18</v>
      </c>
      <c r="B72" s="38"/>
      <c r="C72" s="47">
        <f>C44+C48+C49+C52+C54+C58+C59+C63+C64+C66+C50+C71</f>
        <v>3021.9</v>
      </c>
      <c r="D72" s="64">
        <f>D44+D48+D49+D50+D54+D59+D65+D63+D71</f>
        <v>4177.4</v>
      </c>
      <c r="E72" s="64">
        <f>E44+E48+E49+E52+E54+E58+E59+E63+E64+E66+E50+E71+E70</f>
        <v>3219.7000000000003</v>
      </c>
      <c r="F72" s="47">
        <f>F44+F48+F49+F54+F58+F59+F63+F64+F66+F71+F50</f>
        <v>4125.7</v>
      </c>
      <c r="G72" s="68">
        <f>E72/C72*100</f>
        <v>106.5455508124028</v>
      </c>
      <c r="H72" s="69">
        <f>E72/D72*100</f>
        <v>77.07425671470294</v>
      </c>
      <c r="I72" s="70">
        <f>E72/F72*100</f>
        <v>78.0400901665172</v>
      </c>
    </row>
    <row r="73" spans="1:9" ht="24.75" customHeight="1">
      <c r="A73" s="30" t="s">
        <v>45</v>
      </c>
      <c r="B73" s="31"/>
      <c r="C73" s="48">
        <f>C42-C72</f>
        <v>0</v>
      </c>
      <c r="D73" s="65">
        <f>D42-D72</f>
        <v>-21.100000000000364</v>
      </c>
      <c r="E73" s="66">
        <f>E42-E72</f>
        <v>372.9000000000001</v>
      </c>
      <c r="F73" s="48">
        <f>F42-F72</f>
        <v>1103.1000000000004</v>
      </c>
      <c r="G73" s="14"/>
      <c r="H73" s="49"/>
      <c r="I73" s="16"/>
    </row>
    <row r="74" spans="1:9" ht="16.5" customHeight="1">
      <c r="A74" t="s">
        <v>124</v>
      </c>
      <c r="C74" s="73" t="s">
        <v>123</v>
      </c>
      <c r="D74" s="73"/>
      <c r="E74" s="73"/>
      <c r="F74" s="50"/>
      <c r="G74" s="2"/>
      <c r="H74" s="3"/>
      <c r="I74" s="4"/>
    </row>
    <row r="75" ht="12.75">
      <c r="F75" s="6"/>
    </row>
    <row r="76" spans="1:6" ht="11.25" customHeight="1">
      <c r="A76" s="1"/>
      <c r="B76" s="1"/>
      <c r="C76" s="6"/>
      <c r="D76" s="67"/>
      <c r="E76" s="67"/>
      <c r="F76" s="6"/>
    </row>
    <row r="77" spans="3:6" ht="12.75" hidden="1">
      <c r="C77" s="73"/>
      <c r="D77" s="73"/>
      <c r="E77" s="73"/>
      <c r="F77" s="6"/>
    </row>
    <row r="78" spans="3:6" ht="12.75">
      <c r="C78" s="6"/>
      <c r="D78" s="67"/>
      <c r="E78" s="67"/>
      <c r="F78" s="6"/>
    </row>
    <row r="79" spans="3:6" ht="12.75">
      <c r="C79" s="6"/>
      <c r="D79" s="67"/>
      <c r="E79" s="67"/>
      <c r="F79" s="6"/>
    </row>
    <row r="80" ht="12.75">
      <c r="A80" s="1"/>
    </row>
  </sheetData>
  <sheetProtection/>
  <mergeCells count="4">
    <mergeCell ref="A1:I1"/>
    <mergeCell ref="G2:H2"/>
    <mergeCell ref="C74:E74"/>
    <mergeCell ref="C77:E77"/>
  </mergeCells>
  <printOptions/>
  <pageMargins left="1.1811023622047245" right="0.7874015748031497" top="0.6" bottom="0.4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Надя</cp:lastModifiedBy>
  <cp:lastPrinted>2012-12-07T13:53:45Z</cp:lastPrinted>
  <dcterms:created xsi:type="dcterms:W3CDTF">2006-03-13T07:15:44Z</dcterms:created>
  <dcterms:modified xsi:type="dcterms:W3CDTF">2013-01-30T08:38:52Z</dcterms:modified>
  <cp:category/>
  <cp:version/>
  <cp:contentType/>
  <cp:contentStatus/>
</cp:coreProperties>
</file>