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на 01.12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<sst xmlns="http://schemas.openxmlformats.org/spreadsheetml/2006/main" count="119" uniqueCount="116">
  <si>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</si>
  <si>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</si>
  <si>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</si>
  <si>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</si>
  <si>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</si>
  <si>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</si>
  <si>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</si>
  <si>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</si>
  <si>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</si>
  <si>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</si>
  <si>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</si>
  <si>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</si>
  <si>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</si>
  <si>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</si>
  <si>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</si>
  <si>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</si>
  <si>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</si>
  <si>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</si>
  <si>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</si>
  <si>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</si>
  <si>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</si>
  <si>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</si>
  <si>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</si>
  <si>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</si>
  <si>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</si>
  <si>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</si>
  <si>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</si>
  <si>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</si>
  <si>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</si>
  <si>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</si>
  <si>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</si>
  <si>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</si>
  <si>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</si>
  <si>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</si>
  <si>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</si>
  <si>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</si>
  <si>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</si>
  <si>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</si>
  <si>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</si>
  <si>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</si>
  <si>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0801</t>
  </si>
  <si>
    <t>Социальное обеспечение населения</t>
  </si>
  <si>
    <t>Охрана окружающей среды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</si>
  <si>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</si>
  <si>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</si>
  <si>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</si>
  <si>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</si>
  <si>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</si>
  <si>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</si>
  <si>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</si>
  <si>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</si>
  <si>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</si>
  <si>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</si>
  <si>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</si>
  <si>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</si>
  <si>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993 202 01003 10 0000 151</t>
  </si>
  <si>
    <t>Дотации бюджетам поселений на поддержку мер по обеспечению сбалансированности бюджетов</t>
  </si>
  <si>
    <t>% исп.к утв. плану</t>
  </si>
  <si>
    <t>993 111 05010 10 0000 120</t>
  </si>
  <si>
    <t>ГОСУДАРСТВЕННАЯ ПОШЛИНА</t>
  </si>
  <si>
    <t>993 108 04020 01 0000 110</t>
  </si>
  <si>
    <t>Субсидии бюджетам поселений на обеспечение жильем молодых семей</t>
  </si>
  <si>
    <t>993 202 02008 10 0000 151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</si>
  <si>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</si>
  <si>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</si>
  <si>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Прочие неналоговые доходы</t>
  </si>
  <si>
    <t>993 117 05050 10 0000 180</t>
  </si>
  <si>
    <t xml:space="preserve">  Субвенции бюджетам поселений на выполнение передаваемых полномочий</t>
  </si>
  <si>
    <t>993 202 02024 10 0000 151</t>
  </si>
  <si>
    <t>Доходы от продажи земельных участков, наход. в собственности поселений</t>
  </si>
  <si>
    <t>993 114 06014 10 0000 420</t>
  </si>
  <si>
    <t>Задолженность по отмененным налогам</t>
  </si>
  <si>
    <t>182 109 04050 10 1000 110</t>
  </si>
  <si>
    <t xml:space="preserve">Национальная оборона </t>
  </si>
  <si>
    <t>Прочие межбюджетные трансферты, передаваемые бюджетам поселений</t>
  </si>
  <si>
    <t>993 202 04999 10 0000 151</t>
  </si>
  <si>
    <t>Субвенции пос.на осущ.полномочий по первичному воинскому учету</t>
  </si>
  <si>
    <t>0500</t>
  </si>
  <si>
    <t>Жилищно-коммунальное хозяйство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</si>
  <si>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</si>
  <si>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</si>
  <si>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Социальное развитие села жилье гражданам</t>
  </si>
  <si>
    <t>993 111 05035 10 0000 120</t>
  </si>
  <si>
    <t>Доходы от сдачи в аренду имущества</t>
  </si>
  <si>
    <t>0804</t>
  </si>
  <si>
    <t>1100</t>
  </si>
  <si>
    <t>0100</t>
  </si>
  <si>
    <t>Благоустройство</t>
  </si>
  <si>
    <t>Коммунальное хозяйство</t>
  </si>
  <si>
    <t>0503</t>
  </si>
  <si>
    <t>Субсидии бюджетам поселений на реализацию федеральных целевых программ</t>
  </si>
  <si>
    <t>993 202 02051 10 0000 151</t>
  </si>
  <si>
    <t xml:space="preserve">Утверж. план на 2012 г </t>
  </si>
  <si>
    <t>Уточ.     план на 2012 г</t>
  </si>
  <si>
    <t xml:space="preserve">% исп. 2012 к 2011 г. 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</si>
  <si>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</si>
  <si>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</si>
  <si>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</si>
  <si>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</si>
  <si>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0600</t>
  </si>
  <si>
    <t>Прочие доходы от компенсации затрат бюджетов поселений</t>
  </si>
  <si>
    <t>993 113 02995 10 0000 130</t>
  </si>
  <si>
    <t>0409</t>
  </si>
  <si>
    <t>Дорожное хозяйство</t>
  </si>
  <si>
    <t>0502</t>
  </si>
  <si>
    <t xml:space="preserve">  - Соц. Выплаты молодым семьям (прог."Жилище")</t>
  </si>
  <si>
    <t>Е.И.Чернов</t>
  </si>
  <si>
    <t>Начальник финансового отдела</t>
  </si>
  <si>
    <t>АНАЛИЗ ИСПОЛНЕНИЯ БЮДЖЕТА  Н.Ч.СЮРБЕЕВСКОГО  ПОСЕЛЕНИЯ НА 01.12.2012 г.</t>
  </si>
  <si>
    <t>Исполнено на 01.12.12</t>
  </si>
  <si>
    <t>Исполнено на 01.12.11</t>
  </si>
  <si>
    <t>Невыясненные поступления, зачисляемые в бюджеты поселений</t>
  </si>
  <si>
    <t>993 117 01050 10 0000 180</t>
  </si>
  <si>
    <t>св.8р.</t>
  </si>
  <si>
    <t>св.2р.</t>
  </si>
  <si>
    <t>св.18р.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</si>
</sst>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_р_."/>
  </numFmts>
  <fonts count="29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5" fillId="0" borderId="10" xfId="0" applyNumberFormat="1" applyFont="1" applyBorder="1" applyAlignment="1">
      <alignment horizontal="left"/>
    </xf>
    <xf numFmtId="165" fontId="0" fillId="0" borderId="10" xfId="0" applyNumberForma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5" fontId="5" fillId="0" borderId="1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center" vertical="center" wrapText="1"/>
    </xf>
    <xf numFmtId="165" fontId="4" fillId="4" borderId="10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5" fontId="4" fillId="4" borderId="10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4" fillId="4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center"/>
    </xf>
    <xf numFmtId="165" fontId="2" fillId="4" borderId="10" xfId="0" applyNumberFormat="1" applyFont="1" applyFill="1" applyBorder="1" applyAlignment="1">
      <alignment/>
    </xf>
    <xf numFmtId="165" fontId="2" fillId="4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150" zoomScaleNormal="150" zoomScalePageLayoutView="0" workbookViewId="0" topLeftCell="A9">
      <selection activeCell="I53" sqref="I53"/>
    </sheetView>
  </sheetViews>
  <sheetFormatPr defaultColWidth="9.00390625" defaultRowHeight="12.75"/>
  <cols>
    <col min="1" max="1" width="32.625" style="0" customWidth="1"/>
    <col min="2" max="2" width="23.125" style="0" customWidth="1"/>
    <col min="3" max="3" width="7.875" style="37" bestFit="1" customWidth="1"/>
    <col min="4" max="5" width="8.125" style="61" customWidth="1"/>
    <col min="6" max="6" width="7.75390625" style="58" customWidth="1"/>
    <col min="7" max="7" width="8.125" style="0" bestFit="1" customWidth="1"/>
    <col min="8" max="8" width="7.625" style="0" customWidth="1"/>
    <col min="9" max="9" width="8.125" style="0" customWidth="1"/>
  </cols>
  <sheetData>
    <row r="1" spans="1:9" s="37" customFormat="1" ht="16.5" customHeight="1">
      <c r="A1" s="76" t="s">
        <v>108</v>
      </c>
      <c r="B1" s="76"/>
      <c r="C1" s="76"/>
      <c r="D1" s="76"/>
      <c r="E1" s="76"/>
      <c r="F1" s="76"/>
      <c r="G1" s="76"/>
      <c r="H1" s="76"/>
      <c r="I1" s="76"/>
    </row>
    <row r="2" spans="6:8" ht="11.25" customHeight="1">
      <c r="F2" s="52"/>
      <c r="G2" s="77" t="s">
        <v>24</v>
      </c>
      <c r="H2" s="77"/>
    </row>
    <row r="3" spans="1:9" ht="52.5" customHeight="1">
      <c r="A3" s="1" t="s">
        <v>0</v>
      </c>
      <c r="B3" s="1" t="s">
        <v>26</v>
      </c>
      <c r="C3" s="38" t="s">
        <v>92</v>
      </c>
      <c r="D3" s="62" t="s">
        <v>93</v>
      </c>
      <c r="E3" s="62" t="s">
        <v>109</v>
      </c>
      <c r="F3" s="53" t="s">
        <v>110</v>
      </c>
      <c r="G3" s="2" t="s">
        <v>57</v>
      </c>
      <c r="H3" s="2" t="s">
        <v>45</v>
      </c>
      <c r="I3" s="2" t="s">
        <v>94</v>
      </c>
    </row>
    <row r="4" spans="1:9" ht="12" customHeight="1">
      <c r="A4" s="3" t="s">
        <v>1</v>
      </c>
      <c r="B4" s="4"/>
      <c r="C4" s="39">
        <f>C5+C18</f>
        <v>478.7</v>
      </c>
      <c r="D4" s="63">
        <f>D5+D18</f>
        <v>493.9</v>
      </c>
      <c r="E4" s="63">
        <f>E5+E18</f>
        <v>399.8999999999999</v>
      </c>
      <c r="F4" s="42">
        <f>F5+F18</f>
        <v>562.9000000000001</v>
      </c>
      <c r="G4" s="25">
        <f aca="true" t="shared" si="0" ref="G4:G62">E4/C4*100</f>
        <v>83.53875078337161</v>
      </c>
      <c r="H4" s="26">
        <f aca="true" t="shared" si="1" ref="H4:H62">E4/D4*100</f>
        <v>80.96780724843084</v>
      </c>
      <c r="I4" s="27">
        <f>E4/F4*100</f>
        <v>71.04281399893407</v>
      </c>
    </row>
    <row r="5" spans="1:9" ht="12.75">
      <c r="A5" s="12" t="s">
        <v>19</v>
      </c>
      <c r="B5" s="4"/>
      <c r="C5" s="39">
        <f>C6+C8+C10+C17</f>
        <v>444.7</v>
      </c>
      <c r="D5" s="63">
        <f>D6+D8+D10+D17</f>
        <v>444.7</v>
      </c>
      <c r="E5" s="63">
        <f>E6+E8+E10+E17+E16</f>
        <v>357.19999999999993</v>
      </c>
      <c r="F5" s="42">
        <f>F6+F8+F10+F17+F16</f>
        <v>332.50000000000006</v>
      </c>
      <c r="G5" s="25">
        <f t="shared" si="0"/>
        <v>80.32381380706093</v>
      </c>
      <c r="H5" s="26">
        <f t="shared" si="1"/>
        <v>80.32381380706093</v>
      </c>
      <c r="I5" s="27">
        <f>E5/F5*100</f>
        <v>107.42857142857139</v>
      </c>
    </row>
    <row r="6" spans="1:9" ht="12.75">
      <c r="A6" s="13" t="s">
        <v>2</v>
      </c>
      <c r="B6" s="5" t="s">
        <v>27</v>
      </c>
      <c r="C6" s="40">
        <f>C7</f>
        <v>173.5</v>
      </c>
      <c r="D6" s="64">
        <f>D7</f>
        <v>173.5</v>
      </c>
      <c r="E6" s="64">
        <f>E7</f>
        <v>147</v>
      </c>
      <c r="F6" s="54">
        <f>F7</f>
        <v>135</v>
      </c>
      <c r="G6" s="25">
        <f t="shared" si="0"/>
        <v>84.72622478386167</v>
      </c>
      <c r="H6" s="26">
        <f t="shared" si="1"/>
        <v>84.72622478386167</v>
      </c>
      <c r="I6" s="27">
        <f>E6/F6*100</f>
        <v>108.88888888888889</v>
      </c>
    </row>
    <row r="7" spans="1:9" ht="12.75">
      <c r="A7" s="14" t="s">
        <v>3</v>
      </c>
      <c r="B7" s="1" t="s">
        <v>51</v>
      </c>
      <c r="C7" s="41">
        <v>173.5</v>
      </c>
      <c r="D7" s="65">
        <v>173.5</v>
      </c>
      <c r="E7" s="65">
        <v>147</v>
      </c>
      <c r="F7" s="55">
        <v>135</v>
      </c>
      <c r="G7" s="25">
        <f t="shared" si="0"/>
        <v>84.72622478386167</v>
      </c>
      <c r="H7" s="26">
        <f t="shared" si="1"/>
        <v>84.72622478386167</v>
      </c>
      <c r="I7" s="27">
        <f>E7*100/F7</f>
        <v>108.88888888888889</v>
      </c>
    </row>
    <row r="8" spans="1:9" ht="12.75">
      <c r="A8" s="13" t="s">
        <v>4</v>
      </c>
      <c r="B8" s="5" t="s">
        <v>28</v>
      </c>
      <c r="C8" s="40">
        <f>C9</f>
        <v>15.1</v>
      </c>
      <c r="D8" s="64">
        <f>D9</f>
        <v>15.1</v>
      </c>
      <c r="E8" s="64">
        <f>E9</f>
        <v>4.9</v>
      </c>
      <c r="F8" s="54">
        <f>F9</f>
        <v>12.9</v>
      </c>
      <c r="G8" s="25">
        <f t="shared" si="0"/>
        <v>32.450331125827816</v>
      </c>
      <c r="H8" s="26">
        <f t="shared" si="1"/>
        <v>32.450331125827816</v>
      </c>
      <c r="I8" s="27">
        <f>E8*100/F8</f>
        <v>37.98449612403101</v>
      </c>
    </row>
    <row r="9" spans="1:9" ht="12.75" customHeight="1">
      <c r="A9" s="15" t="s">
        <v>5</v>
      </c>
      <c r="B9" s="2" t="s">
        <v>52</v>
      </c>
      <c r="C9" s="41">
        <v>15.1</v>
      </c>
      <c r="D9" s="65">
        <v>15.1</v>
      </c>
      <c r="E9" s="65">
        <v>4.9</v>
      </c>
      <c r="F9" s="55">
        <v>12.9</v>
      </c>
      <c r="G9" s="25">
        <f t="shared" si="0"/>
        <v>32.450331125827816</v>
      </c>
      <c r="H9" s="26">
        <f t="shared" si="1"/>
        <v>32.450331125827816</v>
      </c>
      <c r="I9" s="27">
        <f>E9*100/F9</f>
        <v>37.98449612403101</v>
      </c>
    </row>
    <row r="10" spans="1:9" ht="17.25" customHeight="1">
      <c r="A10" s="16" t="s">
        <v>6</v>
      </c>
      <c r="B10" s="6" t="s">
        <v>29</v>
      </c>
      <c r="C10" s="40">
        <f>C11+C12</f>
        <v>217.1</v>
      </c>
      <c r="D10" s="64">
        <f>D11+D12</f>
        <v>217.1</v>
      </c>
      <c r="E10" s="64">
        <f>E11+E12</f>
        <v>185.39999999999998</v>
      </c>
      <c r="F10" s="54">
        <f>F11+F12</f>
        <v>128.3</v>
      </c>
      <c r="G10" s="25">
        <f t="shared" si="0"/>
        <v>85.39843390142791</v>
      </c>
      <c r="H10" s="26">
        <f t="shared" si="1"/>
        <v>85.39843390142791</v>
      </c>
      <c r="I10" s="27">
        <f>E10*100/F10</f>
        <v>144.50506625097424</v>
      </c>
    </row>
    <row r="11" spans="1:9" ht="15.75" customHeight="1">
      <c r="A11" s="15" t="s">
        <v>7</v>
      </c>
      <c r="B11" s="2" t="s">
        <v>30</v>
      </c>
      <c r="C11" s="41">
        <v>64.4</v>
      </c>
      <c r="D11" s="65">
        <v>64.4</v>
      </c>
      <c r="E11" s="65">
        <v>39.2</v>
      </c>
      <c r="F11" s="55">
        <v>2.1</v>
      </c>
      <c r="G11" s="25">
        <f t="shared" si="0"/>
        <v>60.86956521739131</v>
      </c>
      <c r="H11" s="26">
        <f t="shared" si="1"/>
        <v>60.86956521739131</v>
      </c>
      <c r="I11" s="27" t="s">
        <v>115</v>
      </c>
    </row>
    <row r="12" spans="1:9" ht="14.25" customHeight="1">
      <c r="A12" s="16" t="s">
        <v>22</v>
      </c>
      <c r="B12" s="6" t="s">
        <v>31</v>
      </c>
      <c r="C12" s="42">
        <f>C13+C14</f>
        <v>152.7</v>
      </c>
      <c r="D12" s="66">
        <f>D13+D14</f>
        <v>152.7</v>
      </c>
      <c r="E12" s="66">
        <f>E13+E14</f>
        <v>146.2</v>
      </c>
      <c r="F12" s="42">
        <f>F13+F14</f>
        <v>126.2</v>
      </c>
      <c r="G12" s="25">
        <f t="shared" si="0"/>
        <v>95.74328749181402</v>
      </c>
      <c r="H12" s="26">
        <f t="shared" si="1"/>
        <v>95.74328749181402</v>
      </c>
      <c r="I12" s="27">
        <f>E12*100/F12</f>
        <v>115.84786053882723</v>
      </c>
    </row>
    <row r="13" spans="1:9" ht="12.75" customHeight="1" hidden="1">
      <c r="A13" s="15" t="s">
        <v>8</v>
      </c>
      <c r="B13" s="2" t="s">
        <v>32</v>
      </c>
      <c r="C13" s="41">
        <v>143.7</v>
      </c>
      <c r="D13" s="65">
        <v>143.7</v>
      </c>
      <c r="E13" s="65">
        <v>139.1</v>
      </c>
      <c r="F13" s="55">
        <v>118</v>
      </c>
      <c r="G13" s="25">
        <f t="shared" si="0"/>
        <v>96.79888656924149</v>
      </c>
      <c r="H13" s="26">
        <f t="shared" si="1"/>
        <v>96.79888656924149</v>
      </c>
      <c r="I13" s="27">
        <f>E13*100/F13</f>
        <v>117.88135593220339</v>
      </c>
    </row>
    <row r="14" spans="1:9" ht="12" customHeight="1" hidden="1">
      <c r="A14" s="15" t="s">
        <v>9</v>
      </c>
      <c r="B14" s="2" t="s">
        <v>33</v>
      </c>
      <c r="C14" s="41">
        <v>9</v>
      </c>
      <c r="D14" s="65">
        <v>9</v>
      </c>
      <c r="E14" s="65">
        <v>7.1</v>
      </c>
      <c r="F14" s="55">
        <v>8.2</v>
      </c>
      <c r="G14" s="25">
        <f t="shared" si="0"/>
        <v>78.88888888888889</v>
      </c>
      <c r="H14" s="26">
        <f t="shared" si="1"/>
        <v>78.88888888888889</v>
      </c>
      <c r="I14" s="27">
        <f>E14*100/F14</f>
        <v>86.58536585365854</v>
      </c>
    </row>
    <row r="15" spans="1:9" ht="0.75" customHeight="1" hidden="1">
      <c r="A15" s="15"/>
      <c r="B15" s="2"/>
      <c r="C15" s="41"/>
      <c r="D15" s="65"/>
      <c r="E15" s="65"/>
      <c r="F15" s="55"/>
      <c r="G15" s="25" t="e">
        <f t="shared" si="0"/>
        <v>#DIV/0!</v>
      </c>
      <c r="H15" s="26" t="e">
        <f t="shared" si="1"/>
        <v>#DIV/0!</v>
      </c>
      <c r="I15" s="27" t="e">
        <f>E15*100/F15</f>
        <v>#DIV/0!</v>
      </c>
    </row>
    <row r="16" spans="1:9" ht="15.75" customHeight="1" hidden="1">
      <c r="A16" s="33" t="s">
        <v>71</v>
      </c>
      <c r="B16" s="2" t="s">
        <v>72</v>
      </c>
      <c r="C16" s="41"/>
      <c r="D16" s="65"/>
      <c r="E16" s="65">
        <v>0</v>
      </c>
      <c r="F16" s="55"/>
      <c r="G16" s="25" t="e">
        <f t="shared" si="0"/>
        <v>#DIV/0!</v>
      </c>
      <c r="H16" s="26" t="e">
        <f t="shared" si="1"/>
        <v>#DIV/0!</v>
      </c>
      <c r="I16" s="27" t="e">
        <f>E16*100/F16</f>
        <v>#DIV/0!</v>
      </c>
    </row>
    <row r="17" spans="1:9" ht="15.75" customHeight="1">
      <c r="A17" s="30" t="s">
        <v>59</v>
      </c>
      <c r="B17" s="2" t="s">
        <v>60</v>
      </c>
      <c r="C17" s="41">
        <v>39</v>
      </c>
      <c r="D17" s="65">
        <v>39</v>
      </c>
      <c r="E17" s="65">
        <v>19.9</v>
      </c>
      <c r="F17" s="55">
        <v>56.3</v>
      </c>
      <c r="G17" s="25">
        <f t="shared" si="0"/>
        <v>51.02564102564102</v>
      </c>
      <c r="H17" s="26">
        <f t="shared" si="1"/>
        <v>51.02564102564102</v>
      </c>
      <c r="I17" s="27">
        <f>E17*100/F17</f>
        <v>35.34635879218472</v>
      </c>
    </row>
    <row r="18" spans="1:9" ht="15" customHeight="1">
      <c r="A18" s="17" t="s">
        <v>20</v>
      </c>
      <c r="B18" s="7"/>
      <c r="C18" s="39">
        <f>C19+C24</f>
        <v>34</v>
      </c>
      <c r="D18" s="63">
        <f>D19+D24+D25</f>
        <v>49.2</v>
      </c>
      <c r="E18" s="63">
        <f>E19+E24+E25</f>
        <v>42.7</v>
      </c>
      <c r="F18" s="42">
        <f>F19+F24+F22+F25+F23</f>
        <v>230.39999999999998</v>
      </c>
      <c r="G18" s="25">
        <f t="shared" si="0"/>
        <v>125.58823529411765</v>
      </c>
      <c r="H18" s="26">
        <f t="shared" si="1"/>
        <v>86.78861788617887</v>
      </c>
      <c r="I18" s="27">
        <f>E18*100/F18</f>
        <v>18.532986111111114</v>
      </c>
    </row>
    <row r="19" spans="1:9" ht="42" customHeight="1">
      <c r="A19" s="32" t="s">
        <v>10</v>
      </c>
      <c r="B19" s="6" t="s">
        <v>34</v>
      </c>
      <c r="C19" s="40">
        <f>C20</f>
        <v>34</v>
      </c>
      <c r="D19" s="64">
        <f>D20</f>
        <v>34</v>
      </c>
      <c r="E19" s="64">
        <f>E20+E21</f>
        <v>31.3</v>
      </c>
      <c r="F19" s="54">
        <f>F20+F21</f>
        <v>47.8</v>
      </c>
      <c r="G19" s="25">
        <f t="shared" si="0"/>
        <v>92.05882352941177</v>
      </c>
      <c r="H19" s="26">
        <f t="shared" si="1"/>
        <v>92.05882352941177</v>
      </c>
      <c r="I19" s="27">
        <f>E19*100/F19</f>
        <v>65.48117154811716</v>
      </c>
    </row>
    <row r="20" spans="1:9" ht="49.5" customHeight="1">
      <c r="A20" s="33" t="s">
        <v>54</v>
      </c>
      <c r="B20" s="2" t="s">
        <v>58</v>
      </c>
      <c r="C20" s="41">
        <v>34</v>
      </c>
      <c r="D20" s="65">
        <v>34</v>
      </c>
      <c r="E20" s="65">
        <v>31.3</v>
      </c>
      <c r="F20" s="55">
        <v>43.5</v>
      </c>
      <c r="G20" s="25">
        <f t="shared" si="0"/>
        <v>92.05882352941177</v>
      </c>
      <c r="H20" s="26">
        <f t="shared" si="1"/>
        <v>92.05882352941177</v>
      </c>
      <c r="I20" s="27">
        <f>E20*100/F20</f>
        <v>71.95402298850574</v>
      </c>
    </row>
    <row r="21" spans="1:9" ht="18" customHeight="1">
      <c r="A21" s="33" t="s">
        <v>83</v>
      </c>
      <c r="B21" s="2" t="s">
        <v>82</v>
      </c>
      <c r="C21" s="41"/>
      <c r="D21" s="65"/>
      <c r="E21" s="65">
        <v>0</v>
      </c>
      <c r="F21" s="55">
        <v>4.3</v>
      </c>
      <c r="G21" s="25"/>
      <c r="H21" s="26"/>
      <c r="I21" s="27">
        <f>E21*100/F21</f>
        <v>0</v>
      </c>
    </row>
    <row r="22" spans="1:9" ht="33.75">
      <c r="A22" s="36" t="s">
        <v>69</v>
      </c>
      <c r="B22" s="31" t="s">
        <v>70</v>
      </c>
      <c r="C22" s="41"/>
      <c r="D22" s="65"/>
      <c r="E22" s="65"/>
      <c r="F22" s="55"/>
      <c r="G22" s="25"/>
      <c r="H22" s="26"/>
      <c r="I22" s="27"/>
    </row>
    <row r="23" spans="1:9" ht="24">
      <c r="A23" s="36" t="s">
        <v>111</v>
      </c>
      <c r="B23" s="31" t="s">
        <v>112</v>
      </c>
      <c r="C23" s="41"/>
      <c r="D23" s="65"/>
      <c r="E23" s="65"/>
      <c r="F23" s="55">
        <v>1</v>
      </c>
      <c r="G23" s="25"/>
      <c r="H23" s="26"/>
      <c r="I23" s="27">
        <f>E23*100/F23</f>
        <v>0</v>
      </c>
    </row>
    <row r="24" spans="1:9" ht="24">
      <c r="A24" s="15" t="s">
        <v>65</v>
      </c>
      <c r="B24" s="2" t="s">
        <v>66</v>
      </c>
      <c r="C24" s="41"/>
      <c r="D24" s="65"/>
      <c r="E24" s="65">
        <v>0</v>
      </c>
      <c r="F24" s="55">
        <v>181.6</v>
      </c>
      <c r="G24" s="25"/>
      <c r="H24" s="26"/>
      <c r="I24" s="27">
        <f>E24*100/F24</f>
        <v>0</v>
      </c>
    </row>
    <row r="25" spans="1:9" ht="25.5" customHeight="1">
      <c r="A25" s="15" t="s">
        <v>100</v>
      </c>
      <c r="B25" s="2" t="s">
        <v>101</v>
      </c>
      <c r="C25" s="41"/>
      <c r="D25" s="65">
        <v>15.2</v>
      </c>
      <c r="E25" s="65">
        <v>11.4</v>
      </c>
      <c r="F25" s="55"/>
      <c r="G25" s="25"/>
      <c r="H25" s="26">
        <f t="shared" si="1"/>
        <v>75.00000000000001</v>
      </c>
      <c r="I25" s="27"/>
    </row>
    <row r="26" spans="1:9" ht="15.75" customHeight="1">
      <c r="A26" s="16" t="s">
        <v>11</v>
      </c>
      <c r="B26" s="6" t="s">
        <v>35</v>
      </c>
      <c r="C26" s="40">
        <f>C27+C28+C34+C29+C33+C35+C37+C31+C38</f>
        <v>2585.5</v>
      </c>
      <c r="D26" s="64">
        <f>D27+D28+D34+D29+D33+D35+D37+D31+D38</f>
        <v>3124.9</v>
      </c>
      <c r="E26" s="64">
        <f>E27+E28+E34+E29+E33+E35+E37+E32+E31+E38</f>
        <v>2903</v>
      </c>
      <c r="F26" s="40">
        <f>F27+F28+F34+F29+F33+F35+F37+F32+F31+F38</f>
        <v>3012.8</v>
      </c>
      <c r="G26" s="25">
        <f t="shared" si="0"/>
        <v>112.28002320634307</v>
      </c>
      <c r="H26" s="26">
        <f t="shared" si="1"/>
        <v>92.89897276712854</v>
      </c>
      <c r="I26" s="27">
        <f>E26*100/F26</f>
        <v>96.35554965480615</v>
      </c>
    </row>
    <row r="27" spans="1:9" ht="27.75" customHeight="1">
      <c r="A27" s="15" t="s">
        <v>44</v>
      </c>
      <c r="B27" s="2" t="s">
        <v>36</v>
      </c>
      <c r="C27" s="41">
        <v>1780</v>
      </c>
      <c r="D27" s="65">
        <v>1931</v>
      </c>
      <c r="E27" s="65">
        <v>1766.7</v>
      </c>
      <c r="F27" s="55">
        <v>1528.7</v>
      </c>
      <c r="G27" s="25">
        <f t="shared" si="0"/>
        <v>99.25280898876406</v>
      </c>
      <c r="H27" s="26">
        <f t="shared" si="1"/>
        <v>91.49145520455723</v>
      </c>
      <c r="I27" s="27">
        <f>E27*100/F27</f>
        <v>115.56878393406161</v>
      </c>
    </row>
    <row r="28" spans="1:9" ht="35.25" customHeight="1">
      <c r="A28" s="15" t="s">
        <v>56</v>
      </c>
      <c r="B28" s="2" t="s">
        <v>55</v>
      </c>
      <c r="C28" s="41">
        <v>150</v>
      </c>
      <c r="D28" s="65">
        <v>150</v>
      </c>
      <c r="E28" s="65">
        <v>150</v>
      </c>
      <c r="F28" s="55">
        <v>150</v>
      </c>
      <c r="G28" s="25">
        <f t="shared" si="0"/>
        <v>100</v>
      </c>
      <c r="H28" s="26">
        <f t="shared" si="1"/>
        <v>100</v>
      </c>
      <c r="I28" s="27">
        <f>E28*100/F28</f>
        <v>100</v>
      </c>
    </row>
    <row r="29" spans="1:9" ht="28.5" customHeight="1">
      <c r="A29" s="15" t="s">
        <v>61</v>
      </c>
      <c r="B29" s="2" t="s">
        <v>62</v>
      </c>
      <c r="C29" s="41">
        <v>381.6</v>
      </c>
      <c r="D29" s="65">
        <v>214.9</v>
      </c>
      <c r="E29" s="65">
        <v>214.9</v>
      </c>
      <c r="F29" s="55">
        <v>726.3</v>
      </c>
      <c r="G29" s="25">
        <f t="shared" si="0"/>
        <v>56.31551362683438</v>
      </c>
      <c r="H29" s="26">
        <f t="shared" si="1"/>
        <v>100</v>
      </c>
      <c r="I29" s="27">
        <f>E29*100/F29</f>
        <v>29.58832438386342</v>
      </c>
    </row>
    <row r="30" spans="1:9" ht="25.5" customHeight="1" hidden="1">
      <c r="A30" s="15" t="s">
        <v>67</v>
      </c>
      <c r="B30" s="2" t="s">
        <v>68</v>
      </c>
      <c r="C30" s="41"/>
      <c r="D30" s="65"/>
      <c r="E30" s="65">
        <v>0</v>
      </c>
      <c r="F30" s="55">
        <v>0</v>
      </c>
      <c r="G30" s="25" t="e">
        <f t="shared" si="0"/>
        <v>#DIV/0!</v>
      </c>
      <c r="H30" s="26" t="e">
        <f t="shared" si="1"/>
        <v>#DIV/0!</v>
      </c>
      <c r="I30" s="27" t="e">
        <f>E30*100/F30</f>
        <v>#DIV/0!</v>
      </c>
    </row>
    <row r="31" spans="1:9" ht="21" customHeight="1">
      <c r="A31" s="15" t="s">
        <v>90</v>
      </c>
      <c r="B31" s="2" t="s">
        <v>91</v>
      </c>
      <c r="C31" s="41"/>
      <c r="D31" s="65">
        <v>174</v>
      </c>
      <c r="E31" s="65">
        <v>174</v>
      </c>
      <c r="F31" s="55">
        <v>399.8</v>
      </c>
      <c r="G31" s="25"/>
      <c r="H31" s="26">
        <f t="shared" si="1"/>
        <v>100</v>
      </c>
      <c r="I31" s="27">
        <f>E31*100/F31</f>
        <v>43.52176088044022</v>
      </c>
    </row>
    <row r="32" spans="1:9" ht="0.75" customHeight="1" hidden="1">
      <c r="A32" s="33" t="s">
        <v>79</v>
      </c>
      <c r="B32" s="35" t="s">
        <v>80</v>
      </c>
      <c r="C32" s="41"/>
      <c r="D32" s="65"/>
      <c r="E32" s="65"/>
      <c r="F32" s="55">
        <v>0</v>
      </c>
      <c r="G32" s="25" t="e">
        <f t="shared" si="0"/>
        <v>#DIV/0!</v>
      </c>
      <c r="H32" s="26" t="e">
        <f t="shared" si="1"/>
        <v>#DIV/0!</v>
      </c>
      <c r="I32" s="27" t="e">
        <f>E32*100/F32</f>
        <v>#DIV/0!</v>
      </c>
    </row>
    <row r="33" spans="1:9" ht="24" customHeight="1">
      <c r="A33" s="15" t="s">
        <v>63</v>
      </c>
      <c r="B33" s="2" t="s">
        <v>64</v>
      </c>
      <c r="C33" s="41">
        <v>145.9</v>
      </c>
      <c r="D33" s="65">
        <v>406</v>
      </c>
      <c r="E33" s="65">
        <v>362.4</v>
      </c>
      <c r="F33" s="55">
        <v>91.5</v>
      </c>
      <c r="G33" s="25" t="s">
        <v>114</v>
      </c>
      <c r="H33" s="26">
        <f t="shared" si="1"/>
        <v>89.26108374384236</v>
      </c>
      <c r="I33" s="27">
        <f>E33*100/F33</f>
        <v>396.0655737704918</v>
      </c>
    </row>
    <row r="34" spans="1:9" ht="24">
      <c r="A34" s="15" t="s">
        <v>76</v>
      </c>
      <c r="B34" s="2" t="s">
        <v>53</v>
      </c>
      <c r="C34" s="41">
        <v>114</v>
      </c>
      <c r="D34" s="65">
        <v>115.1</v>
      </c>
      <c r="E34" s="65">
        <v>115.1</v>
      </c>
      <c r="F34" s="55">
        <v>116.5</v>
      </c>
      <c r="G34" s="25">
        <f t="shared" si="0"/>
        <v>100.96491228070175</v>
      </c>
      <c r="H34" s="26">
        <f t="shared" si="1"/>
        <v>100</v>
      </c>
      <c r="I34" s="27">
        <f>E34*100/F34</f>
        <v>98.79828326180258</v>
      </c>
    </row>
    <row r="35" spans="1:9" ht="0.75" customHeight="1" hidden="1">
      <c r="A35" s="15"/>
      <c r="B35" s="2"/>
      <c r="C35" s="41"/>
      <c r="D35" s="65"/>
      <c r="E35" s="65"/>
      <c r="F35" s="55"/>
      <c r="G35" s="25" t="e">
        <f t="shared" si="0"/>
        <v>#DIV/0!</v>
      </c>
      <c r="H35" s="26" t="e">
        <f t="shared" si="1"/>
        <v>#DIV/0!</v>
      </c>
      <c r="I35" s="27" t="e">
        <f>E35*100/F35</f>
        <v>#DIV/0!</v>
      </c>
    </row>
    <row r="36" spans="1:9" ht="12.75" hidden="1">
      <c r="A36" s="15" t="s">
        <v>25</v>
      </c>
      <c r="B36" s="2"/>
      <c r="C36" s="41"/>
      <c r="D36" s="65"/>
      <c r="E36" s="65"/>
      <c r="F36" s="55"/>
      <c r="G36" s="25" t="e">
        <f t="shared" si="0"/>
        <v>#DIV/0!</v>
      </c>
      <c r="H36" s="26" t="e">
        <f t="shared" si="1"/>
        <v>#DIV/0!</v>
      </c>
      <c r="I36" s="27" t="e">
        <f>E36*100/F36</f>
        <v>#DIV/0!</v>
      </c>
    </row>
    <row r="37" spans="1:9" ht="24" hidden="1">
      <c r="A37" s="15" t="s">
        <v>74</v>
      </c>
      <c r="B37" s="2" t="s">
        <v>75</v>
      </c>
      <c r="C37" s="41"/>
      <c r="D37" s="65"/>
      <c r="E37" s="65">
        <v>0</v>
      </c>
      <c r="F37" s="55"/>
      <c r="G37" s="25" t="e">
        <f t="shared" si="0"/>
        <v>#DIV/0!</v>
      </c>
      <c r="H37" s="26" t="e">
        <f t="shared" si="1"/>
        <v>#DIV/0!</v>
      </c>
      <c r="I37" s="27" t="e">
        <f>E37*100/F37</f>
        <v>#DIV/0!</v>
      </c>
    </row>
    <row r="38" spans="1:9" ht="21.75" customHeight="1">
      <c r="A38" s="46" t="s">
        <v>95</v>
      </c>
      <c r="B38" s="6" t="s">
        <v>97</v>
      </c>
      <c r="C38" s="41">
        <f>C39</f>
        <v>14</v>
      </c>
      <c r="D38" s="65">
        <f>D39</f>
        <v>133.9</v>
      </c>
      <c r="E38" s="65">
        <f>E39</f>
        <v>119.9</v>
      </c>
      <c r="F38" s="55"/>
      <c r="G38" s="25" t="s">
        <v>113</v>
      </c>
      <c r="H38" s="26">
        <f t="shared" si="1"/>
        <v>89.54443614637789</v>
      </c>
      <c r="I38" s="27"/>
    </row>
    <row r="39" spans="1:9" ht="20.25" customHeight="1">
      <c r="A39" s="34" t="s">
        <v>96</v>
      </c>
      <c r="B39" s="2" t="s">
        <v>98</v>
      </c>
      <c r="C39" s="41">
        <v>14</v>
      </c>
      <c r="D39" s="65">
        <v>133.9</v>
      </c>
      <c r="E39" s="65">
        <v>119.9</v>
      </c>
      <c r="F39" s="55"/>
      <c r="G39" s="25" t="s">
        <v>113</v>
      </c>
      <c r="H39" s="26">
        <f t="shared" si="1"/>
        <v>89.54443614637789</v>
      </c>
      <c r="I39" s="27"/>
    </row>
    <row r="40" spans="1:9" ht="31.5" hidden="1">
      <c r="A40" s="32" t="s">
        <v>12</v>
      </c>
      <c r="B40" s="6" t="s">
        <v>37</v>
      </c>
      <c r="C40" s="40"/>
      <c r="D40" s="64"/>
      <c r="E40" s="64"/>
      <c r="F40" s="54"/>
      <c r="G40" s="25" t="e">
        <f t="shared" si="0"/>
        <v>#DIV/0!</v>
      </c>
      <c r="H40" s="26" t="e">
        <f t="shared" si="1"/>
        <v>#DIV/0!</v>
      </c>
      <c r="I40" s="27" t="e">
        <f>E40*100/F40</f>
        <v>#DIV/0!</v>
      </c>
    </row>
    <row r="41" spans="1:9" s="51" customFormat="1" ht="18.75" customHeight="1">
      <c r="A41" s="47" t="s">
        <v>13</v>
      </c>
      <c r="B41" s="48"/>
      <c r="C41" s="49">
        <f>C4+C26+C40</f>
        <v>3064.2</v>
      </c>
      <c r="D41" s="67">
        <f>D4+D26+D40</f>
        <v>3618.8</v>
      </c>
      <c r="E41" s="67">
        <f>E4+E26+E40</f>
        <v>3302.9</v>
      </c>
      <c r="F41" s="59">
        <f>F4+F26+F40</f>
        <v>3575.7000000000003</v>
      </c>
      <c r="G41" s="50">
        <f t="shared" si="0"/>
        <v>107.78996149076431</v>
      </c>
      <c r="H41" s="74">
        <f t="shared" si="1"/>
        <v>91.27058693489555</v>
      </c>
      <c r="I41" s="75">
        <f>E41*100/F41</f>
        <v>92.37072461336241</v>
      </c>
    </row>
    <row r="42" spans="1:9" ht="11.25" customHeight="1">
      <c r="A42" s="7" t="s">
        <v>14</v>
      </c>
      <c r="B42" s="7"/>
      <c r="C42" s="40"/>
      <c r="D42" s="64"/>
      <c r="E42" s="64"/>
      <c r="F42" s="54"/>
      <c r="G42" s="25"/>
      <c r="H42" s="26"/>
      <c r="I42" s="27"/>
    </row>
    <row r="43" spans="1:9" ht="12.75">
      <c r="A43" s="16" t="s">
        <v>15</v>
      </c>
      <c r="B43" s="8" t="s">
        <v>86</v>
      </c>
      <c r="C43" s="40">
        <v>682.1</v>
      </c>
      <c r="D43" s="68">
        <v>692.1</v>
      </c>
      <c r="E43" s="64">
        <v>612.3</v>
      </c>
      <c r="F43" s="54">
        <v>593.6</v>
      </c>
      <c r="G43" s="25">
        <f t="shared" si="0"/>
        <v>89.76689634950887</v>
      </c>
      <c r="H43" s="26">
        <f t="shared" si="1"/>
        <v>88.469874295622</v>
      </c>
      <c r="I43" s="27">
        <f>E43*100/F43</f>
        <v>103.15026954177895</v>
      </c>
    </row>
    <row r="44" spans="1:9" ht="12.75">
      <c r="A44" s="15" t="s">
        <v>16</v>
      </c>
      <c r="B44" s="2">
        <v>211.213</v>
      </c>
      <c r="C44" s="41">
        <v>572.5</v>
      </c>
      <c r="D44" s="69">
        <v>572.5</v>
      </c>
      <c r="E44" s="65">
        <v>515.7</v>
      </c>
      <c r="F44" s="55">
        <v>509.5</v>
      </c>
      <c r="G44" s="25">
        <f t="shared" si="0"/>
        <v>90.07860262008734</v>
      </c>
      <c r="H44" s="26">
        <f t="shared" si="1"/>
        <v>90.07860262008734</v>
      </c>
      <c r="I44" s="27">
        <f>E44*100/F44</f>
        <v>101.21687929342494</v>
      </c>
    </row>
    <row r="45" spans="1:9" ht="12.75">
      <c r="A45" s="15" t="s">
        <v>23</v>
      </c>
      <c r="B45" s="2">
        <v>223</v>
      </c>
      <c r="C45" s="41">
        <v>36.5</v>
      </c>
      <c r="D45" s="69">
        <v>41.5</v>
      </c>
      <c r="E45" s="65">
        <v>32.4</v>
      </c>
      <c r="F45" s="55">
        <v>37.4</v>
      </c>
      <c r="G45" s="25">
        <f t="shared" si="0"/>
        <v>88.76712328767123</v>
      </c>
      <c r="H45" s="26">
        <f t="shared" si="1"/>
        <v>78.07228915662651</v>
      </c>
      <c r="I45" s="27">
        <f>E45*100/F45</f>
        <v>86.63101604278076</v>
      </c>
    </row>
    <row r="46" spans="1:9" ht="12.75">
      <c r="A46" s="15" t="s">
        <v>17</v>
      </c>
      <c r="B46" s="2"/>
      <c r="C46" s="41">
        <f>C43-C44-C45</f>
        <v>73.10000000000002</v>
      </c>
      <c r="D46" s="69">
        <f>D43-D44-D45</f>
        <v>78.10000000000002</v>
      </c>
      <c r="E46" s="65">
        <f>E43-E44-E45</f>
        <v>64.1999999999999</v>
      </c>
      <c r="F46" s="55">
        <f>F43-F44-F45</f>
        <v>46.700000000000024</v>
      </c>
      <c r="G46" s="25">
        <f t="shared" si="0"/>
        <v>87.82489740082063</v>
      </c>
      <c r="H46" s="26">
        <f t="shared" si="1"/>
        <v>82.20230473751585</v>
      </c>
      <c r="I46" s="27">
        <f>E46*100/F46</f>
        <v>137.47323340471064</v>
      </c>
    </row>
    <row r="47" spans="1:9" ht="12.75" customHeight="1">
      <c r="A47" s="17" t="s">
        <v>73</v>
      </c>
      <c r="B47" s="9" t="s">
        <v>46</v>
      </c>
      <c r="C47" s="39">
        <v>114</v>
      </c>
      <c r="D47" s="70">
        <v>115.1</v>
      </c>
      <c r="E47" s="63">
        <v>95.9</v>
      </c>
      <c r="F47" s="42">
        <v>102.2</v>
      </c>
      <c r="G47" s="25">
        <f t="shared" si="0"/>
        <v>84.12280701754386</v>
      </c>
      <c r="H47" s="26">
        <f t="shared" si="1"/>
        <v>83.31885317115552</v>
      </c>
      <c r="I47" s="27">
        <f>E47*100/F47</f>
        <v>93.83561643835615</v>
      </c>
    </row>
    <row r="48" spans="1:9" ht="24">
      <c r="A48" s="16" t="s">
        <v>38</v>
      </c>
      <c r="B48" s="8" t="s">
        <v>39</v>
      </c>
      <c r="C48" s="40">
        <v>560.6</v>
      </c>
      <c r="D48" s="68">
        <v>610.3</v>
      </c>
      <c r="E48" s="64">
        <v>493.5</v>
      </c>
      <c r="F48" s="54">
        <v>454.3</v>
      </c>
      <c r="G48" s="25">
        <f t="shared" si="0"/>
        <v>88.03068141277203</v>
      </c>
      <c r="H48" s="26">
        <f t="shared" si="1"/>
        <v>80.8618712108799</v>
      </c>
      <c r="I48" s="27">
        <f>E48*100/F48</f>
        <v>108.62865947611711</v>
      </c>
    </row>
    <row r="49" spans="1:9" ht="12.75">
      <c r="A49" s="16" t="s">
        <v>48</v>
      </c>
      <c r="B49" s="8" t="s">
        <v>47</v>
      </c>
      <c r="C49" s="40"/>
      <c r="D49" s="68"/>
      <c r="E49" s="64"/>
      <c r="F49" s="54">
        <v>15.8</v>
      </c>
      <c r="G49" s="25"/>
      <c r="H49" s="26"/>
      <c r="I49" s="27">
        <f>E49*100/F49</f>
        <v>0</v>
      </c>
    </row>
    <row r="50" spans="1:9" ht="12.75">
      <c r="A50" s="16" t="s">
        <v>103</v>
      </c>
      <c r="B50" s="8" t="s">
        <v>102</v>
      </c>
      <c r="C50" s="40">
        <v>291.8</v>
      </c>
      <c r="D50" s="68">
        <v>548.1</v>
      </c>
      <c r="E50" s="64">
        <v>489.2</v>
      </c>
      <c r="F50" s="54"/>
      <c r="G50" s="25">
        <f t="shared" si="0"/>
        <v>167.64907470870457</v>
      </c>
      <c r="H50" s="26">
        <f t="shared" si="1"/>
        <v>89.25378580550993</v>
      </c>
      <c r="I50" s="27"/>
    </row>
    <row r="51" spans="1:9" ht="16.5" customHeight="1" hidden="1">
      <c r="A51" s="16" t="s">
        <v>48</v>
      </c>
      <c r="B51" s="8" t="s">
        <v>47</v>
      </c>
      <c r="C51" s="40"/>
      <c r="D51" s="68"/>
      <c r="E51" s="64">
        <v>0</v>
      </c>
      <c r="F51" s="54">
        <v>0</v>
      </c>
      <c r="G51" s="25" t="e">
        <f t="shared" si="0"/>
        <v>#DIV/0!</v>
      </c>
      <c r="H51" s="26" t="e">
        <f t="shared" si="1"/>
        <v>#DIV/0!</v>
      </c>
      <c r="I51" s="27" t="e">
        <f>E51*100/F51</f>
        <v>#DIV/0!</v>
      </c>
    </row>
    <row r="52" spans="1:9" ht="11.25" customHeight="1">
      <c r="A52" s="16" t="s">
        <v>78</v>
      </c>
      <c r="B52" s="8" t="s">
        <v>77</v>
      </c>
      <c r="C52" s="40">
        <v>281.7</v>
      </c>
      <c r="D52" s="68">
        <f>D53+D54</f>
        <v>290.79999999999995</v>
      </c>
      <c r="E52" s="64">
        <f>E53+E54</f>
        <v>204.9</v>
      </c>
      <c r="F52" s="54">
        <v>387.8</v>
      </c>
      <c r="G52" s="25">
        <f t="shared" si="0"/>
        <v>72.73695420660277</v>
      </c>
      <c r="H52" s="26">
        <f t="shared" si="1"/>
        <v>70.4607977991747</v>
      </c>
      <c r="I52" s="27">
        <f>E52*100/F52</f>
        <v>52.83651366683858</v>
      </c>
    </row>
    <row r="53" spans="1:9" ht="14.25" customHeight="1">
      <c r="A53" s="17" t="s">
        <v>87</v>
      </c>
      <c r="B53" s="9" t="s">
        <v>89</v>
      </c>
      <c r="C53" s="39">
        <v>281.7</v>
      </c>
      <c r="D53" s="70">
        <v>260.4</v>
      </c>
      <c r="E53" s="66">
        <v>189.8</v>
      </c>
      <c r="F53" s="42">
        <v>387.8</v>
      </c>
      <c r="G53" s="25">
        <f t="shared" si="0"/>
        <v>67.3766418175364</v>
      </c>
      <c r="H53" s="26">
        <f t="shared" si="1"/>
        <v>72.8878648233487</v>
      </c>
      <c r="I53" s="27">
        <f>E53*100/F53</f>
        <v>48.94275399690562</v>
      </c>
    </row>
    <row r="54" spans="1:9" ht="14.25" customHeight="1">
      <c r="A54" s="17" t="s">
        <v>88</v>
      </c>
      <c r="B54" s="9" t="s">
        <v>104</v>
      </c>
      <c r="C54" s="39"/>
      <c r="D54" s="70">
        <v>30.4</v>
      </c>
      <c r="E54" s="66">
        <v>15.1</v>
      </c>
      <c r="F54" s="42"/>
      <c r="G54" s="25"/>
      <c r="H54" s="26">
        <f t="shared" si="1"/>
        <v>49.67105263157895</v>
      </c>
      <c r="I54" s="27"/>
    </row>
    <row r="55" spans="1:9" ht="14.25" customHeight="1">
      <c r="A55" s="17" t="s">
        <v>42</v>
      </c>
      <c r="B55" s="9" t="s">
        <v>99</v>
      </c>
      <c r="C55" s="39">
        <v>15.2</v>
      </c>
      <c r="D55" s="70">
        <v>0</v>
      </c>
      <c r="E55" s="66"/>
      <c r="F55" s="42"/>
      <c r="G55" s="25">
        <f t="shared" si="0"/>
        <v>0</v>
      </c>
      <c r="H55" s="26"/>
      <c r="I55" s="27"/>
    </row>
    <row r="56" spans="1:9" ht="24">
      <c r="A56" s="16" t="s">
        <v>21</v>
      </c>
      <c r="B56" s="8" t="s">
        <v>40</v>
      </c>
      <c r="C56" s="40">
        <v>723</v>
      </c>
      <c r="D56" s="68">
        <v>874.1</v>
      </c>
      <c r="E56" s="64">
        <v>623.4</v>
      </c>
      <c r="F56" s="54">
        <v>573.3</v>
      </c>
      <c r="G56" s="25">
        <f t="shared" si="0"/>
        <v>86.22406639004149</v>
      </c>
      <c r="H56" s="26">
        <f t="shared" si="1"/>
        <v>71.31907104450292</v>
      </c>
      <c r="I56" s="27">
        <f>E56*100/F56</f>
        <v>108.73888016745161</v>
      </c>
    </row>
    <row r="57" spans="1:9" ht="18" customHeight="1">
      <c r="A57" s="23" t="s">
        <v>49</v>
      </c>
      <c r="B57" s="24" t="s">
        <v>84</v>
      </c>
      <c r="C57" s="42">
        <v>10</v>
      </c>
      <c r="D57" s="71">
        <v>10</v>
      </c>
      <c r="E57" s="66">
        <v>3.5</v>
      </c>
      <c r="F57" s="42">
        <v>3.5</v>
      </c>
      <c r="G57" s="25">
        <f t="shared" si="0"/>
        <v>35</v>
      </c>
      <c r="H57" s="26">
        <f t="shared" si="1"/>
        <v>35</v>
      </c>
      <c r="I57" s="27">
        <f>E57*100/F57</f>
        <v>100</v>
      </c>
    </row>
    <row r="58" spans="1:9" ht="18" customHeight="1">
      <c r="A58" s="17" t="s">
        <v>50</v>
      </c>
      <c r="B58" s="9" t="s">
        <v>85</v>
      </c>
      <c r="C58" s="39">
        <v>4.2</v>
      </c>
      <c r="D58" s="70">
        <v>4.2</v>
      </c>
      <c r="E58" s="66">
        <v>0</v>
      </c>
      <c r="F58" s="42">
        <v>0</v>
      </c>
      <c r="G58" s="25">
        <f t="shared" si="0"/>
        <v>0</v>
      </c>
      <c r="H58" s="26">
        <f t="shared" si="1"/>
        <v>0</v>
      </c>
      <c r="I58" s="27"/>
    </row>
    <row r="59" spans="1:9" ht="22.5" customHeight="1">
      <c r="A59" s="23" t="s">
        <v>41</v>
      </c>
      <c r="B59" s="6">
        <v>1003</v>
      </c>
      <c r="C59" s="40">
        <v>381.6</v>
      </c>
      <c r="D59" s="68">
        <v>508.7</v>
      </c>
      <c r="E59" s="64">
        <v>508.8</v>
      </c>
      <c r="F59" s="54">
        <v>832.2</v>
      </c>
      <c r="G59" s="25">
        <f t="shared" si="0"/>
        <v>133.33333333333331</v>
      </c>
      <c r="H59" s="26">
        <f t="shared" si="1"/>
        <v>100.01965795164145</v>
      </c>
      <c r="I59" s="27">
        <f>E59*100/F59</f>
        <v>61.13914924297044</v>
      </c>
    </row>
    <row r="60" spans="1:9" ht="21.75" customHeight="1" hidden="1">
      <c r="A60" s="34" t="s">
        <v>105</v>
      </c>
      <c r="B60" s="10"/>
      <c r="C60" s="41">
        <v>381.6</v>
      </c>
      <c r="D60" s="69">
        <v>282.6</v>
      </c>
      <c r="E60" s="65">
        <v>0</v>
      </c>
      <c r="F60" s="55"/>
      <c r="G60" s="25">
        <f t="shared" si="0"/>
        <v>0</v>
      </c>
      <c r="H60" s="26">
        <f t="shared" si="1"/>
        <v>0</v>
      </c>
      <c r="I60" s="27" t="e">
        <f>E60*100/F60</f>
        <v>#DIV/0!</v>
      </c>
    </row>
    <row r="61" spans="1:9" ht="15" customHeight="1" hidden="1">
      <c r="A61" s="33" t="s">
        <v>81</v>
      </c>
      <c r="B61" s="10"/>
      <c r="C61" s="41"/>
      <c r="D61" s="69"/>
      <c r="E61" s="65"/>
      <c r="F61" s="55">
        <v>0</v>
      </c>
      <c r="G61" s="25" t="e">
        <f t="shared" si="0"/>
        <v>#DIV/0!</v>
      </c>
      <c r="H61" s="26" t="e">
        <f t="shared" si="1"/>
        <v>#DIV/0!</v>
      </c>
      <c r="I61" s="27" t="e">
        <f>E61*100/F61</f>
        <v>#DIV/0!</v>
      </c>
    </row>
    <row r="62" spans="1:9" s="51" customFormat="1" ht="18" customHeight="1">
      <c r="A62" s="47" t="s">
        <v>18</v>
      </c>
      <c r="B62" s="48"/>
      <c r="C62" s="50">
        <f>C43+C47+C48+C51+C52+C56+C57+C58+C59+C50+C55</f>
        <v>3064.2</v>
      </c>
      <c r="D62" s="72">
        <f>D43+D47+D48+D51+D52+D56+D57+D58+D59+D50+D55</f>
        <v>3653.3999999999996</v>
      </c>
      <c r="E62" s="72">
        <f>E43+E47+E48+E51+E52+E56+E57+E58+E59+E50+E55</f>
        <v>3031.5</v>
      </c>
      <c r="F62" s="60">
        <f>F43+F47+F48+F51+F52+F56+F57+F58+F59+F50+F55+F49</f>
        <v>2962.7</v>
      </c>
      <c r="G62" s="50">
        <f t="shared" si="0"/>
        <v>98.93283728216174</v>
      </c>
      <c r="H62" s="74">
        <f t="shared" si="1"/>
        <v>82.97750041057645</v>
      </c>
      <c r="I62" s="75">
        <f>E62*100/F62</f>
        <v>102.322206095791</v>
      </c>
    </row>
    <row r="63" spans="1:9" ht="21" customHeight="1">
      <c r="A63" s="17" t="s">
        <v>43</v>
      </c>
      <c r="B63" s="11"/>
      <c r="C63" s="43">
        <f>C41-C62</f>
        <v>0</v>
      </c>
      <c r="D63" s="70">
        <f>D41-D62</f>
        <v>-34.599999999999454</v>
      </c>
      <c r="E63" s="63">
        <f>E41-E62</f>
        <v>271.4000000000001</v>
      </c>
      <c r="F63" s="42">
        <f>F41-F62</f>
        <v>613.0000000000005</v>
      </c>
      <c r="G63" s="25"/>
      <c r="H63" s="28"/>
      <c r="I63" s="29"/>
    </row>
    <row r="64" spans="1:8" ht="8.25" customHeight="1">
      <c r="A64" s="18"/>
      <c r="B64" s="19"/>
      <c r="C64" s="44"/>
      <c r="D64" s="44"/>
      <c r="E64" s="44"/>
      <c r="F64" s="56"/>
      <c r="G64" s="20"/>
      <c r="H64" s="21"/>
    </row>
    <row r="65" spans="1:6" ht="11.25" customHeight="1">
      <c r="A65" t="s">
        <v>107</v>
      </c>
      <c r="C65" s="78" t="s">
        <v>106</v>
      </c>
      <c r="D65" s="78"/>
      <c r="E65" s="78"/>
      <c r="F65" s="57"/>
    </row>
    <row r="66" spans="3:6" ht="18" customHeight="1">
      <c r="C66" s="78"/>
      <c r="D66" s="78"/>
      <c r="E66" s="78"/>
      <c r="F66" s="57"/>
    </row>
    <row r="67" spans="1:6" ht="12.75">
      <c r="A67" s="22"/>
      <c r="C67" s="45"/>
      <c r="D67" s="73"/>
      <c r="E67" s="73"/>
      <c r="F67" s="57"/>
    </row>
    <row r="68" spans="3:6" ht="12.75">
      <c r="C68" s="45"/>
      <c r="D68" s="73"/>
      <c r="E68" s="73"/>
      <c r="F68" s="57"/>
    </row>
    <row r="69" ht="12.75">
      <c r="A69" s="22"/>
    </row>
  </sheetData>
  <sheetProtection/>
  <mergeCells count="4">
    <mergeCell ref="A1:I1"/>
    <mergeCell ref="G2:H2"/>
    <mergeCell ref="C65:E65"/>
    <mergeCell ref="C66:E66"/>
  </mergeCells>
  <printOptions/>
  <pageMargins left="1.1811023622047245" right="0.7874015748031497" top="0.984251968503937" bottom="0.68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Надя</cp:lastModifiedBy>
  <cp:lastPrinted>2012-12-07T13:53:25Z</cp:lastPrinted>
  <dcterms:created xsi:type="dcterms:W3CDTF">2006-03-13T07:15:44Z</dcterms:created>
  <dcterms:modified xsi:type="dcterms:W3CDTF">2013-01-30T08:38:15Z</dcterms:modified>
  <cp:category/>
  <cp:version/>
  <cp:contentType/>
  <cp:contentStatus/>
</cp:coreProperties>
</file>