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12" sheetId="1" r:id="rId1"/>
  </sheets>
  <definedNames/>
  <calcPr fullCalcOnLoad="1"/>
</workbook>
</file>

<file path=xl/sharedStrings.xml><?xml version="1.0" encoding="utf-8"?>
<sst xmlns="http://schemas.openxmlformats.org/spreadsheetml/2006/main" count="137" uniqueCount="131">
  <si>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</si>
  <si>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</si>
  <si>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</si>
  <si>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</si>
  <si>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</si>
  <si>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</si>
  <si>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</si>
  <si>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</si>
  <si>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</si>
  <si>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</si>
  <si>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</si>
  <si>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</si>
  <si>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</si>
  <si>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</si>
  <si>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</si>
  <si>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</si>
  <si>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</si>
  <si>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</si>
  <si>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</si>
  <si>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</si>
  <si>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</si>
  <si>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</si>
  <si>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</si>
  <si>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</si>
  <si>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</si>
  <si>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</si>
  <si>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</si>
  <si>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</si>
  <si>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</si>
  <si>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</si>
  <si>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</si>
  <si>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</si>
  <si>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</si>
  <si>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</si>
  <si>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</si>
  <si>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</si>
  <si>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</si>
  <si>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</si>
  <si>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</si>
  <si>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</si>
  <si>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</si>
  <si>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</si>
  <si>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</si>
  <si>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</si>
  <si>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</si>
  <si>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</si>
  <si>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</si>
  <si>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</si>
  <si>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</si>
  <si>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</si>
  <si>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</si>
  <si>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</si>
  <si>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</si>
  <si>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</si>
  <si>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</si>
  <si>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</si>
  <si>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</si>
  <si>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</si>
  <si>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</si>
  <si>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</si>
  <si>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</si>
  <si>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</si>
  <si>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</si>
  <si>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</si>
  <si>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</si>
  <si>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</si>
  <si>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</si>
  <si>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</si>
  <si>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</si>
  <si>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</si>
  <si>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</si>
  <si>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</si>
  <si>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</si>
  <si>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</si>
  <si>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</si>
  <si>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</si>
  <si>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</si>
  <si>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</si>
  <si>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</si>
  <si>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</si>
  <si>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</si>
  <si>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</si>
  <si>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</si>
  <si>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</si>
  <si>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</si>
  <si>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</si>
  <si>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</si>
  <si>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</si>
  <si>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</si>
  <si>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</si>
  <si>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</si>
  <si>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</si>
  <si>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</si>
  <si>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</si>
  <si>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</si>
  <si>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</si>
  <si>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</si>
  <si>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</si>
  <si>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</si>
  <si>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</si>
  <si>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</si>
  <si>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993 111 05035 10 0000 120</t>
  </si>
  <si>
    <t xml:space="preserve">Утверж. план на 2012 г </t>
  </si>
  <si>
    <t>Уточ.     план на 2012 г</t>
  </si>
  <si>
    <t xml:space="preserve">% исп. 2012 к 2011г. 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</si>
  <si>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</si>
  <si>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</si>
  <si>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</si>
  <si>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</si>
  <si>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</si>
  <si>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</si>
  <si>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</si>
  <si>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</si>
  <si>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</si>
  <si>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</si>
  <si>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</si>
  <si>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</si>
  <si>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</si>
  <si>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</si>
  <si>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Е.И.Чернов</t>
  </si>
  <si>
    <t>Начальник финансового отдела</t>
  </si>
  <si>
    <r>
      <t xml:space="preserve">  </t>
    </r>
    <r>
      <rPr>
        <sz val="7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</si>
  <si>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7"/>
        <rFont val="Arial Cyr"/>
        <family val="0"/>
      </rPr>
      <t>Иные межбюджетные трансферты</t>
    </r>
  </si>
  <si>
    <t>Субсидии бюджетам поселений на реализацию федеральных целевых программ</t>
  </si>
  <si>
    <t>993 202 02051 10 0000 151</t>
  </si>
  <si>
    <t>АНАЛИЗ ИСПОЛНЕНИЯ БЮДЖЕТА   АСАНОВСКОГО  ПОСЕЛЕНИЯ НА 01.12.2012 г.</t>
  </si>
  <si>
    <t>Исполнено на 01.12.12</t>
  </si>
  <si>
    <t>Исполнено на 01.12.11</t>
  </si>
  <si>
    <t>св.38р.</t>
  </si>
  <si>
    <t>св.2р.</t>
  </si>
  <si>
    <t>св.5р.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</si>
</sst>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b/>
      <u val="single"/>
      <sz val="7"/>
      <name val="Arial Cyr"/>
      <family val="0"/>
    </font>
    <font>
      <b/>
      <i/>
      <u val="single"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9" fillId="24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4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1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 shrinkToFi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4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164" fontId="14" fillId="4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/>
    </xf>
    <xf numFmtId="164" fontId="13" fillId="4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11" fillId="4" borderId="10" xfId="0" applyNumberFormat="1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150" zoomScaleNormal="150" zoomScalePageLayoutView="0" workbookViewId="0" topLeftCell="A46">
      <selection activeCell="I8" sqref="I8"/>
    </sheetView>
  </sheetViews>
  <sheetFormatPr defaultColWidth="9.00390625" defaultRowHeight="12.75"/>
  <cols>
    <col min="1" max="1" width="36.00390625" style="4" customWidth="1"/>
    <col min="2" max="2" width="23.625" style="4" customWidth="1"/>
    <col min="3" max="3" width="8.875" style="1" customWidth="1"/>
    <col min="4" max="4" width="7.25390625" style="54" customWidth="1"/>
    <col min="5" max="5" width="6.75390625" style="54" customWidth="1"/>
    <col min="6" max="6" width="7.375" style="1" customWidth="1"/>
    <col min="7" max="7" width="5.875" style="4" bestFit="1" customWidth="1"/>
    <col min="8" max="8" width="5.875" style="4" customWidth="1"/>
    <col min="9" max="9" width="6.25390625" style="4" customWidth="1"/>
    <col min="10" max="16384" width="9.125" style="4" customWidth="1"/>
  </cols>
  <sheetData>
    <row r="1" spans="1:9" ht="16.5" customHeight="1">
      <c r="A1" s="63" t="s">
        <v>125</v>
      </c>
      <c r="B1" s="63"/>
      <c r="C1" s="63"/>
      <c r="D1" s="63"/>
      <c r="E1" s="63"/>
      <c r="F1" s="63"/>
      <c r="G1" s="63"/>
      <c r="H1" s="63"/>
      <c r="I1" s="63"/>
    </row>
    <row r="2" spans="6:8" ht="12.75" customHeight="1">
      <c r="F2" s="65" t="s">
        <v>25</v>
      </c>
      <c r="G2" s="65"/>
      <c r="H2" s="65"/>
    </row>
    <row r="3" spans="1:9" ht="54.75" customHeight="1">
      <c r="A3" s="14" t="s">
        <v>0</v>
      </c>
      <c r="B3" s="14" t="s">
        <v>27</v>
      </c>
      <c r="C3" s="15" t="s">
        <v>102</v>
      </c>
      <c r="D3" s="55" t="s">
        <v>103</v>
      </c>
      <c r="E3" s="55" t="s">
        <v>126</v>
      </c>
      <c r="F3" s="15" t="s">
        <v>127</v>
      </c>
      <c r="G3" s="16" t="s">
        <v>55</v>
      </c>
      <c r="H3" s="16" t="s">
        <v>46</v>
      </c>
      <c r="I3" s="16" t="s">
        <v>104</v>
      </c>
    </row>
    <row r="4" spans="1:9" ht="16.5" customHeight="1">
      <c r="A4" s="17" t="s">
        <v>1</v>
      </c>
      <c r="B4" s="17"/>
      <c r="C4" s="18">
        <f>C5+C16</f>
        <v>420</v>
      </c>
      <c r="D4" s="18">
        <f>D5+D16</f>
        <v>420</v>
      </c>
      <c r="E4" s="18">
        <f>E5+E16</f>
        <v>352.5</v>
      </c>
      <c r="F4" s="18">
        <f>F5+F16</f>
        <v>380.00000000000006</v>
      </c>
      <c r="G4" s="19">
        <f>E4/C4*100</f>
        <v>83.92857142857143</v>
      </c>
      <c r="H4" s="20">
        <f>E4/D4*100</f>
        <v>83.92857142857143</v>
      </c>
      <c r="I4" s="20">
        <f>E4/F4*100</f>
        <v>92.76315789473682</v>
      </c>
    </row>
    <row r="5" spans="1:9" ht="12">
      <c r="A5" s="21" t="s">
        <v>19</v>
      </c>
      <c r="B5" s="17"/>
      <c r="C5" s="18">
        <f>C6+C8+C10+C15</f>
        <v>399</v>
      </c>
      <c r="D5" s="18">
        <f>D6+D8+D10+D15</f>
        <v>399</v>
      </c>
      <c r="E5" s="18">
        <f>E6+E8+E10+E15</f>
        <v>334</v>
      </c>
      <c r="F5" s="18">
        <f>F6+F8+F10+F15</f>
        <v>308.70000000000005</v>
      </c>
      <c r="G5" s="19">
        <f aca="true" t="shared" si="0" ref="G5:G68">E5/C5*100</f>
        <v>83.70927318295739</v>
      </c>
      <c r="H5" s="20">
        <f aca="true" t="shared" si="1" ref="H5:H68">E5/D5*100</f>
        <v>83.70927318295739</v>
      </c>
      <c r="I5" s="20">
        <f>E5/F5*100</f>
        <v>108.19565921606736</v>
      </c>
    </row>
    <row r="6" spans="1:9" ht="12">
      <c r="A6" s="22" t="s">
        <v>2</v>
      </c>
      <c r="B6" s="23" t="s">
        <v>28</v>
      </c>
      <c r="C6" s="24">
        <f>C7</f>
        <v>143.7</v>
      </c>
      <c r="D6" s="24">
        <f>D7</f>
        <v>143.7</v>
      </c>
      <c r="E6" s="24">
        <f>E7</f>
        <v>137.8</v>
      </c>
      <c r="F6" s="24">
        <f>F7</f>
        <v>120.9</v>
      </c>
      <c r="G6" s="19">
        <f t="shared" si="0"/>
        <v>95.89422407794017</v>
      </c>
      <c r="H6" s="20">
        <f t="shared" si="1"/>
        <v>95.89422407794017</v>
      </c>
      <c r="I6" s="20">
        <f>E6/F6*100</f>
        <v>113.97849462365592</v>
      </c>
    </row>
    <row r="7" spans="1:9" ht="12">
      <c r="A7" s="25" t="s">
        <v>3</v>
      </c>
      <c r="B7" s="14" t="s">
        <v>51</v>
      </c>
      <c r="C7" s="26">
        <v>143.7</v>
      </c>
      <c r="D7" s="26">
        <v>143.7</v>
      </c>
      <c r="E7" s="26">
        <v>137.8</v>
      </c>
      <c r="F7" s="26">
        <v>120.9</v>
      </c>
      <c r="G7" s="19">
        <f t="shared" si="0"/>
        <v>95.89422407794017</v>
      </c>
      <c r="H7" s="20">
        <f t="shared" si="1"/>
        <v>95.89422407794017</v>
      </c>
      <c r="I7" s="20">
        <f>E7/F7*100</f>
        <v>113.97849462365592</v>
      </c>
    </row>
    <row r="8" spans="1:9" ht="12">
      <c r="A8" s="22" t="s">
        <v>4</v>
      </c>
      <c r="B8" s="23" t="s">
        <v>29</v>
      </c>
      <c r="C8" s="24">
        <f>C9</f>
        <v>49.3</v>
      </c>
      <c r="D8" s="24">
        <f>D9</f>
        <v>49.3</v>
      </c>
      <c r="E8" s="24">
        <f>E9</f>
        <v>83.5</v>
      </c>
      <c r="F8" s="24">
        <f>F9</f>
        <v>36.2</v>
      </c>
      <c r="G8" s="19">
        <f t="shared" si="0"/>
        <v>169.37119675456393</v>
      </c>
      <c r="H8" s="20">
        <f t="shared" si="1"/>
        <v>169.37119675456393</v>
      </c>
      <c r="I8" s="20">
        <f>E8/F8*100</f>
        <v>230.66298342541435</v>
      </c>
    </row>
    <row r="9" spans="1:9" ht="11.25" customHeight="1">
      <c r="A9" s="27" t="s">
        <v>5</v>
      </c>
      <c r="B9" s="16" t="s">
        <v>52</v>
      </c>
      <c r="C9" s="26">
        <v>49.3</v>
      </c>
      <c r="D9" s="26">
        <v>49.3</v>
      </c>
      <c r="E9" s="26">
        <v>83.5</v>
      </c>
      <c r="F9" s="26">
        <v>36.2</v>
      </c>
      <c r="G9" s="19">
        <f t="shared" si="0"/>
        <v>169.37119675456393</v>
      </c>
      <c r="H9" s="20">
        <f t="shared" si="1"/>
        <v>169.37119675456393</v>
      </c>
      <c r="I9" s="20">
        <f>E9/F9*100</f>
        <v>230.66298342541435</v>
      </c>
    </row>
    <row r="10" spans="1:9" ht="11.25" customHeight="1">
      <c r="A10" s="28" t="s">
        <v>6</v>
      </c>
      <c r="B10" s="29" t="s">
        <v>30</v>
      </c>
      <c r="C10" s="24">
        <f>C11+C12</f>
        <v>201</v>
      </c>
      <c r="D10" s="24">
        <f>D11+D12</f>
        <v>201</v>
      </c>
      <c r="E10" s="24">
        <f>E11+E12</f>
        <v>101.69999999999999</v>
      </c>
      <c r="F10" s="24">
        <f>F11+F12</f>
        <v>140.20000000000002</v>
      </c>
      <c r="G10" s="19">
        <f t="shared" si="0"/>
        <v>50.59701492537313</v>
      </c>
      <c r="H10" s="20">
        <f t="shared" si="1"/>
        <v>50.59701492537313</v>
      </c>
      <c r="I10" s="20">
        <f>E10/F10*100</f>
        <v>72.53922967189727</v>
      </c>
    </row>
    <row r="11" spans="1:9" ht="12.75" customHeight="1">
      <c r="A11" s="27" t="s">
        <v>7</v>
      </c>
      <c r="B11" s="16" t="s">
        <v>31</v>
      </c>
      <c r="C11" s="26">
        <v>50</v>
      </c>
      <c r="D11" s="26">
        <v>50</v>
      </c>
      <c r="E11" s="26">
        <v>30.9</v>
      </c>
      <c r="F11" s="26">
        <v>0.8</v>
      </c>
      <c r="G11" s="19">
        <f t="shared" si="0"/>
        <v>61.8</v>
      </c>
      <c r="H11" s="20">
        <f t="shared" si="1"/>
        <v>61.8</v>
      </c>
      <c r="I11" s="20" t="s">
        <v>128</v>
      </c>
    </row>
    <row r="12" spans="1:9" ht="12" customHeight="1">
      <c r="A12" s="28" t="s">
        <v>22</v>
      </c>
      <c r="B12" s="29" t="s">
        <v>74</v>
      </c>
      <c r="C12" s="18">
        <f>C13+C14</f>
        <v>151</v>
      </c>
      <c r="D12" s="18">
        <f>D13+D14</f>
        <v>151</v>
      </c>
      <c r="E12" s="18">
        <f>E13+E14</f>
        <v>70.8</v>
      </c>
      <c r="F12" s="18">
        <f>F13+F14</f>
        <v>139.4</v>
      </c>
      <c r="G12" s="19">
        <f t="shared" si="0"/>
        <v>46.88741721854304</v>
      </c>
      <c r="H12" s="20">
        <f t="shared" si="1"/>
        <v>46.88741721854304</v>
      </c>
      <c r="I12" s="20">
        <f>E12/F12*100</f>
        <v>50.78909612625537</v>
      </c>
    </row>
    <row r="13" spans="1:9" ht="15.75" customHeight="1" hidden="1">
      <c r="A13" s="27" t="s">
        <v>8</v>
      </c>
      <c r="B13" s="16" t="s">
        <v>32</v>
      </c>
      <c r="C13" s="26">
        <v>149</v>
      </c>
      <c r="D13" s="26">
        <v>149</v>
      </c>
      <c r="E13" s="26">
        <v>70</v>
      </c>
      <c r="F13" s="26">
        <v>138.4</v>
      </c>
      <c r="G13" s="19">
        <f t="shared" si="0"/>
        <v>46.97986577181208</v>
      </c>
      <c r="H13" s="20">
        <f t="shared" si="1"/>
        <v>46.97986577181208</v>
      </c>
      <c r="I13" s="20">
        <f>E13/F13*100</f>
        <v>50.57803468208092</v>
      </c>
    </row>
    <row r="14" spans="1:9" ht="12.75" customHeight="1" hidden="1">
      <c r="A14" s="27" t="s">
        <v>9</v>
      </c>
      <c r="B14" s="16" t="s">
        <v>33</v>
      </c>
      <c r="C14" s="26">
        <v>2</v>
      </c>
      <c r="D14" s="26">
        <v>2</v>
      </c>
      <c r="E14" s="26">
        <v>0.8</v>
      </c>
      <c r="F14" s="26">
        <v>1</v>
      </c>
      <c r="G14" s="19">
        <f t="shared" si="0"/>
        <v>40</v>
      </c>
      <c r="H14" s="20">
        <f t="shared" si="1"/>
        <v>40</v>
      </c>
      <c r="I14" s="20">
        <f>E14/F14*100</f>
        <v>80</v>
      </c>
    </row>
    <row r="15" spans="1:9" s="7" customFormat="1" ht="12.75" customHeight="1">
      <c r="A15" s="30" t="s">
        <v>66</v>
      </c>
      <c r="B15" s="31" t="s">
        <v>67</v>
      </c>
      <c r="C15" s="18">
        <v>5</v>
      </c>
      <c r="D15" s="18">
        <v>5</v>
      </c>
      <c r="E15" s="18">
        <v>11</v>
      </c>
      <c r="F15" s="18">
        <v>11.4</v>
      </c>
      <c r="G15" s="19" t="s">
        <v>129</v>
      </c>
      <c r="H15" s="19" t="s">
        <v>129</v>
      </c>
      <c r="I15" s="20">
        <f>E15/F15*100</f>
        <v>96.49122807017544</v>
      </c>
    </row>
    <row r="16" spans="1:9" ht="12">
      <c r="A16" s="30" t="s">
        <v>20</v>
      </c>
      <c r="B16" s="31"/>
      <c r="C16" s="18">
        <f>C17+C21+C25</f>
        <v>21</v>
      </c>
      <c r="D16" s="18">
        <f>D17+D21+D25</f>
        <v>21</v>
      </c>
      <c r="E16" s="18">
        <f>E21+E25+E17+E23+E24</f>
        <v>18.5</v>
      </c>
      <c r="F16" s="18">
        <f>F21+F25+F17+F23+F24</f>
        <v>71.3</v>
      </c>
      <c r="G16" s="19">
        <f t="shared" si="0"/>
        <v>88.09523809523809</v>
      </c>
      <c r="H16" s="20">
        <f t="shared" si="1"/>
        <v>88.09523809523809</v>
      </c>
      <c r="I16" s="20">
        <f>E16/F16*100</f>
        <v>25.94670406732118</v>
      </c>
    </row>
    <row r="17" spans="1:9" ht="36">
      <c r="A17" s="28" t="s">
        <v>10</v>
      </c>
      <c r="B17" s="29" t="s">
        <v>75</v>
      </c>
      <c r="C17" s="24">
        <f>C18</f>
        <v>21</v>
      </c>
      <c r="D17" s="24">
        <f>D18</f>
        <v>21</v>
      </c>
      <c r="E17" s="24">
        <f>E18+E19</f>
        <v>18.5</v>
      </c>
      <c r="F17" s="24">
        <f>F18+F19</f>
        <v>32.1</v>
      </c>
      <c r="G17" s="19">
        <f t="shared" si="0"/>
        <v>88.09523809523809</v>
      </c>
      <c r="H17" s="20">
        <f t="shared" si="1"/>
        <v>88.09523809523809</v>
      </c>
      <c r="I17" s="20">
        <f>E17/F17*100</f>
        <v>57.63239875389408</v>
      </c>
    </row>
    <row r="18" spans="1:9" ht="39">
      <c r="A18" s="27" t="s">
        <v>54</v>
      </c>
      <c r="B18" s="16" t="s">
        <v>56</v>
      </c>
      <c r="C18" s="26">
        <v>21</v>
      </c>
      <c r="D18" s="26">
        <v>21</v>
      </c>
      <c r="E18" s="26">
        <v>18.5</v>
      </c>
      <c r="F18" s="26">
        <v>31.1</v>
      </c>
      <c r="G18" s="19">
        <f t="shared" si="0"/>
        <v>88.09523809523809</v>
      </c>
      <c r="H18" s="20">
        <f t="shared" si="1"/>
        <v>88.09523809523809</v>
      </c>
      <c r="I18" s="20">
        <f>E18/F18*100</f>
        <v>59.485530546623785</v>
      </c>
    </row>
    <row r="19" spans="1:9" ht="48.75">
      <c r="A19" s="11" t="s">
        <v>100</v>
      </c>
      <c r="B19" s="32" t="s">
        <v>101</v>
      </c>
      <c r="C19" s="26"/>
      <c r="D19" s="26"/>
      <c r="E19" s="26">
        <v>0</v>
      </c>
      <c r="F19" s="26">
        <v>1</v>
      </c>
      <c r="G19" s="19"/>
      <c r="H19" s="20"/>
      <c r="I19" s="20">
        <f>E19/F19*100</f>
        <v>0</v>
      </c>
    </row>
    <row r="20" spans="1:9" ht="18">
      <c r="A20" s="33" t="s">
        <v>89</v>
      </c>
      <c r="B20" s="16" t="s">
        <v>90</v>
      </c>
      <c r="C20" s="26"/>
      <c r="D20" s="26"/>
      <c r="E20" s="26">
        <f>E21</f>
        <v>0</v>
      </c>
      <c r="F20" s="26">
        <v>0.3</v>
      </c>
      <c r="G20" s="19"/>
      <c r="H20" s="20"/>
      <c r="I20" s="20">
        <f>E20/F20*100</f>
        <v>0</v>
      </c>
    </row>
    <row r="21" spans="1:9" ht="19.5">
      <c r="A21" s="27" t="s">
        <v>76</v>
      </c>
      <c r="B21" s="16" t="s">
        <v>77</v>
      </c>
      <c r="C21" s="26">
        <v>0</v>
      </c>
      <c r="D21" s="26">
        <v>0</v>
      </c>
      <c r="E21" s="26">
        <v>0</v>
      </c>
      <c r="F21" s="26">
        <v>0.3</v>
      </c>
      <c r="G21" s="19"/>
      <c r="H21" s="20"/>
      <c r="I21" s="20">
        <f>E21/F21*100</f>
        <v>0</v>
      </c>
    </row>
    <row r="22" spans="1:9" ht="18.75" customHeight="1">
      <c r="A22" s="30" t="s">
        <v>91</v>
      </c>
      <c r="B22" s="16" t="s">
        <v>92</v>
      </c>
      <c r="C22" s="26"/>
      <c r="D22" s="26"/>
      <c r="E22" s="26">
        <f>E23</f>
        <v>0</v>
      </c>
      <c r="F22" s="26">
        <v>38.9</v>
      </c>
      <c r="G22" s="19"/>
      <c r="H22" s="20"/>
      <c r="I22" s="20">
        <f>E22/F22*100</f>
        <v>0</v>
      </c>
    </row>
    <row r="23" spans="1:9" ht="21" customHeight="1">
      <c r="A23" s="27" t="s">
        <v>83</v>
      </c>
      <c r="B23" s="16" t="s">
        <v>84</v>
      </c>
      <c r="C23" s="26"/>
      <c r="D23" s="26"/>
      <c r="E23" s="26">
        <v>0</v>
      </c>
      <c r="F23" s="26">
        <v>38.9</v>
      </c>
      <c r="G23" s="19"/>
      <c r="H23" s="20"/>
      <c r="I23" s="20">
        <f>E23/F23*100</f>
        <v>0</v>
      </c>
    </row>
    <row r="24" spans="1:9" ht="12.75" customHeight="1" hidden="1">
      <c r="A24" s="34" t="s">
        <v>110</v>
      </c>
      <c r="B24" s="35" t="s">
        <v>111</v>
      </c>
      <c r="C24" s="26"/>
      <c r="D24" s="26"/>
      <c r="E24" s="26"/>
      <c r="F24" s="26"/>
      <c r="G24" s="19" t="e">
        <f t="shared" si="0"/>
        <v>#DIV/0!</v>
      </c>
      <c r="H24" s="20" t="e">
        <f t="shared" si="1"/>
        <v>#DIV/0!</v>
      </c>
      <c r="I24" s="20" t="e">
        <f>E24/F24*100</f>
        <v>#DIV/0!</v>
      </c>
    </row>
    <row r="25" spans="1:9" ht="32.25" customHeight="1" hidden="1">
      <c r="A25" s="27" t="s">
        <v>57</v>
      </c>
      <c r="B25" s="16" t="s">
        <v>58</v>
      </c>
      <c r="C25" s="26"/>
      <c r="D25" s="26"/>
      <c r="E25" s="26"/>
      <c r="F25" s="26">
        <v>0</v>
      </c>
      <c r="G25" s="19" t="e">
        <f t="shared" si="0"/>
        <v>#DIV/0!</v>
      </c>
      <c r="H25" s="20" t="e">
        <f t="shared" si="1"/>
        <v>#DIV/0!</v>
      </c>
      <c r="I25" s="20" t="e">
        <f>E25/F25*100</f>
        <v>#DIV/0!</v>
      </c>
    </row>
    <row r="26" spans="1:9" ht="18.75" customHeight="1">
      <c r="A26" s="28" t="s">
        <v>11</v>
      </c>
      <c r="B26" s="29" t="s">
        <v>34</v>
      </c>
      <c r="C26" s="24">
        <f>C27+C33+C28+C32+C34+C31+C38+C36+C39</f>
        <v>1288.6</v>
      </c>
      <c r="D26" s="24">
        <f>D27+D33+D28+D32+D34+D31+D38+D36+D39+D37+D29</f>
        <v>5283.300000000001</v>
      </c>
      <c r="E26" s="24">
        <f>E27+E33+E28+E32+E34+E31+E38+E36+E39</f>
        <v>1429.6</v>
      </c>
      <c r="F26" s="24">
        <f>F27+F33+F28+F32+F34+F31+F38+F37</f>
        <v>1199.3999999999999</v>
      </c>
      <c r="G26" s="19">
        <f t="shared" si="0"/>
        <v>110.94210771379791</v>
      </c>
      <c r="H26" s="20">
        <f t="shared" si="1"/>
        <v>27.058845797134364</v>
      </c>
      <c r="I26" s="20">
        <f>E26/F26*100</f>
        <v>119.19292979823246</v>
      </c>
    </row>
    <row r="27" spans="1:9" ht="24.75" customHeight="1">
      <c r="A27" s="27" t="s">
        <v>45</v>
      </c>
      <c r="B27" s="16" t="s">
        <v>35</v>
      </c>
      <c r="C27" s="26">
        <v>1089.1</v>
      </c>
      <c r="D27" s="26">
        <v>1190</v>
      </c>
      <c r="E27" s="26">
        <v>1088.7</v>
      </c>
      <c r="F27" s="26">
        <v>1027.8</v>
      </c>
      <c r="G27" s="19">
        <f t="shared" si="0"/>
        <v>99.96327242677442</v>
      </c>
      <c r="H27" s="20">
        <f t="shared" si="1"/>
        <v>91.4873949579832</v>
      </c>
      <c r="I27" s="20">
        <f>E27/F27*100</f>
        <v>105.92527729130181</v>
      </c>
    </row>
    <row r="28" spans="1:9" ht="21" customHeight="1">
      <c r="A28" s="27" t="s">
        <v>59</v>
      </c>
      <c r="B28" s="16" t="s">
        <v>60</v>
      </c>
      <c r="C28" s="26">
        <v>0</v>
      </c>
      <c r="D28" s="26">
        <v>137.7</v>
      </c>
      <c r="E28" s="26">
        <v>0</v>
      </c>
      <c r="F28" s="26">
        <v>0</v>
      </c>
      <c r="G28" s="19"/>
      <c r="H28" s="20">
        <f t="shared" si="1"/>
        <v>0</v>
      </c>
      <c r="I28" s="20"/>
    </row>
    <row r="29" spans="1:9" ht="20.25" customHeight="1">
      <c r="A29" s="27" t="s">
        <v>123</v>
      </c>
      <c r="B29" s="16" t="s">
        <v>124</v>
      </c>
      <c r="C29" s="26"/>
      <c r="D29" s="26">
        <v>119.1</v>
      </c>
      <c r="E29" s="26"/>
      <c r="F29" s="26"/>
      <c r="G29" s="19"/>
      <c r="H29" s="20">
        <f t="shared" si="1"/>
        <v>0</v>
      </c>
      <c r="I29" s="20"/>
    </row>
    <row r="30" spans="1:9" ht="29.25" hidden="1">
      <c r="A30" s="36" t="s">
        <v>62</v>
      </c>
      <c r="B30" s="16" t="s">
        <v>63</v>
      </c>
      <c r="C30" s="26"/>
      <c r="D30" s="26"/>
      <c r="E30" s="26"/>
      <c r="F30" s="26">
        <v>0</v>
      </c>
      <c r="G30" s="19" t="e">
        <f t="shared" si="0"/>
        <v>#DIV/0!</v>
      </c>
      <c r="H30" s="20" t="e">
        <f t="shared" si="1"/>
        <v>#DIV/0!</v>
      </c>
      <c r="I30" s="20" t="e">
        <f>E30/F30*100</f>
        <v>#DIV/0!</v>
      </c>
    </row>
    <row r="31" spans="1:9" ht="29.25" hidden="1">
      <c r="A31" s="36" t="s">
        <v>62</v>
      </c>
      <c r="B31" s="16" t="s">
        <v>85</v>
      </c>
      <c r="C31" s="26"/>
      <c r="D31" s="26"/>
      <c r="E31" s="26"/>
      <c r="F31" s="26">
        <v>0</v>
      </c>
      <c r="G31" s="19" t="e">
        <f t="shared" si="0"/>
        <v>#DIV/0!</v>
      </c>
      <c r="H31" s="20" t="e">
        <f t="shared" si="1"/>
        <v>#DIV/0!</v>
      </c>
      <c r="I31" s="20" t="e">
        <f>E31/F31*100</f>
        <v>#DIV/0!</v>
      </c>
    </row>
    <row r="32" spans="1:9" ht="24" customHeight="1">
      <c r="A32" s="27" t="s">
        <v>64</v>
      </c>
      <c r="B32" s="16" t="s">
        <v>65</v>
      </c>
      <c r="C32" s="26">
        <v>97.5</v>
      </c>
      <c r="D32" s="26">
        <v>271.2</v>
      </c>
      <c r="E32" s="26">
        <v>259.3</v>
      </c>
      <c r="F32" s="26">
        <v>125</v>
      </c>
      <c r="G32" s="19" t="s">
        <v>129</v>
      </c>
      <c r="H32" s="20">
        <f t="shared" si="1"/>
        <v>95.61209439528025</v>
      </c>
      <c r="I32" s="20">
        <f>E32/F32*100</f>
        <v>207.44000000000003</v>
      </c>
    </row>
    <row r="33" spans="1:9" ht="26.25" customHeight="1">
      <c r="A33" s="27" t="s">
        <v>61</v>
      </c>
      <c r="B33" s="16" t="s">
        <v>53</v>
      </c>
      <c r="C33" s="26">
        <v>57</v>
      </c>
      <c r="D33" s="26">
        <v>57.5</v>
      </c>
      <c r="E33" s="26">
        <v>57.5</v>
      </c>
      <c r="F33" s="26">
        <v>46.6</v>
      </c>
      <c r="G33" s="19">
        <f t="shared" si="0"/>
        <v>100.87719298245614</v>
      </c>
      <c r="H33" s="20">
        <f t="shared" si="1"/>
        <v>100</v>
      </c>
      <c r="I33" s="20">
        <f>E33/F33*100</f>
        <v>123.39055793991416</v>
      </c>
    </row>
    <row r="34" spans="1:9" ht="19.5">
      <c r="A34" s="27" t="s">
        <v>70</v>
      </c>
      <c r="B34" s="16" t="s">
        <v>71</v>
      </c>
      <c r="C34" s="26"/>
      <c r="D34" s="26">
        <v>1852.4</v>
      </c>
      <c r="E34" s="26">
        <v>0</v>
      </c>
      <c r="F34" s="26">
        <v>0</v>
      </c>
      <c r="G34" s="19"/>
      <c r="H34" s="20">
        <f t="shared" si="1"/>
        <v>0</v>
      </c>
      <c r="I34" s="20"/>
    </row>
    <row r="35" spans="1:9" ht="12" hidden="1">
      <c r="A35" s="27" t="s">
        <v>26</v>
      </c>
      <c r="B35" s="16"/>
      <c r="C35" s="26"/>
      <c r="D35" s="26"/>
      <c r="E35" s="26"/>
      <c r="F35" s="26"/>
      <c r="G35" s="19" t="e">
        <f t="shared" si="0"/>
        <v>#DIV/0!</v>
      </c>
      <c r="H35" s="20" t="e">
        <f t="shared" si="1"/>
        <v>#DIV/0!</v>
      </c>
      <c r="I35" s="20" t="e">
        <f>E35/F35*100</f>
        <v>#DIV/0!</v>
      </c>
    </row>
    <row r="36" spans="1:9" ht="29.25" hidden="1">
      <c r="A36" s="37" t="s">
        <v>105</v>
      </c>
      <c r="B36" s="16" t="s">
        <v>71</v>
      </c>
      <c r="C36" s="26"/>
      <c r="D36" s="26"/>
      <c r="E36" s="26"/>
      <c r="F36" s="26"/>
      <c r="G36" s="19" t="e">
        <f t="shared" si="0"/>
        <v>#DIV/0!</v>
      </c>
      <c r="H36" s="20" t="e">
        <f t="shared" si="1"/>
        <v>#DIV/0!</v>
      </c>
      <c r="I36" s="20" t="e">
        <f>E36/F36*100</f>
        <v>#DIV/0!</v>
      </c>
    </row>
    <row r="37" spans="1:9" ht="48.75">
      <c r="A37" s="38" t="s">
        <v>87</v>
      </c>
      <c r="B37" s="16" t="s">
        <v>88</v>
      </c>
      <c r="C37" s="26"/>
      <c r="D37" s="26">
        <v>1610.4</v>
      </c>
      <c r="E37" s="26">
        <v>0</v>
      </c>
      <c r="F37" s="26"/>
      <c r="G37" s="19"/>
      <c r="H37" s="20">
        <f t="shared" si="1"/>
        <v>0</v>
      </c>
      <c r="I37" s="20"/>
    </row>
    <row r="38" spans="1:9" ht="19.5" hidden="1">
      <c r="A38" s="27" t="s">
        <v>72</v>
      </c>
      <c r="B38" s="16" t="s">
        <v>73</v>
      </c>
      <c r="C38" s="26"/>
      <c r="D38" s="26"/>
      <c r="E38" s="26">
        <v>0</v>
      </c>
      <c r="F38" s="26">
        <v>0</v>
      </c>
      <c r="G38" s="19" t="e">
        <f t="shared" si="0"/>
        <v>#DIV/0!</v>
      </c>
      <c r="H38" s="20" t="e">
        <f t="shared" si="1"/>
        <v>#DIV/0!</v>
      </c>
      <c r="I38" s="20" t="e">
        <f>E38/F38*100</f>
        <v>#DIV/0!</v>
      </c>
    </row>
    <row r="39" spans="1:9" ht="16.5" customHeight="1">
      <c r="A39" s="28" t="s">
        <v>106</v>
      </c>
      <c r="B39" s="39" t="s">
        <v>108</v>
      </c>
      <c r="C39" s="18">
        <f>C40</f>
        <v>45</v>
      </c>
      <c r="D39" s="18">
        <f>D40</f>
        <v>45</v>
      </c>
      <c r="E39" s="18">
        <f>E40</f>
        <v>24.1</v>
      </c>
      <c r="F39" s="18"/>
      <c r="G39" s="19">
        <f t="shared" si="0"/>
        <v>53.55555555555556</v>
      </c>
      <c r="H39" s="20">
        <f t="shared" si="1"/>
        <v>53.55555555555556</v>
      </c>
      <c r="I39" s="20"/>
    </row>
    <row r="40" spans="1:9" ht="22.5" customHeight="1">
      <c r="A40" s="27" t="s">
        <v>107</v>
      </c>
      <c r="B40" s="40" t="s">
        <v>109</v>
      </c>
      <c r="C40" s="26">
        <v>45</v>
      </c>
      <c r="D40" s="26">
        <v>45</v>
      </c>
      <c r="E40" s="26">
        <v>24.1</v>
      </c>
      <c r="F40" s="26"/>
      <c r="G40" s="19">
        <f t="shared" si="0"/>
        <v>53.55555555555556</v>
      </c>
      <c r="H40" s="20">
        <f t="shared" si="1"/>
        <v>53.55555555555556</v>
      </c>
      <c r="I40" s="20"/>
    </row>
    <row r="41" spans="1:9" ht="0.75" customHeight="1" hidden="1">
      <c r="A41" s="28" t="s">
        <v>12</v>
      </c>
      <c r="B41" s="29" t="s">
        <v>36</v>
      </c>
      <c r="C41" s="24"/>
      <c r="D41" s="24"/>
      <c r="E41" s="24"/>
      <c r="F41" s="24"/>
      <c r="G41" s="19" t="e">
        <f t="shared" si="0"/>
        <v>#DIV/0!</v>
      </c>
      <c r="H41" s="20" t="e">
        <f t="shared" si="1"/>
        <v>#DIV/0!</v>
      </c>
      <c r="I41" s="20" t="e">
        <f>E41/F41*100</f>
        <v>#DIV/0!</v>
      </c>
    </row>
    <row r="42" spans="1:9" s="13" customFormat="1" ht="17.25" customHeight="1">
      <c r="A42" s="41" t="s">
        <v>13</v>
      </c>
      <c r="B42" s="42"/>
      <c r="C42" s="43">
        <f>C4+C26+C41</f>
        <v>1708.6</v>
      </c>
      <c r="D42" s="43">
        <f>D4+D26+D41</f>
        <v>5703.300000000001</v>
      </c>
      <c r="E42" s="43">
        <f>E4+E26+E41</f>
        <v>1782.1</v>
      </c>
      <c r="F42" s="43">
        <f>F4+F26+F41</f>
        <v>1579.3999999999999</v>
      </c>
      <c r="G42" s="61">
        <f t="shared" si="0"/>
        <v>104.30176752897108</v>
      </c>
      <c r="H42" s="62">
        <f t="shared" si="1"/>
        <v>31.246822015324454</v>
      </c>
      <c r="I42" s="62">
        <f>E42/F42*100</f>
        <v>112.83398759022414</v>
      </c>
    </row>
    <row r="43" spans="1:9" ht="12.75" customHeight="1">
      <c r="A43" s="31" t="s">
        <v>14</v>
      </c>
      <c r="B43" s="31"/>
      <c r="C43" s="44"/>
      <c r="D43" s="24"/>
      <c r="E43" s="24"/>
      <c r="F43" s="44"/>
      <c r="G43" s="19"/>
      <c r="H43" s="20"/>
      <c r="I43" s="20"/>
    </row>
    <row r="44" spans="1:9" ht="12">
      <c r="A44" s="28" t="s">
        <v>15</v>
      </c>
      <c r="B44" s="45" t="s">
        <v>86</v>
      </c>
      <c r="C44" s="24">
        <v>645.8</v>
      </c>
      <c r="D44" s="56">
        <v>645.8</v>
      </c>
      <c r="E44" s="24">
        <v>507.2</v>
      </c>
      <c r="F44" s="24">
        <v>556.8</v>
      </c>
      <c r="G44" s="19">
        <f t="shared" si="0"/>
        <v>78.53824713533602</v>
      </c>
      <c r="H44" s="20">
        <f t="shared" si="1"/>
        <v>78.53824713533602</v>
      </c>
      <c r="I44" s="20">
        <f>E44/F44*100</f>
        <v>91.0919540229885</v>
      </c>
    </row>
    <row r="45" spans="1:9" ht="12">
      <c r="A45" s="27" t="s">
        <v>16</v>
      </c>
      <c r="B45" s="16">
        <v>211.213</v>
      </c>
      <c r="C45" s="26">
        <v>541.6</v>
      </c>
      <c r="D45" s="57">
        <v>541.6</v>
      </c>
      <c r="E45" s="26">
        <v>438.7</v>
      </c>
      <c r="F45" s="26">
        <v>465.4</v>
      </c>
      <c r="G45" s="19">
        <f t="shared" si="0"/>
        <v>81.00073855243721</v>
      </c>
      <c r="H45" s="20">
        <f t="shared" si="1"/>
        <v>81.00073855243721</v>
      </c>
      <c r="I45" s="20">
        <f>E45/F45*100</f>
        <v>94.26299957026214</v>
      </c>
    </row>
    <row r="46" spans="1:9" ht="12">
      <c r="A46" s="27" t="s">
        <v>23</v>
      </c>
      <c r="B46" s="16">
        <v>223</v>
      </c>
      <c r="C46" s="26">
        <v>26.2</v>
      </c>
      <c r="D46" s="57">
        <v>26.2</v>
      </c>
      <c r="E46" s="26">
        <v>14</v>
      </c>
      <c r="F46" s="26">
        <v>10.8</v>
      </c>
      <c r="G46" s="19">
        <f t="shared" si="0"/>
        <v>53.43511450381679</v>
      </c>
      <c r="H46" s="20">
        <f t="shared" si="1"/>
        <v>53.43511450381679</v>
      </c>
      <c r="I46" s="20">
        <f>E46/F46*100</f>
        <v>129.62962962962962</v>
      </c>
    </row>
    <row r="47" spans="1:9" ht="12">
      <c r="A47" s="27" t="s">
        <v>17</v>
      </c>
      <c r="B47" s="16"/>
      <c r="C47" s="26">
        <f>C44-C45-C46</f>
        <v>77.99999999999993</v>
      </c>
      <c r="D47" s="57">
        <f>D44-D45-D46</f>
        <v>77.99999999999993</v>
      </c>
      <c r="E47" s="26">
        <f>E44-E45-E46</f>
        <v>54.5</v>
      </c>
      <c r="F47" s="26">
        <f>F44-F45-F46</f>
        <v>80.59999999999998</v>
      </c>
      <c r="G47" s="19">
        <f t="shared" si="0"/>
        <v>69.87179487179493</v>
      </c>
      <c r="H47" s="20">
        <f t="shared" si="1"/>
        <v>69.87179487179493</v>
      </c>
      <c r="I47" s="20">
        <f>E47/F47*100</f>
        <v>67.6178660049628</v>
      </c>
    </row>
    <row r="48" spans="1:9" ht="12" hidden="1">
      <c r="A48" s="30" t="s">
        <v>69</v>
      </c>
      <c r="B48" s="46" t="s">
        <v>68</v>
      </c>
      <c r="C48" s="26"/>
      <c r="D48" s="57"/>
      <c r="E48" s="26"/>
      <c r="F48" s="26"/>
      <c r="G48" s="19" t="e">
        <f t="shared" si="0"/>
        <v>#DIV/0!</v>
      </c>
      <c r="H48" s="20" t="e">
        <f t="shared" si="1"/>
        <v>#DIV/0!</v>
      </c>
      <c r="I48" s="20" t="e">
        <f>E48/F48*100</f>
        <v>#DIV/0!</v>
      </c>
    </row>
    <row r="49" spans="1:9" ht="16.5" customHeight="1">
      <c r="A49" s="30" t="s">
        <v>24</v>
      </c>
      <c r="B49" s="46" t="s">
        <v>47</v>
      </c>
      <c r="C49" s="18">
        <v>57</v>
      </c>
      <c r="D49" s="19">
        <v>57.5</v>
      </c>
      <c r="E49" s="18">
        <v>30.1</v>
      </c>
      <c r="F49" s="18">
        <v>40.5</v>
      </c>
      <c r="G49" s="19">
        <f t="shared" si="0"/>
        <v>52.807017543859644</v>
      </c>
      <c r="H49" s="20">
        <f t="shared" si="1"/>
        <v>52.34782608695653</v>
      </c>
      <c r="I49" s="20">
        <f>E49/F49*100</f>
        <v>74.32098765432099</v>
      </c>
    </row>
    <row r="50" spans="1:9" s="12" customFormat="1" ht="26.25" customHeight="1">
      <c r="A50" s="47" t="s">
        <v>37</v>
      </c>
      <c r="B50" s="48" t="s">
        <v>118</v>
      </c>
      <c r="C50" s="49">
        <v>305</v>
      </c>
      <c r="D50" s="49">
        <v>0</v>
      </c>
      <c r="E50" s="49">
        <v>0</v>
      </c>
      <c r="F50" s="24">
        <v>7.5</v>
      </c>
      <c r="G50" s="19">
        <f t="shared" si="0"/>
        <v>0</v>
      </c>
      <c r="H50" s="20"/>
      <c r="I50" s="20">
        <f>E50/F50*100</f>
        <v>0</v>
      </c>
    </row>
    <row r="51" spans="1:9" ht="17.25" customHeight="1">
      <c r="A51" s="28" t="s">
        <v>112</v>
      </c>
      <c r="B51" s="45" t="s">
        <v>113</v>
      </c>
      <c r="C51" s="24">
        <v>210</v>
      </c>
      <c r="D51" s="56">
        <v>381.1</v>
      </c>
      <c r="E51" s="24">
        <v>135.3</v>
      </c>
      <c r="F51" s="24"/>
      <c r="G51" s="19">
        <f t="shared" si="0"/>
        <v>64.42857142857143</v>
      </c>
      <c r="H51" s="20">
        <f t="shared" si="1"/>
        <v>35.50249278404618</v>
      </c>
      <c r="I51" s="20"/>
    </row>
    <row r="52" spans="1:9" ht="13.5" customHeight="1">
      <c r="A52" s="28" t="s">
        <v>93</v>
      </c>
      <c r="B52" s="45" t="s">
        <v>94</v>
      </c>
      <c r="C52" s="24"/>
      <c r="D52" s="56">
        <v>3.8</v>
      </c>
      <c r="E52" s="24">
        <v>3.8</v>
      </c>
      <c r="F52" s="24">
        <v>12</v>
      </c>
      <c r="G52" s="19"/>
      <c r="H52" s="20">
        <f t="shared" si="1"/>
        <v>100</v>
      </c>
      <c r="I52" s="20">
        <f>E52/F52*100</f>
        <v>31.666666666666664</v>
      </c>
    </row>
    <row r="53" spans="1:9" ht="11.25" customHeight="1">
      <c r="A53" s="28" t="s">
        <v>79</v>
      </c>
      <c r="B53" s="45" t="s">
        <v>78</v>
      </c>
      <c r="C53" s="24">
        <v>1958.1</v>
      </c>
      <c r="D53" s="24">
        <f>D54+D55+D56</f>
        <v>2049.7</v>
      </c>
      <c r="E53" s="24">
        <f>E54+E56</f>
        <v>85.3</v>
      </c>
      <c r="F53" s="24">
        <v>349.3</v>
      </c>
      <c r="G53" s="19">
        <f t="shared" si="0"/>
        <v>4.35626372503958</v>
      </c>
      <c r="H53" s="20">
        <f t="shared" si="1"/>
        <v>4.161584622139826</v>
      </c>
      <c r="I53" s="20">
        <f>E53/F53*100</f>
        <v>24.420269109647865</v>
      </c>
    </row>
    <row r="54" spans="1:9" ht="15.75" customHeight="1">
      <c r="A54" s="28" t="s">
        <v>114</v>
      </c>
      <c r="B54" s="45" t="s">
        <v>116</v>
      </c>
      <c r="C54" s="24">
        <v>1804.8</v>
      </c>
      <c r="D54" s="56">
        <v>1868.7</v>
      </c>
      <c r="E54" s="24">
        <v>11</v>
      </c>
      <c r="F54" s="24"/>
      <c r="G54" s="19">
        <f t="shared" si="0"/>
        <v>0.6094858156028369</v>
      </c>
      <c r="H54" s="20">
        <f t="shared" si="1"/>
        <v>0.5886445122277519</v>
      </c>
      <c r="I54" s="20"/>
    </row>
    <row r="55" spans="1:9" ht="11.25" customHeight="1">
      <c r="A55" s="28" t="s">
        <v>115</v>
      </c>
      <c r="B55" s="45" t="s">
        <v>117</v>
      </c>
      <c r="C55" s="24">
        <v>20</v>
      </c>
      <c r="D55" s="56">
        <v>20</v>
      </c>
      <c r="E55" s="24"/>
      <c r="F55" s="24"/>
      <c r="G55" s="19">
        <f t="shared" si="0"/>
        <v>0</v>
      </c>
      <c r="H55" s="20">
        <f t="shared" si="1"/>
        <v>0</v>
      </c>
      <c r="I55" s="20"/>
    </row>
    <row r="56" spans="1:9" ht="11.25" customHeight="1">
      <c r="A56" s="28" t="s">
        <v>95</v>
      </c>
      <c r="B56" s="46" t="s">
        <v>96</v>
      </c>
      <c r="C56" s="18">
        <v>133.2</v>
      </c>
      <c r="D56" s="19">
        <v>161</v>
      </c>
      <c r="E56" s="18">
        <v>74.3</v>
      </c>
      <c r="F56" s="18">
        <v>349.3</v>
      </c>
      <c r="G56" s="19">
        <f t="shared" si="0"/>
        <v>55.78078078078078</v>
      </c>
      <c r="H56" s="20">
        <f t="shared" si="1"/>
        <v>46.149068322981364</v>
      </c>
      <c r="I56" s="20">
        <f>E56/F56*100</f>
        <v>21.271113655883195</v>
      </c>
    </row>
    <row r="57" spans="1:9" ht="0.75" customHeight="1" hidden="1">
      <c r="A57" s="30" t="s">
        <v>41</v>
      </c>
      <c r="B57" s="46" t="s">
        <v>48</v>
      </c>
      <c r="C57" s="18"/>
      <c r="D57" s="19"/>
      <c r="E57" s="18">
        <v>0</v>
      </c>
      <c r="F57" s="18">
        <v>0</v>
      </c>
      <c r="G57" s="19" t="e">
        <f t="shared" si="0"/>
        <v>#DIV/0!</v>
      </c>
      <c r="H57" s="20" t="e">
        <f t="shared" si="1"/>
        <v>#DIV/0!</v>
      </c>
      <c r="I57" s="20" t="e">
        <f>E57/F57*100</f>
        <v>#DIV/0!</v>
      </c>
    </row>
    <row r="58" spans="1:9" ht="12" hidden="1">
      <c r="A58" s="28"/>
      <c r="B58" s="46"/>
      <c r="C58" s="18"/>
      <c r="D58" s="19"/>
      <c r="E58" s="18"/>
      <c r="F58" s="18"/>
      <c r="G58" s="19" t="e">
        <f t="shared" si="0"/>
        <v>#DIV/0!</v>
      </c>
      <c r="H58" s="20" t="e">
        <f t="shared" si="1"/>
        <v>#DIV/0!</v>
      </c>
      <c r="I58" s="20" t="e">
        <f>E58/F58*100</f>
        <v>#DIV/0!</v>
      </c>
    </row>
    <row r="59" spans="1:9" ht="12">
      <c r="A59" s="28" t="s">
        <v>21</v>
      </c>
      <c r="B59" s="45" t="s">
        <v>38</v>
      </c>
      <c r="C59" s="24">
        <v>619.7</v>
      </c>
      <c r="D59" s="56">
        <v>691.7</v>
      </c>
      <c r="E59" s="24">
        <v>617.2</v>
      </c>
      <c r="F59" s="24">
        <v>541.8</v>
      </c>
      <c r="G59" s="19">
        <f t="shared" si="0"/>
        <v>99.5965789898338</v>
      </c>
      <c r="H59" s="20">
        <f t="shared" si="1"/>
        <v>89.22943472603731</v>
      </c>
      <c r="I59" s="20">
        <f>E59/F59*100</f>
        <v>113.91657438169067</v>
      </c>
    </row>
    <row r="60" spans="1:9" ht="12" hidden="1">
      <c r="A60" s="28"/>
      <c r="B60" s="45"/>
      <c r="C60" s="24"/>
      <c r="D60" s="56"/>
      <c r="E60" s="24"/>
      <c r="F60" s="24"/>
      <c r="G60" s="19" t="e">
        <f t="shared" si="0"/>
        <v>#DIV/0!</v>
      </c>
      <c r="H60" s="20" t="e">
        <f t="shared" si="1"/>
        <v>#DIV/0!</v>
      </c>
      <c r="I60" s="20" t="e">
        <f>E60/F60*100</f>
        <v>#DIV/0!</v>
      </c>
    </row>
    <row r="61" spans="1:9" ht="12">
      <c r="A61" s="27" t="s">
        <v>16</v>
      </c>
      <c r="B61" s="16">
        <v>211.213</v>
      </c>
      <c r="C61" s="26">
        <v>0</v>
      </c>
      <c r="D61" s="57">
        <v>0</v>
      </c>
      <c r="E61" s="26">
        <v>0</v>
      </c>
      <c r="F61" s="26">
        <v>423.5</v>
      </c>
      <c r="G61" s="19"/>
      <c r="H61" s="20"/>
      <c r="I61" s="20">
        <f>E61/F61*100</f>
        <v>0</v>
      </c>
    </row>
    <row r="62" spans="1:9" ht="11.25" customHeight="1">
      <c r="A62" s="27" t="s">
        <v>23</v>
      </c>
      <c r="B62" s="16">
        <v>223</v>
      </c>
      <c r="C62" s="26">
        <v>0</v>
      </c>
      <c r="D62" s="57">
        <v>0</v>
      </c>
      <c r="E62" s="26">
        <v>0</v>
      </c>
      <c r="F62" s="26">
        <v>9.1</v>
      </c>
      <c r="G62" s="19"/>
      <c r="H62" s="20"/>
      <c r="I62" s="20">
        <f>E62/F62*100</f>
        <v>0</v>
      </c>
    </row>
    <row r="63" spans="1:9" ht="12">
      <c r="A63" s="27" t="s">
        <v>42</v>
      </c>
      <c r="B63" s="16"/>
      <c r="C63" s="26">
        <f>C59-C61-C62</f>
        <v>619.7</v>
      </c>
      <c r="D63" s="57">
        <f>D59-D61-D62</f>
        <v>691.7</v>
      </c>
      <c r="E63" s="26">
        <f>E59-E61-E62</f>
        <v>617.2</v>
      </c>
      <c r="F63" s="26">
        <f>F59-F61-F62</f>
        <v>109.19999999999996</v>
      </c>
      <c r="G63" s="19">
        <f t="shared" si="0"/>
        <v>99.5965789898338</v>
      </c>
      <c r="H63" s="20">
        <f t="shared" si="1"/>
        <v>89.22943472603731</v>
      </c>
      <c r="I63" s="20" t="s">
        <v>130</v>
      </c>
    </row>
    <row r="64" spans="1:9" ht="12">
      <c r="A64" s="30" t="s">
        <v>49</v>
      </c>
      <c r="B64" s="46" t="s">
        <v>81</v>
      </c>
      <c r="C64" s="18">
        <v>4</v>
      </c>
      <c r="D64" s="19">
        <v>4</v>
      </c>
      <c r="E64" s="18">
        <v>4</v>
      </c>
      <c r="F64" s="18">
        <v>4</v>
      </c>
      <c r="G64" s="19">
        <f t="shared" si="0"/>
        <v>100</v>
      </c>
      <c r="H64" s="20">
        <f t="shared" si="1"/>
        <v>100</v>
      </c>
      <c r="I64" s="20">
        <f>E64/F64*100</f>
        <v>100</v>
      </c>
    </row>
    <row r="65" spans="1:9" ht="12">
      <c r="A65" s="30" t="s">
        <v>97</v>
      </c>
      <c r="B65" s="46" t="s">
        <v>98</v>
      </c>
      <c r="C65" s="18"/>
      <c r="D65" s="19">
        <v>1867.2</v>
      </c>
      <c r="E65" s="18">
        <f>E66</f>
        <v>0</v>
      </c>
      <c r="F65" s="18"/>
      <c r="G65" s="19"/>
      <c r="H65" s="20">
        <f t="shared" si="1"/>
        <v>0</v>
      </c>
      <c r="I65" s="20"/>
    </row>
    <row r="66" spans="1:9" ht="12" hidden="1">
      <c r="A66" s="27" t="s">
        <v>99</v>
      </c>
      <c r="B66" s="46"/>
      <c r="C66" s="18"/>
      <c r="D66" s="19"/>
      <c r="E66" s="18">
        <v>0</v>
      </c>
      <c r="F66" s="18"/>
      <c r="G66" s="19" t="e">
        <f t="shared" si="0"/>
        <v>#DIV/0!</v>
      </c>
      <c r="H66" s="20" t="e">
        <f t="shared" si="1"/>
        <v>#DIV/0!</v>
      </c>
      <c r="I66" s="20" t="e">
        <f>E66/F66*100</f>
        <v>#DIV/0!</v>
      </c>
    </row>
    <row r="67" spans="1:9" ht="16.5" customHeight="1">
      <c r="A67" s="30" t="s">
        <v>50</v>
      </c>
      <c r="B67" s="46" t="s">
        <v>82</v>
      </c>
      <c r="C67" s="18">
        <v>2.5</v>
      </c>
      <c r="D67" s="19">
        <v>2.5</v>
      </c>
      <c r="E67" s="18">
        <v>0</v>
      </c>
      <c r="F67" s="18">
        <v>0</v>
      </c>
      <c r="G67" s="19">
        <f t="shared" si="0"/>
        <v>0</v>
      </c>
      <c r="H67" s="20">
        <f t="shared" si="1"/>
        <v>0</v>
      </c>
      <c r="I67" s="20"/>
    </row>
    <row r="68" spans="1:9" ht="0.75" customHeight="1" hidden="1">
      <c r="A68" s="30" t="s">
        <v>39</v>
      </c>
      <c r="B68" s="29">
        <v>1003</v>
      </c>
      <c r="C68" s="24">
        <f>C69+C70+C72</f>
        <v>0</v>
      </c>
      <c r="D68" s="56">
        <f>D69+D70+D72</f>
        <v>0</v>
      </c>
      <c r="E68" s="24">
        <f>E69+E70</f>
        <v>0</v>
      </c>
      <c r="F68" s="24">
        <f>F69+F70</f>
        <v>0</v>
      </c>
      <c r="G68" s="19" t="e">
        <f t="shared" si="0"/>
        <v>#DIV/0!</v>
      </c>
      <c r="H68" s="20" t="e">
        <f t="shared" si="1"/>
        <v>#DIV/0!</v>
      </c>
      <c r="I68" s="20" t="e">
        <f>E68/F68*100</f>
        <v>#DIV/0!</v>
      </c>
    </row>
    <row r="69" spans="1:9" ht="12" hidden="1">
      <c r="A69" s="30" t="s">
        <v>121</v>
      </c>
      <c r="B69" s="50"/>
      <c r="C69" s="51">
        <v>0</v>
      </c>
      <c r="D69" s="58">
        <v>0</v>
      </c>
      <c r="E69" s="26">
        <v>0</v>
      </c>
      <c r="F69" s="18">
        <v>0</v>
      </c>
      <c r="G69" s="19" t="e">
        <f>E69/C69*100</f>
        <v>#DIV/0!</v>
      </c>
      <c r="H69" s="20" t="e">
        <f>E69/D69*100</f>
        <v>#DIV/0!</v>
      </c>
      <c r="I69" s="20" t="e">
        <f>E69/F69*100</f>
        <v>#DIV/0!</v>
      </c>
    </row>
    <row r="70" spans="1:9" ht="12" hidden="1">
      <c r="A70" s="27" t="s">
        <v>80</v>
      </c>
      <c r="B70" s="50"/>
      <c r="C70" s="26">
        <v>0</v>
      </c>
      <c r="D70" s="57">
        <v>0</v>
      </c>
      <c r="E70" s="51">
        <v>0</v>
      </c>
      <c r="F70" s="51"/>
      <c r="G70" s="19" t="e">
        <f>E70/C70*100</f>
        <v>#DIV/0!</v>
      </c>
      <c r="H70" s="20" t="e">
        <f>E70/D70*100</f>
        <v>#DIV/0!</v>
      </c>
      <c r="I70" s="20" t="e">
        <f>E70/F70*100</f>
        <v>#DIV/0!</v>
      </c>
    </row>
    <row r="71" spans="1:9" ht="12" hidden="1">
      <c r="A71" s="27" t="s">
        <v>40</v>
      </c>
      <c r="B71" s="50" t="s">
        <v>43</v>
      </c>
      <c r="C71" s="26"/>
      <c r="D71" s="57"/>
      <c r="E71" s="26"/>
      <c r="F71" s="26"/>
      <c r="G71" s="19" t="e">
        <f>E71/C71*100</f>
        <v>#DIV/0!</v>
      </c>
      <c r="H71" s="20" t="e">
        <f>E71/D71*100</f>
        <v>#DIV/0!</v>
      </c>
      <c r="I71" s="20" t="e">
        <f>E71/F71*100</f>
        <v>#DIV/0!</v>
      </c>
    </row>
    <row r="72" spans="1:9" ht="12" hidden="1">
      <c r="A72" s="30" t="s">
        <v>122</v>
      </c>
      <c r="B72" s="50"/>
      <c r="C72" s="26"/>
      <c r="D72" s="57"/>
      <c r="E72" s="18">
        <v>0</v>
      </c>
      <c r="F72" s="18"/>
      <c r="G72" s="19" t="e">
        <f>E72/C72*100</f>
        <v>#DIV/0!</v>
      </c>
      <c r="H72" s="20" t="e">
        <f>E72/D72*100</f>
        <v>#DIV/0!</v>
      </c>
      <c r="I72" s="20" t="e">
        <f>E72/F72*100</f>
        <v>#DIV/0!</v>
      </c>
    </row>
    <row r="73" spans="1:9" s="13" customFormat="1" ht="15.75" customHeight="1">
      <c r="A73" s="41" t="s">
        <v>18</v>
      </c>
      <c r="B73" s="42"/>
      <c r="C73" s="52">
        <f>C44+C49+C50+C52+C53+C57+C59+C64+C67+C68+C58+C51</f>
        <v>3802.0999999999995</v>
      </c>
      <c r="D73" s="52">
        <f>D44+D49+D50+D53+D57+D59+D64+D67+D68+D58+D51+D65+D52</f>
        <v>5703.3</v>
      </c>
      <c r="E73" s="52">
        <f>E44+E49+E50+E53+E59+E64+E67+E68+E72+E65+E51+E52</f>
        <v>1382.8999999999999</v>
      </c>
      <c r="F73" s="52">
        <f>F44+F49+F50+F52+F53+F57+F59+F64+F67+F68+F48+F72</f>
        <v>1511.8999999999999</v>
      </c>
      <c r="G73" s="61">
        <f>E73/C73*100</f>
        <v>36.37200494463586</v>
      </c>
      <c r="H73" s="62">
        <f>E73/D73*100</f>
        <v>24.247365560289655</v>
      </c>
      <c r="I73" s="62">
        <f>E73/F73*100</f>
        <v>91.46768966201468</v>
      </c>
    </row>
    <row r="74" spans="1:9" ht="24" customHeight="1">
      <c r="A74" s="30" t="s">
        <v>44</v>
      </c>
      <c r="B74" s="31"/>
      <c r="C74" s="53">
        <f>C42-C73</f>
        <v>-2093.4999999999995</v>
      </c>
      <c r="D74" s="59">
        <f>D42-D73</f>
        <v>0</v>
      </c>
      <c r="E74" s="53">
        <f>E42-E73</f>
        <v>399.20000000000005</v>
      </c>
      <c r="F74" s="53">
        <f>F42-F73</f>
        <v>67.5</v>
      </c>
      <c r="G74" s="19"/>
      <c r="H74" s="20"/>
      <c r="I74" s="20"/>
    </row>
    <row r="75" spans="1:8" ht="12" customHeight="1">
      <c r="A75" s="5"/>
      <c r="B75" s="8"/>
      <c r="C75" s="2"/>
      <c r="D75" s="2"/>
      <c r="E75" s="2"/>
      <c r="F75" s="2"/>
      <c r="G75" s="9"/>
      <c r="H75" s="10"/>
    </row>
    <row r="76" spans="1:6" ht="12">
      <c r="A76" s="4" t="s">
        <v>120</v>
      </c>
      <c r="C76" s="3" t="s">
        <v>119</v>
      </c>
      <c r="D76" s="60"/>
      <c r="E76" s="60"/>
      <c r="F76" s="3"/>
    </row>
    <row r="77" spans="3:6" ht="0.75" customHeight="1">
      <c r="C77" s="64"/>
      <c r="D77" s="64"/>
      <c r="E77" s="64"/>
      <c r="F77" s="3"/>
    </row>
    <row r="78" spans="3:6" ht="12" hidden="1">
      <c r="C78" s="64"/>
      <c r="D78" s="64"/>
      <c r="E78" s="64"/>
      <c r="F78" s="3"/>
    </row>
    <row r="79" spans="3:6" ht="12">
      <c r="C79" s="3"/>
      <c r="D79" s="60"/>
      <c r="E79" s="60"/>
      <c r="F79" s="3"/>
    </row>
    <row r="80" spans="3:6" ht="12">
      <c r="C80" s="3"/>
      <c r="D80" s="60"/>
      <c r="E80" s="60"/>
      <c r="F80" s="3"/>
    </row>
    <row r="81" ht="12">
      <c r="A81" s="6"/>
    </row>
  </sheetData>
  <sheetProtection/>
  <mergeCells count="4">
    <mergeCell ref="A1:I1"/>
    <mergeCell ref="C77:E77"/>
    <mergeCell ref="C78:E78"/>
    <mergeCell ref="F2:H2"/>
  </mergeCells>
  <printOptions/>
  <pageMargins left="1.1811023622047245" right="0.7874015748031497" top="0.38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Надя</cp:lastModifiedBy>
  <cp:lastPrinted>2012-12-07T13:49:50Z</cp:lastPrinted>
  <dcterms:created xsi:type="dcterms:W3CDTF">2006-03-13T07:15:44Z</dcterms:created>
  <dcterms:modified xsi:type="dcterms:W3CDTF">2013-01-30T08:00:48Z</dcterms:modified>
  <cp:category/>
  <cp:version/>
  <cp:contentType/>
  <cp:contentStatus/>
</cp:coreProperties>
</file>