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екабрь 2009" sheetId="1" r:id="rId1"/>
    <sheet name="октябрь" sheetId="2" r:id="rId2"/>
    <sheet name="сентябрь" sheetId="3" r:id="rId3"/>
    <sheet name="август" sheetId="4" r:id="rId4"/>
    <sheet name="июль" sheetId="5" r:id="rId5"/>
    <sheet name="июнь" sheetId="6" r:id="rId6"/>
    <sheet name="апрель" sheetId="7" r:id="rId7"/>
    <sheet name="март 2009" sheetId="8" r:id="rId8"/>
  </sheets>
  <definedNames/>
  <calcPr fullCalcOnLoad="1"/>
</workbook>
</file>

<file path=xl/sharedStrings.xml><?xml version="1.0" encoding="utf-8"?>
<sst xmlns="http://schemas.openxmlformats.org/spreadsheetml/2006/main" count="848" uniqueCount="135">
  <si>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</si>
  <si>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</si>
  <si>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</si>
  <si>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</si>
  <si>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</si>
  <si>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</si>
  <si>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</si>
  <si>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</si>
  <si>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</si>
  <si>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</si>
  <si>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</si>
  <si>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</si>
  <si>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</si>
  <si>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</si>
  <si>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</si>
  <si>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</si>
  <si>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</si>
  <si>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</si>
  <si>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</si>
  <si>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</si>
  <si>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</si>
  <si>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</si>
  <si>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</si>
  <si>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</si>
  <si>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</si>
  <si>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</si>
  <si>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</si>
  <si>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</si>
  <si>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</si>
  <si>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</si>
  <si>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</si>
  <si>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</si>
  <si>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</si>
  <si>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</si>
  <si>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</si>
  <si>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</si>
  <si>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</si>
  <si>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</si>
  <si>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</si>
  <si>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</si>
  <si>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</si>
  <si>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</si>
  <si>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</si>
  <si>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</si>
  <si>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</si>
  <si>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</si>
  <si>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</si>
  <si>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</si>
  <si>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</si>
  <si>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</si>
  <si>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</si>
  <si>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</si>
  <si>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</si>
  <si>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</si>
  <si>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0503</t>
  </si>
  <si>
    <t>Благоустройство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</si>
  <si>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</si>
  <si>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</si>
  <si>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</si>
  <si>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</si>
  <si>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</si>
  <si>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</si>
  <si>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</si>
  <si>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</si>
  <si>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</si>
  <si>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</si>
  <si>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</si>
  <si>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</si>
  <si>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Доходы от реализации имущества, находящегося в собственности поселений</t>
  </si>
  <si>
    <t>993 111 05010 10 0000 120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</si>
  <si>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</si>
  <si>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993 202 04012 10 0000 151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</si>
  <si>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</si>
  <si>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</si>
  <si>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</si>
  <si>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</si>
  <si>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</si>
  <si>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</si>
  <si>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 xml:space="preserve">  - Субс.молодым семьям (прог."Жилище")</t>
  </si>
  <si>
    <t>1003 1040200 501 262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</si>
  <si>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</si>
  <si>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</si>
  <si>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</si>
  <si>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993 202 02025 10 0000 151</t>
  </si>
  <si>
    <t>АНАЛИЗ ИСПОЛНЕНИЯ БЮДЖЕТА   А.СЮРБЕЕВСКОГО ПОСЕЛЕНИЯ НА 01.04.2009 г.</t>
  </si>
  <si>
    <t xml:space="preserve">Утверж. план на 2009 г </t>
  </si>
  <si>
    <t>Уточ.     план на 2009 г</t>
  </si>
  <si>
    <t>Исполнено на 01.04.09</t>
  </si>
  <si>
    <t>Исполнено на 01.04.08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</si>
  <si>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</si>
  <si>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</si>
  <si>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</si>
  <si>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</si>
  <si>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</si>
  <si>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</si>
  <si>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</si>
  <si>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 xml:space="preserve">% исп. 2009 к 2008 г. </t>
  </si>
  <si>
    <t xml:space="preserve">  - Субс.молодым семьям (Соцразв.села")</t>
  </si>
  <si>
    <t>1003 10011 00 679 262</t>
  </si>
  <si>
    <t>св.20р</t>
  </si>
  <si>
    <t>св.8р</t>
  </si>
  <si>
    <t>АНАЛИЗ ИСПОЛНЕНИЯ БЮДЖЕТА   А.СЮРБЕЕВСКОГО ПОСЕЛЕНИЯ НА 01.05.2009 г.</t>
  </si>
  <si>
    <t>Исполнено на 01.05.09</t>
  </si>
  <si>
    <t>Исполнено на 01.05.08</t>
  </si>
  <si>
    <t>АНАЛИЗ ИСПОЛНЕНИЯ БЮДЖЕТА   А.СЮРБЕЕВСКОГО ПОСЕЛЕНИЯ НА 01.07.2009 г.</t>
  </si>
  <si>
    <t>Исполнено на 01.07.09</t>
  </si>
  <si>
    <t>Исполнено на 01.07.08</t>
  </si>
  <si>
    <t>Прочие межбюджетные трансферты, передаваемые бюджетам поселений</t>
  </si>
  <si>
    <t>993 202 04999 10 0000 151</t>
  </si>
  <si>
    <t>АНАЛИЗ ИСПОЛНЕНИЯ БЮДЖЕТА   А.СЮРБЕЕВСКОГО ПОСЕЛЕНИЯ НА 01.08.2009 г.</t>
  </si>
  <si>
    <t>Исполнено на 01.08.09</t>
  </si>
  <si>
    <t>Исполнено на 01.08.08</t>
  </si>
  <si>
    <t>АНАЛИЗ ИСПОЛНЕНИЯ БЮДЖЕТА   А.СЮРБЕЕВСКОГО ПОСЕЛЕНИЯ НА 01.09.2009 г.</t>
  </si>
  <si>
    <t>Исполнено на 01.09.09</t>
  </si>
  <si>
    <t>Исполнено на 01.09.08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</si>
  <si>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</si>
  <si>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</si>
  <si>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св.12р</t>
  </si>
  <si>
    <t>АНАЛИЗ ИСПОЛНЕНИЯ БЮДЖЕТА   А.СЮРБЕЕВСКОГО ПОСЕЛЕНИЯ НА 01.10.2009 г.</t>
  </si>
  <si>
    <t>Исполнено на 01.10.09</t>
  </si>
  <si>
    <t>Исполнено на 01.10.08</t>
  </si>
  <si>
    <t>св28р</t>
  </si>
  <si>
    <t>АНАЛИЗ ИСПОЛНЕНИЯ БЮДЖЕТА   А.СЮРБЕЕВСКОГО ПОСЕЛЕНИЯ НА 01.11.2009 г.</t>
  </si>
  <si>
    <t>Исполнено на 01.11.09</t>
  </si>
  <si>
    <t>Исполнено на 01.11.08</t>
  </si>
  <si>
    <t>св,19р</t>
  </si>
  <si>
    <t>АНАЛИЗ ИСПОЛНЕНИЯ БЮДЖЕТА   А.СЮРБЕЕВСКОГО ПОСЕЛЕНИЯ НА 01.01.2010 г.</t>
  </si>
  <si>
    <t>Исполнено на 01.01.10</t>
  </si>
  <si>
    <t>Исполнено на 01.01.09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</si>
  <si>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</si>
  <si>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</si>
  <si>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</si>
  <si>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</si>
  <si>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>св27р</t>
  </si>
  <si>
    <t>252р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</si>
</sst>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26">
      <selection activeCell="C60" sqref="C60:E60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4" width="8.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9" t="s">
        <v>126</v>
      </c>
      <c r="B1" s="59"/>
      <c r="C1" s="59"/>
      <c r="D1" s="59"/>
      <c r="E1" s="59"/>
      <c r="F1" s="59"/>
      <c r="G1" s="59"/>
      <c r="H1" s="59"/>
      <c r="I1" s="59"/>
    </row>
    <row r="2" spans="7:8" ht="12.75">
      <c r="G2" s="61" t="s">
        <v>25</v>
      </c>
      <c r="H2" s="61"/>
    </row>
    <row r="3" spans="1:9" ht="42.75" customHeight="1">
      <c r="A3" s="9" t="s">
        <v>0</v>
      </c>
      <c r="B3" s="9" t="s">
        <v>27</v>
      </c>
      <c r="C3" s="10" t="s">
        <v>85</v>
      </c>
      <c r="D3" s="10" t="s">
        <v>86</v>
      </c>
      <c r="E3" s="10" t="s">
        <v>127</v>
      </c>
      <c r="F3" s="10" t="s">
        <v>128</v>
      </c>
      <c r="G3" s="10" t="s">
        <v>65</v>
      </c>
      <c r="H3" s="10" t="s">
        <v>49</v>
      </c>
      <c r="I3" s="10" t="s">
        <v>96</v>
      </c>
    </row>
    <row r="4" spans="1:9" ht="12" customHeight="1">
      <c r="A4" s="11" t="s">
        <v>1</v>
      </c>
      <c r="B4" s="12"/>
      <c r="C4" s="1">
        <f>C5+C17</f>
        <v>523.5</v>
      </c>
      <c r="D4" s="1">
        <f>D5+D17</f>
        <v>440</v>
      </c>
      <c r="E4" s="1">
        <f>E5+E17</f>
        <v>483.5</v>
      </c>
      <c r="F4" s="1">
        <f>F5+F17</f>
        <v>491.5</v>
      </c>
      <c r="G4" s="1">
        <f aca="true" t="shared" si="0" ref="G4:G20">E4/C4*100</f>
        <v>92.35912129894938</v>
      </c>
      <c r="H4" s="2">
        <f aca="true" t="shared" si="1" ref="H4:H20">E4/D4*100</f>
        <v>109.88636363636364</v>
      </c>
      <c r="I4" s="39">
        <f aca="true" t="shared" si="2" ref="I4:I14">E4/F4*100</f>
        <v>98.37232960325534</v>
      </c>
    </row>
    <row r="5" spans="1:9" ht="12.75">
      <c r="A5" s="55" t="s">
        <v>19</v>
      </c>
      <c r="B5" s="12"/>
      <c r="C5" s="1">
        <f>C6+C8+C10+C15</f>
        <v>511.5</v>
      </c>
      <c r="D5" s="1">
        <f>D6+D8+D10+D15</f>
        <v>428</v>
      </c>
      <c r="E5" s="1">
        <f>E6+E8+E10+E15+E16</f>
        <v>469.8</v>
      </c>
      <c r="F5" s="1">
        <f>F6+F8+F10</f>
        <v>471.5</v>
      </c>
      <c r="G5" s="1">
        <f t="shared" si="0"/>
        <v>91.8475073313783</v>
      </c>
      <c r="H5" s="2">
        <f t="shared" si="1"/>
        <v>109.76635514018692</v>
      </c>
      <c r="I5" s="39">
        <f t="shared" si="2"/>
        <v>99.63944856839872</v>
      </c>
    </row>
    <row r="6" spans="1:9" ht="12.75">
      <c r="A6" s="56" t="s">
        <v>2</v>
      </c>
      <c r="B6" s="13" t="s">
        <v>28</v>
      </c>
      <c r="C6" s="3">
        <f>C7</f>
        <v>240</v>
      </c>
      <c r="D6" s="3">
        <f>D7</f>
        <v>180</v>
      </c>
      <c r="E6" s="3">
        <f>E7</f>
        <v>200.6</v>
      </c>
      <c r="F6" s="3">
        <f>F7</f>
        <v>193.7</v>
      </c>
      <c r="G6" s="1">
        <f t="shared" si="0"/>
        <v>83.58333333333333</v>
      </c>
      <c r="H6" s="2">
        <f t="shared" si="1"/>
        <v>111.44444444444443</v>
      </c>
      <c r="I6" s="39">
        <f t="shared" si="2"/>
        <v>103.56220960247806</v>
      </c>
    </row>
    <row r="7" spans="1:9" ht="12.75">
      <c r="A7" s="57" t="s">
        <v>3</v>
      </c>
      <c r="B7" s="9" t="s">
        <v>61</v>
      </c>
      <c r="C7" s="4">
        <v>240</v>
      </c>
      <c r="D7" s="4">
        <v>180</v>
      </c>
      <c r="E7" s="4">
        <v>200.6</v>
      </c>
      <c r="F7" s="4">
        <v>193.7</v>
      </c>
      <c r="G7" s="1">
        <f t="shared" si="0"/>
        <v>83.58333333333333</v>
      </c>
      <c r="H7" s="2">
        <f t="shared" si="1"/>
        <v>111.44444444444443</v>
      </c>
      <c r="I7" s="39">
        <f t="shared" si="2"/>
        <v>103.56220960247806</v>
      </c>
    </row>
    <row r="8" spans="1:9" ht="12.75">
      <c r="A8" s="56" t="s">
        <v>4</v>
      </c>
      <c r="B8" s="13" t="s">
        <v>29</v>
      </c>
      <c r="C8" s="3">
        <f>C9</f>
        <v>15</v>
      </c>
      <c r="D8" s="3">
        <f>D9</f>
        <v>25</v>
      </c>
      <c r="E8" s="3">
        <f>E9</f>
        <v>25.4</v>
      </c>
      <c r="F8" s="3">
        <f>F9</f>
        <v>23.7</v>
      </c>
      <c r="G8" s="1">
        <f t="shared" si="0"/>
        <v>169.33333333333331</v>
      </c>
      <c r="H8" s="2">
        <f t="shared" si="1"/>
        <v>101.6</v>
      </c>
      <c r="I8" s="39">
        <f t="shared" si="2"/>
        <v>107.17299578059072</v>
      </c>
    </row>
    <row r="9" spans="1:9" ht="17.25" customHeight="1">
      <c r="A9" s="49" t="s">
        <v>5</v>
      </c>
      <c r="B9" s="10" t="s">
        <v>62</v>
      </c>
      <c r="C9" s="4">
        <v>15</v>
      </c>
      <c r="D9" s="4">
        <v>25</v>
      </c>
      <c r="E9" s="4">
        <v>25.4</v>
      </c>
      <c r="F9" s="4">
        <v>23.7</v>
      </c>
      <c r="G9" s="1">
        <f t="shared" si="0"/>
        <v>169.33333333333331</v>
      </c>
      <c r="H9" s="2">
        <f t="shared" si="1"/>
        <v>101.6</v>
      </c>
      <c r="I9" s="39">
        <f t="shared" si="2"/>
        <v>107.17299578059072</v>
      </c>
    </row>
    <row r="10" spans="1:9" ht="17.25" customHeight="1">
      <c r="A10" s="52" t="s">
        <v>6</v>
      </c>
      <c r="B10" s="14" t="s">
        <v>30</v>
      </c>
      <c r="C10" s="3">
        <f>C11+C12</f>
        <v>254.5</v>
      </c>
      <c r="D10" s="3">
        <f>D11+D12</f>
        <v>221</v>
      </c>
      <c r="E10" s="3">
        <f>E11+E12</f>
        <v>221.5</v>
      </c>
      <c r="F10" s="3">
        <f>F11+F12</f>
        <v>254.1</v>
      </c>
      <c r="G10" s="1">
        <f t="shared" si="0"/>
        <v>87.03339882121807</v>
      </c>
      <c r="H10" s="2">
        <f t="shared" si="1"/>
        <v>100.22624434389141</v>
      </c>
      <c r="I10" s="39">
        <f t="shared" si="2"/>
        <v>87.17040535222354</v>
      </c>
    </row>
    <row r="11" spans="1:9" ht="12.75">
      <c r="A11" s="49" t="s">
        <v>7</v>
      </c>
      <c r="B11" s="10" t="s">
        <v>31</v>
      </c>
      <c r="C11" s="4">
        <v>48.5</v>
      </c>
      <c r="D11" s="4">
        <v>46</v>
      </c>
      <c r="E11" s="4">
        <v>46</v>
      </c>
      <c r="F11" s="4">
        <v>50.9</v>
      </c>
      <c r="G11" s="1">
        <f t="shared" si="0"/>
        <v>94.84536082474226</v>
      </c>
      <c r="H11" s="2">
        <f t="shared" si="1"/>
        <v>100</v>
      </c>
      <c r="I11" s="39">
        <f t="shared" si="2"/>
        <v>90.37328094302555</v>
      </c>
    </row>
    <row r="12" spans="1:9" ht="12.75">
      <c r="A12" s="52" t="s">
        <v>22</v>
      </c>
      <c r="B12" s="14" t="s">
        <v>32</v>
      </c>
      <c r="C12" s="27">
        <f>C13+C14</f>
        <v>206</v>
      </c>
      <c r="D12" s="27">
        <f>D13+D14</f>
        <v>175</v>
      </c>
      <c r="E12" s="27">
        <f>E13+E14</f>
        <v>175.5</v>
      </c>
      <c r="F12" s="27">
        <f>F13+F14</f>
        <v>203.2</v>
      </c>
      <c r="G12" s="1">
        <f t="shared" si="0"/>
        <v>85.19417475728154</v>
      </c>
      <c r="H12" s="2">
        <f t="shared" si="1"/>
        <v>100.28571428571429</v>
      </c>
      <c r="I12" s="39">
        <f t="shared" si="2"/>
        <v>86.36811023622047</v>
      </c>
    </row>
    <row r="13" spans="1:9" ht="12.75">
      <c r="A13" s="49" t="s">
        <v>8</v>
      </c>
      <c r="B13" s="10" t="s">
        <v>33</v>
      </c>
      <c r="C13" s="4">
        <v>204.7</v>
      </c>
      <c r="D13" s="4">
        <v>172.2</v>
      </c>
      <c r="E13" s="4">
        <v>172.7</v>
      </c>
      <c r="F13" s="4">
        <v>201.2</v>
      </c>
      <c r="G13" s="1">
        <f t="shared" si="0"/>
        <v>84.36736687835858</v>
      </c>
      <c r="H13" s="2">
        <f t="shared" si="1"/>
        <v>100.29036004645762</v>
      </c>
      <c r="I13" s="39">
        <f t="shared" si="2"/>
        <v>85.83499005964215</v>
      </c>
    </row>
    <row r="14" spans="1:9" ht="12.75">
      <c r="A14" s="49" t="s">
        <v>9</v>
      </c>
      <c r="B14" s="10" t="s">
        <v>34</v>
      </c>
      <c r="C14" s="4">
        <v>1.3</v>
      </c>
      <c r="D14" s="4">
        <v>2.8</v>
      </c>
      <c r="E14" s="4">
        <v>2.8</v>
      </c>
      <c r="F14" s="4">
        <v>2</v>
      </c>
      <c r="G14" s="1">
        <f t="shared" si="0"/>
        <v>215.3846153846154</v>
      </c>
      <c r="H14" s="2">
        <f t="shared" si="1"/>
        <v>100</v>
      </c>
      <c r="I14" s="39">
        <f t="shared" si="2"/>
        <v>140</v>
      </c>
    </row>
    <row r="15" spans="1:9" ht="12.75">
      <c r="A15" s="49" t="s">
        <v>89</v>
      </c>
      <c r="B15" s="14" t="s">
        <v>90</v>
      </c>
      <c r="C15" s="4">
        <v>2</v>
      </c>
      <c r="D15" s="4">
        <v>2</v>
      </c>
      <c r="E15" s="4">
        <v>3.8</v>
      </c>
      <c r="F15" s="28"/>
      <c r="G15" s="1">
        <f t="shared" si="0"/>
        <v>190</v>
      </c>
      <c r="H15" s="2">
        <f t="shared" si="1"/>
        <v>190</v>
      </c>
      <c r="I15" s="39"/>
    </row>
    <row r="16" spans="1:9" ht="18.75" customHeight="1">
      <c r="A16" s="49" t="s">
        <v>131</v>
      </c>
      <c r="B16" s="14" t="s">
        <v>132</v>
      </c>
      <c r="C16" s="4"/>
      <c r="D16" s="4"/>
      <c r="E16" s="4">
        <v>18.5</v>
      </c>
      <c r="F16" s="28"/>
      <c r="G16" s="1"/>
      <c r="H16" s="2"/>
      <c r="I16" s="39"/>
    </row>
    <row r="17" spans="1:9" ht="12.75">
      <c r="A17" s="53" t="s">
        <v>20</v>
      </c>
      <c r="B17" s="15"/>
      <c r="C17" s="1">
        <f>C18</f>
        <v>12</v>
      </c>
      <c r="D17" s="1">
        <f>D18+D20+D21</f>
        <v>12</v>
      </c>
      <c r="E17" s="1">
        <f>E18+E20+E21</f>
        <v>13.7</v>
      </c>
      <c r="F17" s="1">
        <f>F18+F22+F21</f>
        <v>20</v>
      </c>
      <c r="G17" s="1">
        <f t="shared" si="0"/>
        <v>114.16666666666666</v>
      </c>
      <c r="H17" s="2">
        <f t="shared" si="1"/>
        <v>114.16666666666666</v>
      </c>
      <c r="I17" s="39">
        <f aca="true" t="shared" si="3" ref="I17:I25">E17/F17*100</f>
        <v>68.5</v>
      </c>
    </row>
    <row r="18" spans="1:9" ht="42">
      <c r="A18" s="52" t="s">
        <v>10</v>
      </c>
      <c r="B18" s="14" t="s">
        <v>35</v>
      </c>
      <c r="C18" s="3">
        <f>C19</f>
        <v>12</v>
      </c>
      <c r="D18" s="3">
        <f>D19</f>
        <v>12</v>
      </c>
      <c r="E18" s="3">
        <f>E19</f>
        <v>13.7</v>
      </c>
      <c r="F18" s="3">
        <f>F19</f>
        <v>11</v>
      </c>
      <c r="G18" s="1">
        <f t="shared" si="0"/>
        <v>114.16666666666666</v>
      </c>
      <c r="H18" s="2">
        <f t="shared" si="1"/>
        <v>114.16666666666666</v>
      </c>
      <c r="I18" s="39">
        <f t="shared" si="3"/>
        <v>124.54545454545453</v>
      </c>
    </row>
    <row r="19" spans="1:9" ht="43.5" customHeight="1">
      <c r="A19" s="49" t="s">
        <v>64</v>
      </c>
      <c r="B19" s="10" t="s">
        <v>69</v>
      </c>
      <c r="C19" s="4">
        <v>12</v>
      </c>
      <c r="D19" s="4">
        <v>12</v>
      </c>
      <c r="E19" s="4">
        <v>13.7</v>
      </c>
      <c r="F19" s="4">
        <v>11</v>
      </c>
      <c r="G19" s="1">
        <f t="shared" si="0"/>
        <v>114.16666666666666</v>
      </c>
      <c r="H19" s="2">
        <f t="shared" si="1"/>
        <v>114.16666666666666</v>
      </c>
      <c r="I19" s="39">
        <f t="shared" si="3"/>
        <v>124.54545454545453</v>
      </c>
    </row>
    <row r="20" spans="1:9" ht="12" customHeight="1" hidden="1">
      <c r="A20" s="49" t="s">
        <v>68</v>
      </c>
      <c r="B20" s="10" t="s">
        <v>67</v>
      </c>
      <c r="C20" s="4"/>
      <c r="D20" s="4"/>
      <c r="E20" s="4"/>
      <c r="F20" s="4"/>
      <c r="G20" s="1" t="e">
        <f t="shared" si="0"/>
        <v>#DIV/0!</v>
      </c>
      <c r="H20" s="2" t="e">
        <f t="shared" si="1"/>
        <v>#DIV/0!</v>
      </c>
      <c r="I20" s="39" t="e">
        <f t="shared" si="3"/>
        <v>#DIV/0!</v>
      </c>
    </row>
    <row r="21" spans="1:9" ht="25.5" customHeight="1">
      <c r="A21" s="49" t="s">
        <v>82</v>
      </c>
      <c r="B21" s="10" t="s">
        <v>81</v>
      </c>
      <c r="C21" s="4"/>
      <c r="D21" s="4"/>
      <c r="E21" s="4"/>
      <c r="F21" s="4">
        <v>3</v>
      </c>
      <c r="G21" s="1"/>
      <c r="H21" s="2"/>
      <c r="I21" s="39">
        <f t="shared" si="3"/>
        <v>0</v>
      </c>
    </row>
    <row r="22" spans="1:9" ht="22.5">
      <c r="A22" s="49" t="s">
        <v>68</v>
      </c>
      <c r="B22" s="10" t="s">
        <v>67</v>
      </c>
      <c r="C22" s="4"/>
      <c r="D22" s="4"/>
      <c r="E22" s="4"/>
      <c r="F22" s="4">
        <v>6</v>
      </c>
      <c r="G22" s="1"/>
      <c r="H22" s="2"/>
      <c r="I22" s="39">
        <f t="shared" si="3"/>
        <v>0</v>
      </c>
    </row>
    <row r="23" spans="1:9" ht="15" customHeight="1">
      <c r="A23" s="52" t="s">
        <v>11</v>
      </c>
      <c r="B23" s="14" t="s">
        <v>36</v>
      </c>
      <c r="C23" s="3">
        <f>C24+C25+C30+C31+C29+C27+C28+C33</f>
        <v>1864.7999999999997</v>
      </c>
      <c r="D23" s="3">
        <f>D24+D25+D30+D31+D29+D27+D28+D33</f>
        <v>3307.5999999999995</v>
      </c>
      <c r="E23" s="3">
        <f>E24+E25+E30+E31+E29+E27+E33+E28</f>
        <v>3307.5999999999995</v>
      </c>
      <c r="F23" s="3">
        <f>F24+F25+F30+F31+F29+F27+F33+F28</f>
        <v>2143.2000000000003</v>
      </c>
      <c r="G23" s="1">
        <f>E23/C23*100</f>
        <v>177.37022737022735</v>
      </c>
      <c r="H23" s="2">
        <f>E23/D23*100</f>
        <v>100</v>
      </c>
      <c r="I23" s="39">
        <f t="shared" si="3"/>
        <v>154.32997387084728</v>
      </c>
    </row>
    <row r="24" spans="1:9" ht="24.75" customHeight="1">
      <c r="A24" s="49" t="s">
        <v>48</v>
      </c>
      <c r="B24" s="10" t="s">
        <v>37</v>
      </c>
      <c r="C24" s="4">
        <v>1523.1</v>
      </c>
      <c r="D24" s="4">
        <v>1523.1</v>
      </c>
      <c r="E24" s="4">
        <v>1523.1</v>
      </c>
      <c r="F24" s="4">
        <v>1244.7</v>
      </c>
      <c r="G24" s="1">
        <f>E24/C24*100</f>
        <v>100</v>
      </c>
      <c r="H24" s="2">
        <f>E24/D24*100</f>
        <v>100</v>
      </c>
      <c r="I24" s="39">
        <f t="shared" si="3"/>
        <v>122.36683538201976</v>
      </c>
    </row>
    <row r="25" spans="1:9" ht="21" customHeight="1">
      <c r="A25" s="49" t="s">
        <v>74</v>
      </c>
      <c r="B25" s="10" t="s">
        <v>44</v>
      </c>
      <c r="C25" s="4"/>
      <c r="D25" s="4"/>
      <c r="E25" s="4"/>
      <c r="F25" s="4">
        <v>100</v>
      </c>
      <c r="G25" s="1"/>
      <c r="H25" s="2"/>
      <c r="I25" s="39">
        <f t="shared" si="3"/>
        <v>0</v>
      </c>
    </row>
    <row r="26" spans="1:9" ht="22.5" customHeight="1">
      <c r="A26" s="58" t="s">
        <v>94</v>
      </c>
      <c r="B26" s="10" t="s">
        <v>95</v>
      </c>
      <c r="C26" s="4">
        <v>87.3</v>
      </c>
      <c r="D26" s="4"/>
      <c r="E26" s="4"/>
      <c r="F26" s="4"/>
      <c r="G26" s="1">
        <f>E26/C26*100</f>
        <v>0</v>
      </c>
      <c r="H26" s="2"/>
      <c r="I26" s="39"/>
    </row>
    <row r="27" spans="1:9" ht="27.75" customHeight="1">
      <c r="A27" s="58" t="s">
        <v>129</v>
      </c>
      <c r="B27" s="10" t="s">
        <v>130</v>
      </c>
      <c r="C27" s="4"/>
      <c r="D27" s="4">
        <v>480</v>
      </c>
      <c r="E27" s="4">
        <v>480</v>
      </c>
      <c r="F27" s="4"/>
      <c r="G27" s="1"/>
      <c r="H27" s="2">
        <f>E27/D27*100</f>
        <v>100</v>
      </c>
      <c r="I27" s="39"/>
    </row>
    <row r="28" spans="1:9" ht="31.5" customHeight="1">
      <c r="A28" s="49" t="s">
        <v>115</v>
      </c>
      <c r="B28" s="51" t="s">
        <v>116</v>
      </c>
      <c r="C28" s="4"/>
      <c r="D28" s="4">
        <v>883</v>
      </c>
      <c r="E28" s="4">
        <v>883</v>
      </c>
      <c r="F28" s="4">
        <v>458.3</v>
      </c>
      <c r="G28" s="1"/>
      <c r="H28" s="2">
        <f aca="true" t="shared" si="4" ref="H28:H35">E28/D28*100</f>
        <v>100</v>
      </c>
      <c r="I28" s="39">
        <f>E28/F28*100</f>
        <v>192.66855771328824</v>
      </c>
    </row>
    <row r="29" spans="1:9" ht="34.5" customHeight="1">
      <c r="A29" s="49" t="s">
        <v>80</v>
      </c>
      <c r="B29" s="10" t="s">
        <v>77</v>
      </c>
      <c r="C29" s="4">
        <v>299.4</v>
      </c>
      <c r="D29" s="4">
        <v>146.4</v>
      </c>
      <c r="E29" s="4">
        <v>146.4</v>
      </c>
      <c r="F29" s="4">
        <v>297.7</v>
      </c>
      <c r="G29" s="1">
        <f>E29/C29*100</f>
        <v>48.89779559118237</v>
      </c>
      <c r="H29" s="2">
        <f t="shared" si="4"/>
        <v>100</v>
      </c>
      <c r="I29" s="39">
        <f>E29/F29*100</f>
        <v>49.177023849512935</v>
      </c>
    </row>
    <row r="30" spans="1:9" ht="24" customHeight="1">
      <c r="A30" s="49" t="s">
        <v>91</v>
      </c>
      <c r="B30" s="10" t="s">
        <v>63</v>
      </c>
      <c r="C30" s="4">
        <v>42.2</v>
      </c>
      <c r="D30" s="4">
        <v>43.8</v>
      </c>
      <c r="E30" s="4">
        <v>43.8</v>
      </c>
      <c r="F30" s="4">
        <v>42.5</v>
      </c>
      <c r="G30" s="1">
        <f>E30/C30*100</f>
        <v>103.7914691943128</v>
      </c>
      <c r="H30" s="2">
        <f t="shared" si="4"/>
        <v>100</v>
      </c>
      <c r="I30" s="39">
        <f>E30/F30*100</f>
        <v>103.05882352941175</v>
      </c>
    </row>
    <row r="31" spans="1:9" ht="22.5" customHeight="1">
      <c r="A31" s="50" t="s">
        <v>92</v>
      </c>
      <c r="B31" s="10" t="s">
        <v>93</v>
      </c>
      <c r="C31" s="4">
        <v>0.1</v>
      </c>
      <c r="D31" s="4">
        <v>0.1</v>
      </c>
      <c r="E31" s="4">
        <v>0.1</v>
      </c>
      <c r="F31" s="4"/>
      <c r="G31" s="1">
        <f>E31/C31*100</f>
        <v>100</v>
      </c>
      <c r="H31" s="2">
        <f t="shared" si="4"/>
        <v>100</v>
      </c>
      <c r="I31" s="39"/>
    </row>
    <row r="32" spans="1:9" ht="15.75" customHeight="1" hidden="1">
      <c r="A32" s="50" t="s">
        <v>26</v>
      </c>
      <c r="B32" s="10"/>
      <c r="C32" s="4"/>
      <c r="D32" s="4"/>
      <c r="E32" s="4"/>
      <c r="F32" s="4"/>
      <c r="G32" s="1" t="e">
        <f>E32/C32*100</f>
        <v>#DIV/0!</v>
      </c>
      <c r="H32" s="2" t="e">
        <f t="shared" si="4"/>
        <v>#DIV/0!</v>
      </c>
      <c r="I32" s="39"/>
    </row>
    <row r="33" spans="1:9" ht="24.75" customHeight="1">
      <c r="A33" s="50" t="s">
        <v>107</v>
      </c>
      <c r="B33" s="10" t="s">
        <v>108</v>
      </c>
      <c r="C33" s="4"/>
      <c r="D33" s="4">
        <v>231.2</v>
      </c>
      <c r="E33" s="4">
        <v>231.2</v>
      </c>
      <c r="F33" s="4"/>
      <c r="G33" s="1"/>
      <c r="H33" s="2">
        <f t="shared" si="4"/>
        <v>100</v>
      </c>
      <c r="I33" s="39"/>
    </row>
    <row r="34" spans="1:9" ht="24.75" customHeight="1">
      <c r="A34" s="24" t="s">
        <v>12</v>
      </c>
      <c r="B34" s="14" t="s">
        <v>38</v>
      </c>
      <c r="C34" s="3">
        <v>333.5</v>
      </c>
      <c r="D34" s="3">
        <v>632</v>
      </c>
      <c r="E34" s="3">
        <v>632</v>
      </c>
      <c r="F34" s="3">
        <v>23</v>
      </c>
      <c r="G34" s="1">
        <f>E34/C34*100</f>
        <v>189.50524737631184</v>
      </c>
      <c r="H34" s="2">
        <f t="shared" si="4"/>
        <v>100</v>
      </c>
      <c r="I34" s="39" t="s">
        <v>133</v>
      </c>
    </row>
    <row r="35" spans="1:9" ht="17.25" customHeight="1">
      <c r="A35" s="26" t="s">
        <v>13</v>
      </c>
      <c r="B35" s="16"/>
      <c r="C35" s="5">
        <f>C4+C23+C34</f>
        <v>2721.7999999999997</v>
      </c>
      <c r="D35" s="5">
        <f>D4+D23+D34</f>
        <v>4379.599999999999</v>
      </c>
      <c r="E35" s="5">
        <f>E4+E23+E34</f>
        <v>4423.099999999999</v>
      </c>
      <c r="F35" s="5">
        <f>F4+F23+F34</f>
        <v>2657.7000000000003</v>
      </c>
      <c r="G35" s="1">
        <f>E35/C35*100</f>
        <v>162.50642956866778</v>
      </c>
      <c r="H35" s="2">
        <f t="shared" si="4"/>
        <v>100.99324139190793</v>
      </c>
      <c r="I35" s="39">
        <f>E35/F35*100</f>
        <v>166.42585694397408</v>
      </c>
    </row>
    <row r="36" spans="1:9" ht="15" customHeight="1">
      <c r="A36" s="19" t="s">
        <v>14</v>
      </c>
      <c r="B36" s="15"/>
      <c r="C36" s="6"/>
      <c r="D36" s="6"/>
      <c r="E36" s="6"/>
      <c r="F36" s="6"/>
      <c r="G36" s="1"/>
      <c r="H36" s="2"/>
      <c r="I36" s="39"/>
    </row>
    <row r="37" spans="1:9" ht="14.25" customHeight="1">
      <c r="A37" s="52" t="s">
        <v>15</v>
      </c>
      <c r="B37" s="17" t="s">
        <v>39</v>
      </c>
      <c r="C37" s="3">
        <v>833.3</v>
      </c>
      <c r="D37" s="3">
        <v>723.1</v>
      </c>
      <c r="E37" s="3">
        <v>707.4</v>
      </c>
      <c r="F37" s="3">
        <v>732.9</v>
      </c>
      <c r="G37" s="1">
        <f aca="true" t="shared" si="5" ref="G37:G44">E37/C37*100</f>
        <v>84.89139565582623</v>
      </c>
      <c r="H37" s="2">
        <f aca="true" t="shared" si="6" ref="H37:H44">E37/D37*100</f>
        <v>97.82879269810537</v>
      </c>
      <c r="I37" s="39">
        <f>E37/F37*100</f>
        <v>96.52067130577159</v>
      </c>
    </row>
    <row r="38" spans="1:9" ht="12.75">
      <c r="A38" s="49" t="s">
        <v>16</v>
      </c>
      <c r="B38" s="10">
        <v>211.213</v>
      </c>
      <c r="C38" s="4">
        <v>750.5</v>
      </c>
      <c r="D38" s="4">
        <v>623.9</v>
      </c>
      <c r="E38" s="4">
        <v>620.7</v>
      </c>
      <c r="F38" s="4">
        <v>596.5</v>
      </c>
      <c r="G38" s="1">
        <f t="shared" si="5"/>
        <v>82.70486342438375</v>
      </c>
      <c r="H38" s="2">
        <f t="shared" si="6"/>
        <v>99.48709729123259</v>
      </c>
      <c r="I38" s="39">
        <f>E38/F38*100</f>
        <v>104.05699916177704</v>
      </c>
    </row>
    <row r="39" spans="1:9" ht="12.75">
      <c r="A39" s="49" t="s">
        <v>23</v>
      </c>
      <c r="B39" s="10">
        <v>223</v>
      </c>
      <c r="C39" s="4">
        <v>14.8</v>
      </c>
      <c r="D39" s="4">
        <v>20.8</v>
      </c>
      <c r="E39" s="4">
        <v>20.8</v>
      </c>
      <c r="F39" s="4">
        <v>19.2</v>
      </c>
      <c r="G39" s="1">
        <f t="shared" si="5"/>
        <v>140.54054054054055</v>
      </c>
      <c r="H39" s="2">
        <f t="shared" si="6"/>
        <v>100</v>
      </c>
      <c r="I39" s="39">
        <f>E39/F39*100</f>
        <v>108.33333333333334</v>
      </c>
    </row>
    <row r="40" spans="1:9" ht="12.75">
      <c r="A40" s="49" t="s">
        <v>17</v>
      </c>
      <c r="B40" s="10"/>
      <c r="C40" s="4">
        <f>C37-C38-C39</f>
        <v>67.99999999999996</v>
      </c>
      <c r="D40" s="4">
        <f>D37-D38-D39</f>
        <v>78.40000000000005</v>
      </c>
      <c r="E40" s="4">
        <f>E37-E38-E39</f>
        <v>65.89999999999993</v>
      </c>
      <c r="F40" s="4">
        <f>F37-F38-F39</f>
        <v>117.19999999999997</v>
      </c>
      <c r="G40" s="1">
        <f t="shared" si="5"/>
        <v>96.91176470588232</v>
      </c>
      <c r="H40" s="2">
        <f t="shared" si="6"/>
        <v>84.05612244897945</v>
      </c>
      <c r="I40" s="39">
        <f>E40/F40*100</f>
        <v>56.22866894197948</v>
      </c>
    </row>
    <row r="41" spans="1:9" ht="12.75">
      <c r="A41" s="53" t="s">
        <v>24</v>
      </c>
      <c r="B41" s="18" t="s">
        <v>52</v>
      </c>
      <c r="C41" s="1">
        <v>42.2</v>
      </c>
      <c r="D41" s="1">
        <v>43.8</v>
      </c>
      <c r="E41" s="1">
        <v>43.8</v>
      </c>
      <c r="F41" s="1">
        <v>42.5</v>
      </c>
      <c r="G41" s="1">
        <f t="shared" si="5"/>
        <v>103.7914691943128</v>
      </c>
      <c r="H41" s="2">
        <f t="shared" si="6"/>
        <v>100</v>
      </c>
      <c r="I41" s="39">
        <f>E41/F41*100</f>
        <v>103.05882352941175</v>
      </c>
    </row>
    <row r="42" spans="1:9" ht="20.25" customHeight="1">
      <c r="A42" s="52" t="s">
        <v>40</v>
      </c>
      <c r="B42" s="17" t="s">
        <v>41</v>
      </c>
      <c r="C42" s="3">
        <v>1.2</v>
      </c>
      <c r="D42" s="3">
        <v>1.2</v>
      </c>
      <c r="E42" s="3">
        <v>1.2</v>
      </c>
      <c r="F42" s="3"/>
      <c r="G42" s="1">
        <f t="shared" si="5"/>
        <v>100</v>
      </c>
      <c r="H42" s="2">
        <f t="shared" si="6"/>
        <v>100</v>
      </c>
      <c r="I42" s="39"/>
    </row>
    <row r="43" spans="1:9" ht="12.75" hidden="1">
      <c r="A43" s="52" t="s">
        <v>53</v>
      </c>
      <c r="B43" s="17" t="s">
        <v>42</v>
      </c>
      <c r="C43" s="3"/>
      <c r="D43" s="3"/>
      <c r="E43" s="3"/>
      <c r="F43" s="3"/>
      <c r="G43" s="1" t="e">
        <f t="shared" si="5"/>
        <v>#DIV/0!</v>
      </c>
      <c r="H43" s="2" t="e">
        <f t="shared" si="6"/>
        <v>#DIV/0!</v>
      </c>
      <c r="I43" s="39" t="e">
        <f>E43/F43*100</f>
        <v>#DIV/0!</v>
      </c>
    </row>
    <row r="44" spans="1:9" ht="12.75" hidden="1">
      <c r="A44" s="52" t="s">
        <v>73</v>
      </c>
      <c r="B44" s="17" t="s">
        <v>72</v>
      </c>
      <c r="C44" s="3"/>
      <c r="D44" s="3"/>
      <c r="E44" s="3"/>
      <c r="F44" s="3"/>
      <c r="G44" s="1" t="e">
        <f t="shared" si="5"/>
        <v>#DIV/0!</v>
      </c>
      <c r="H44" s="2" t="e">
        <f t="shared" si="6"/>
        <v>#DIV/0!</v>
      </c>
      <c r="I44" s="39" t="e">
        <f>E44/F44*100</f>
        <v>#DIV/0!</v>
      </c>
    </row>
    <row r="45" spans="1:9" ht="15.75" customHeight="1">
      <c r="A45" s="52" t="s">
        <v>76</v>
      </c>
      <c r="B45" s="17" t="s">
        <v>75</v>
      </c>
      <c r="C45" s="3"/>
      <c r="D45" s="3">
        <v>152.5</v>
      </c>
      <c r="E45" s="3">
        <v>151.7</v>
      </c>
      <c r="F45" s="3">
        <v>0.6</v>
      </c>
      <c r="G45" s="1"/>
      <c r="H45" s="2"/>
      <c r="I45" s="39" t="s">
        <v>134</v>
      </c>
    </row>
    <row r="46" spans="1:9" ht="12.75">
      <c r="A46" s="52" t="s">
        <v>55</v>
      </c>
      <c r="B46" s="17" t="s">
        <v>54</v>
      </c>
      <c r="C46" s="3">
        <v>654.8</v>
      </c>
      <c r="D46" s="3">
        <v>652</v>
      </c>
      <c r="E46" s="3">
        <v>642</v>
      </c>
      <c r="F46" s="3">
        <v>462</v>
      </c>
      <c r="G46" s="1">
        <f aca="true" t="shared" si="7" ref="G46:G57">E46/C46*100</f>
        <v>98.04520464263898</v>
      </c>
      <c r="H46" s="2">
        <f aca="true" t="shared" si="8" ref="H46:H55">E46/D46*100</f>
        <v>98.46625766871165</v>
      </c>
      <c r="I46" s="39">
        <f>E46/F46*100</f>
        <v>138.96103896103895</v>
      </c>
    </row>
    <row r="47" spans="1:9" ht="12.75">
      <c r="A47" s="53" t="s">
        <v>45</v>
      </c>
      <c r="B47" s="18" t="s">
        <v>56</v>
      </c>
      <c r="C47" s="1">
        <v>3</v>
      </c>
      <c r="D47" s="1"/>
      <c r="E47" s="4"/>
      <c r="F47" s="4"/>
      <c r="G47" s="1">
        <f t="shared" si="7"/>
        <v>0</v>
      </c>
      <c r="H47" s="2"/>
      <c r="I47" s="39"/>
    </row>
    <row r="48" spans="1:9" ht="21">
      <c r="A48" s="52" t="s">
        <v>21</v>
      </c>
      <c r="B48" s="17" t="s">
        <v>43</v>
      </c>
      <c r="C48" s="3">
        <v>825.3</v>
      </c>
      <c r="D48" s="3">
        <v>908.5</v>
      </c>
      <c r="E48" s="3">
        <v>892.1</v>
      </c>
      <c r="F48" s="3">
        <v>857.5</v>
      </c>
      <c r="G48" s="1">
        <f t="shared" si="7"/>
        <v>108.0940264146371</v>
      </c>
      <c r="H48" s="2">
        <f t="shared" si="8"/>
        <v>98.19482663731426</v>
      </c>
      <c r="I48" s="39">
        <f aca="true" t="shared" si="9" ref="I48:I56">E48/F48*100</f>
        <v>104.03498542274052</v>
      </c>
    </row>
    <row r="49" spans="1:9" ht="11.25" customHeight="1">
      <c r="A49" s="49" t="s">
        <v>16</v>
      </c>
      <c r="B49" s="10">
        <v>211.213</v>
      </c>
      <c r="C49" s="4">
        <v>711.2</v>
      </c>
      <c r="D49" s="4">
        <v>630.1</v>
      </c>
      <c r="E49" s="4">
        <v>621.6</v>
      </c>
      <c r="F49" s="4">
        <v>586</v>
      </c>
      <c r="G49" s="1">
        <f t="shared" si="7"/>
        <v>87.4015748031496</v>
      </c>
      <c r="H49" s="2">
        <f t="shared" si="8"/>
        <v>98.65100777654341</v>
      </c>
      <c r="I49" s="39">
        <f t="shared" si="9"/>
        <v>106.07508532423209</v>
      </c>
    </row>
    <row r="50" spans="1:9" ht="12" customHeight="1">
      <c r="A50" s="49" t="s">
        <v>23</v>
      </c>
      <c r="B50" s="10">
        <v>223</v>
      </c>
      <c r="C50" s="4">
        <v>31.8</v>
      </c>
      <c r="D50" s="4">
        <v>31.8</v>
      </c>
      <c r="E50" s="4">
        <v>29.3</v>
      </c>
      <c r="F50" s="4">
        <v>28.4</v>
      </c>
      <c r="G50" s="1">
        <f t="shared" si="7"/>
        <v>92.13836477987421</v>
      </c>
      <c r="H50" s="2">
        <f t="shared" si="8"/>
        <v>92.13836477987421</v>
      </c>
      <c r="I50" s="39">
        <f t="shared" si="9"/>
        <v>103.16901408450705</v>
      </c>
    </row>
    <row r="51" spans="1:9" ht="12.75">
      <c r="A51" s="49" t="s">
        <v>46</v>
      </c>
      <c r="B51" s="10"/>
      <c r="C51" s="4">
        <f>C48-C49-C50</f>
        <v>82.29999999999991</v>
      </c>
      <c r="D51" s="4">
        <f>D48-D49-D50</f>
        <v>246.59999999999997</v>
      </c>
      <c r="E51" s="4">
        <f>E48-E49-E50</f>
        <v>241.2</v>
      </c>
      <c r="F51" s="4">
        <f>F48-F49-F50</f>
        <v>243.1</v>
      </c>
      <c r="G51" s="1">
        <f t="shared" si="7"/>
        <v>293.07411907654955</v>
      </c>
      <c r="H51" s="2">
        <f t="shared" si="8"/>
        <v>97.8102189781022</v>
      </c>
      <c r="I51" s="39">
        <f t="shared" si="9"/>
        <v>99.21842863019333</v>
      </c>
    </row>
    <row r="52" spans="1:9" ht="14.25" customHeight="1">
      <c r="A52" s="53" t="s">
        <v>58</v>
      </c>
      <c r="B52" s="38" t="s">
        <v>57</v>
      </c>
      <c r="C52" s="27">
        <v>9</v>
      </c>
      <c r="D52" s="27">
        <v>9</v>
      </c>
      <c r="E52" s="27">
        <v>9</v>
      </c>
      <c r="F52" s="27">
        <v>3.5</v>
      </c>
      <c r="G52" s="1">
        <f t="shared" si="7"/>
        <v>100</v>
      </c>
      <c r="H52" s="2">
        <f t="shared" si="8"/>
        <v>100</v>
      </c>
      <c r="I52" s="39">
        <f t="shared" si="9"/>
        <v>257.14285714285717</v>
      </c>
    </row>
    <row r="53" spans="1:9" ht="12.75" customHeight="1">
      <c r="A53" s="53" t="s">
        <v>59</v>
      </c>
      <c r="B53" s="18" t="s">
        <v>60</v>
      </c>
      <c r="C53" s="1">
        <v>2.5</v>
      </c>
      <c r="D53" s="1">
        <v>2.5</v>
      </c>
      <c r="E53" s="27">
        <v>2.5</v>
      </c>
      <c r="F53" s="27">
        <v>1</v>
      </c>
      <c r="G53" s="1">
        <f t="shared" si="7"/>
        <v>100</v>
      </c>
      <c r="H53" s="2">
        <f t="shared" si="8"/>
        <v>100</v>
      </c>
      <c r="I53" s="39">
        <f t="shared" si="9"/>
        <v>250</v>
      </c>
    </row>
    <row r="54" spans="1:9" ht="14.25" customHeight="1">
      <c r="A54" s="53" t="s">
        <v>66</v>
      </c>
      <c r="B54" s="14">
        <v>1003</v>
      </c>
      <c r="C54" s="1">
        <f>C56+C55</f>
        <v>437.8</v>
      </c>
      <c r="D54" s="1">
        <f>D56+D55</f>
        <v>1972</v>
      </c>
      <c r="E54" s="1">
        <f>E56+E55</f>
        <v>1972</v>
      </c>
      <c r="F54" s="27">
        <f>F55+F56</f>
        <v>483.9</v>
      </c>
      <c r="G54" s="1">
        <f t="shared" si="7"/>
        <v>450.4339881224303</v>
      </c>
      <c r="H54" s="2">
        <f t="shared" si="8"/>
        <v>100</v>
      </c>
      <c r="I54" s="39">
        <f t="shared" si="9"/>
        <v>407.52221533374666</v>
      </c>
    </row>
    <row r="55" spans="1:9" ht="12.75" customHeight="1">
      <c r="A55" s="53" t="s">
        <v>97</v>
      </c>
      <c r="B55" s="46" t="s">
        <v>98</v>
      </c>
      <c r="C55" s="1">
        <v>323.3</v>
      </c>
      <c r="D55" s="1">
        <v>1972</v>
      </c>
      <c r="E55" s="27">
        <v>1972</v>
      </c>
      <c r="F55" s="45"/>
      <c r="G55" s="1">
        <f t="shared" si="7"/>
        <v>609.959789669038</v>
      </c>
      <c r="H55" s="2">
        <f t="shared" si="8"/>
        <v>100</v>
      </c>
      <c r="I55" s="39"/>
    </row>
    <row r="56" spans="1:9" ht="16.5" customHeight="1">
      <c r="A56" s="49" t="s">
        <v>78</v>
      </c>
      <c r="B56" s="40" t="s">
        <v>79</v>
      </c>
      <c r="C56" s="1">
        <v>114.5</v>
      </c>
      <c r="D56" s="1"/>
      <c r="E56" s="27"/>
      <c r="F56" s="27">
        <v>483.9</v>
      </c>
      <c r="G56" s="1">
        <f t="shared" si="7"/>
        <v>0</v>
      </c>
      <c r="H56" s="2"/>
      <c r="I56" s="39">
        <f t="shared" si="9"/>
        <v>0</v>
      </c>
    </row>
    <row r="57" spans="1:9" ht="15.75" customHeight="1">
      <c r="A57" s="54" t="s">
        <v>18</v>
      </c>
      <c r="B57" s="16"/>
      <c r="C57" s="7">
        <f>C37+C41+C42+C46+C47+C48+C52+C53+C54+C44+C45</f>
        <v>2809.1000000000004</v>
      </c>
      <c r="D57" s="7">
        <f>D37+D41+D42+D46+D47+D48+D52+D53+D54+D44+D45</f>
        <v>4464.6</v>
      </c>
      <c r="E57" s="7">
        <f>E37+E41+E42+E46+E47+E48+E52+E53+E45+E54</f>
        <v>4421.7</v>
      </c>
      <c r="F57" s="7">
        <f>F37+F41+F42+F46+F47+F48+F52+F53+F54+F45</f>
        <v>2583.9</v>
      </c>
      <c r="G57" s="1">
        <f t="shared" si="7"/>
        <v>157.40628671104622</v>
      </c>
      <c r="H57" s="2">
        <f>E57/D57*100</f>
        <v>99.03910764682166</v>
      </c>
      <c r="I57" s="39">
        <f>E57/F57*100</f>
        <v>171.12504353883662</v>
      </c>
    </row>
    <row r="58" spans="1:9" ht="21.75" customHeight="1">
      <c r="A58" s="53" t="s">
        <v>47</v>
      </c>
      <c r="B58" s="19"/>
      <c r="C58" s="7">
        <f>C35-C57</f>
        <v>-87.30000000000064</v>
      </c>
      <c r="D58" s="7">
        <f>D35-D57</f>
        <v>-85.00000000000091</v>
      </c>
      <c r="E58" s="7">
        <f>E35-E57</f>
        <v>1.3999999999996362</v>
      </c>
      <c r="F58" s="7">
        <f>F35-F57</f>
        <v>73.80000000000018</v>
      </c>
      <c r="G58" s="1"/>
      <c r="H58" s="8"/>
      <c r="I58" s="36"/>
    </row>
    <row r="59" spans="1:8" ht="12" customHeight="1">
      <c r="A59" s="30"/>
      <c r="B59" s="31"/>
      <c r="C59" s="32"/>
      <c r="D59" s="32"/>
      <c r="E59" s="32"/>
      <c r="F59" s="32"/>
      <c r="G59" s="33"/>
      <c r="H59" s="34"/>
    </row>
    <row r="60" spans="3:6" ht="12.75">
      <c r="C60" s="60"/>
      <c r="D60" s="60"/>
      <c r="E60" s="60"/>
      <c r="F60" s="29"/>
    </row>
    <row r="61" spans="3:6" ht="12.75">
      <c r="C61" s="60"/>
      <c r="D61" s="60"/>
      <c r="E61" s="60"/>
      <c r="F61" s="29"/>
    </row>
    <row r="62" spans="1:6" ht="12.75">
      <c r="A62" s="42"/>
      <c r="C62" s="29"/>
      <c r="D62" s="29"/>
      <c r="E62" s="29"/>
      <c r="F62" s="29"/>
    </row>
    <row r="63" spans="3:6" ht="12.75">
      <c r="C63" s="29"/>
      <c r="D63" s="29"/>
      <c r="E63" s="29"/>
      <c r="F63" s="29"/>
    </row>
    <row r="64" ht="12.75">
      <c r="A64" s="35"/>
    </row>
  </sheetData>
  <mergeCells count="4">
    <mergeCell ref="A1:I1"/>
    <mergeCell ref="C61:E61"/>
    <mergeCell ref="G2:H2"/>
    <mergeCell ref="C60:E60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22">
      <selection activeCell="I35" sqref="I35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4" width="8.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9" t="s">
        <v>122</v>
      </c>
      <c r="B1" s="59"/>
      <c r="C1" s="59"/>
      <c r="D1" s="59"/>
      <c r="E1" s="59"/>
      <c r="F1" s="59"/>
      <c r="G1" s="59"/>
      <c r="H1" s="59"/>
      <c r="I1" s="59"/>
    </row>
    <row r="2" spans="7:8" ht="12.75">
      <c r="G2" s="61" t="s">
        <v>25</v>
      </c>
      <c r="H2" s="61"/>
    </row>
    <row r="3" spans="1:9" ht="50.25" customHeight="1">
      <c r="A3" s="9" t="s">
        <v>0</v>
      </c>
      <c r="B3" s="9" t="s">
        <v>27</v>
      </c>
      <c r="C3" s="10" t="s">
        <v>85</v>
      </c>
      <c r="D3" s="10" t="s">
        <v>86</v>
      </c>
      <c r="E3" s="10" t="s">
        <v>123</v>
      </c>
      <c r="F3" s="10" t="s">
        <v>124</v>
      </c>
      <c r="G3" s="10" t="s">
        <v>65</v>
      </c>
      <c r="H3" s="10" t="s">
        <v>49</v>
      </c>
      <c r="I3" s="10" t="s">
        <v>96</v>
      </c>
    </row>
    <row r="4" spans="1:9" ht="12" customHeight="1">
      <c r="A4" s="11" t="s">
        <v>1</v>
      </c>
      <c r="B4" s="12"/>
      <c r="C4" s="1">
        <f>C5+C16</f>
        <v>523.5</v>
      </c>
      <c r="D4" s="1">
        <f>D5+D16</f>
        <v>483.5</v>
      </c>
      <c r="E4" s="1">
        <f>E5+E16</f>
        <v>416.90000000000003</v>
      </c>
      <c r="F4" s="1">
        <f>F5+F16</f>
        <v>424</v>
      </c>
      <c r="G4" s="1">
        <f aca="true" t="shared" si="0" ref="G4:G19">E4/C4*100</f>
        <v>79.6370582617001</v>
      </c>
      <c r="H4" s="2">
        <f aca="true" t="shared" si="1" ref="H4:H19">E4/D4*100</f>
        <v>86.22543950361946</v>
      </c>
      <c r="I4" s="39">
        <f aca="true" t="shared" si="2" ref="I4:I14">E4/F4*100</f>
        <v>98.32547169811322</v>
      </c>
    </row>
    <row r="5" spans="1:9" ht="12.75">
      <c r="A5" s="20" t="s">
        <v>19</v>
      </c>
      <c r="B5" s="12"/>
      <c r="C5" s="1">
        <f>C6+C8+C10+C15</f>
        <v>511.5</v>
      </c>
      <c r="D5" s="1">
        <f>D6+D8+D10+D15</f>
        <v>471.5</v>
      </c>
      <c r="E5" s="1">
        <f>E6+E8+E10</f>
        <v>404.70000000000005</v>
      </c>
      <c r="F5" s="1">
        <f>F6+F8+F10</f>
        <v>411</v>
      </c>
      <c r="G5" s="1">
        <f t="shared" si="0"/>
        <v>79.12023460410558</v>
      </c>
      <c r="H5" s="2">
        <f t="shared" si="1"/>
        <v>85.83244962884412</v>
      </c>
      <c r="I5" s="39">
        <f t="shared" si="2"/>
        <v>98.46715328467155</v>
      </c>
    </row>
    <row r="6" spans="1:9" ht="12.75">
      <c r="A6" s="21" t="s">
        <v>2</v>
      </c>
      <c r="B6" s="13" t="s">
        <v>28</v>
      </c>
      <c r="C6" s="3">
        <f>C7</f>
        <v>240</v>
      </c>
      <c r="D6" s="3">
        <f>D7</f>
        <v>200</v>
      </c>
      <c r="E6" s="3">
        <f>E7</f>
        <v>161</v>
      </c>
      <c r="F6" s="3">
        <f>F7</f>
        <v>152.4</v>
      </c>
      <c r="G6" s="1">
        <f t="shared" si="0"/>
        <v>67.08333333333333</v>
      </c>
      <c r="H6" s="2">
        <f t="shared" si="1"/>
        <v>80.5</v>
      </c>
      <c r="I6" s="39">
        <f t="shared" si="2"/>
        <v>105.64304461942258</v>
      </c>
    </row>
    <row r="7" spans="1:9" ht="12.75">
      <c r="A7" s="22" t="s">
        <v>3</v>
      </c>
      <c r="B7" s="9" t="s">
        <v>61</v>
      </c>
      <c r="C7" s="4">
        <v>240</v>
      </c>
      <c r="D7" s="4">
        <v>200</v>
      </c>
      <c r="E7" s="4">
        <v>161</v>
      </c>
      <c r="F7" s="4">
        <v>152.4</v>
      </c>
      <c r="G7" s="1">
        <f t="shared" si="0"/>
        <v>67.08333333333333</v>
      </c>
      <c r="H7" s="2">
        <f t="shared" si="1"/>
        <v>80.5</v>
      </c>
      <c r="I7" s="39">
        <f t="shared" si="2"/>
        <v>105.64304461942258</v>
      </c>
    </row>
    <row r="8" spans="1:9" ht="12.75">
      <c r="A8" s="21" t="s">
        <v>4</v>
      </c>
      <c r="B8" s="13" t="s">
        <v>29</v>
      </c>
      <c r="C8" s="3">
        <f>C9</f>
        <v>15</v>
      </c>
      <c r="D8" s="3">
        <f>D9</f>
        <v>15</v>
      </c>
      <c r="E8" s="3">
        <f>E9</f>
        <v>25.4</v>
      </c>
      <c r="F8" s="3">
        <f>F9</f>
        <v>23.7</v>
      </c>
      <c r="G8" s="1">
        <f t="shared" si="0"/>
        <v>169.33333333333331</v>
      </c>
      <c r="H8" s="2">
        <f t="shared" si="1"/>
        <v>169.33333333333331</v>
      </c>
      <c r="I8" s="39">
        <f t="shared" si="2"/>
        <v>107.17299578059072</v>
      </c>
    </row>
    <row r="9" spans="1:9" ht="17.25" customHeight="1">
      <c r="A9" s="23" t="s">
        <v>5</v>
      </c>
      <c r="B9" s="10" t="s">
        <v>62</v>
      </c>
      <c r="C9" s="4">
        <v>15</v>
      </c>
      <c r="D9" s="4">
        <v>15</v>
      </c>
      <c r="E9" s="4">
        <v>25.4</v>
      </c>
      <c r="F9" s="4">
        <v>23.7</v>
      </c>
      <c r="G9" s="1">
        <f t="shared" si="0"/>
        <v>169.33333333333331</v>
      </c>
      <c r="H9" s="2">
        <f t="shared" si="1"/>
        <v>169.33333333333331</v>
      </c>
      <c r="I9" s="39">
        <f t="shared" si="2"/>
        <v>107.17299578059072</v>
      </c>
    </row>
    <row r="10" spans="1:9" ht="17.25" customHeight="1">
      <c r="A10" s="24" t="s">
        <v>6</v>
      </c>
      <c r="B10" s="14" t="s">
        <v>30</v>
      </c>
      <c r="C10" s="3">
        <f>C11+C12</f>
        <v>254.5</v>
      </c>
      <c r="D10" s="3">
        <f>D11+D12</f>
        <v>254.5</v>
      </c>
      <c r="E10" s="41">
        <f>E11+E12</f>
        <v>218.3</v>
      </c>
      <c r="F10" s="3">
        <f>F11+F12</f>
        <v>234.9</v>
      </c>
      <c r="G10" s="1">
        <f t="shared" si="0"/>
        <v>85.77603143418469</v>
      </c>
      <c r="H10" s="2">
        <f t="shared" si="1"/>
        <v>85.77603143418469</v>
      </c>
      <c r="I10" s="39">
        <f t="shared" si="2"/>
        <v>92.93316304810558</v>
      </c>
    </row>
    <row r="11" spans="1:9" ht="12.75">
      <c r="A11" s="23" t="s">
        <v>7</v>
      </c>
      <c r="B11" s="10" t="s">
        <v>31</v>
      </c>
      <c r="C11" s="4">
        <v>48.5</v>
      </c>
      <c r="D11" s="4">
        <v>48.5</v>
      </c>
      <c r="E11" s="28">
        <v>44.5</v>
      </c>
      <c r="F11" s="4">
        <v>41.1</v>
      </c>
      <c r="G11" s="1">
        <f t="shared" si="0"/>
        <v>91.75257731958763</v>
      </c>
      <c r="H11" s="2">
        <f t="shared" si="1"/>
        <v>91.75257731958763</v>
      </c>
      <c r="I11" s="39">
        <f t="shared" si="2"/>
        <v>108.27250608272504</v>
      </c>
    </row>
    <row r="12" spans="1:9" ht="12.75">
      <c r="A12" s="24" t="s">
        <v>22</v>
      </c>
      <c r="B12" s="14" t="s">
        <v>32</v>
      </c>
      <c r="C12" s="27">
        <f>C13+C14</f>
        <v>206</v>
      </c>
      <c r="D12" s="27">
        <f>D13+D14</f>
        <v>206</v>
      </c>
      <c r="E12" s="27">
        <f>E13+E14</f>
        <v>173.8</v>
      </c>
      <c r="F12" s="27">
        <f>F13+F14</f>
        <v>193.8</v>
      </c>
      <c r="G12" s="1">
        <f t="shared" si="0"/>
        <v>84.36893203883496</v>
      </c>
      <c r="H12" s="2">
        <f t="shared" si="1"/>
        <v>84.36893203883496</v>
      </c>
      <c r="I12" s="39">
        <f t="shared" si="2"/>
        <v>89.68008255933952</v>
      </c>
    </row>
    <row r="13" spans="1:9" ht="12.75">
      <c r="A13" s="23" t="s">
        <v>8</v>
      </c>
      <c r="B13" s="10" t="s">
        <v>33</v>
      </c>
      <c r="C13" s="4">
        <v>204.7</v>
      </c>
      <c r="D13" s="4">
        <v>204.7</v>
      </c>
      <c r="E13" s="4">
        <v>171</v>
      </c>
      <c r="F13" s="4">
        <v>192.5</v>
      </c>
      <c r="G13" s="1">
        <f t="shared" si="0"/>
        <v>83.53688324377137</v>
      </c>
      <c r="H13" s="2">
        <f t="shared" si="1"/>
        <v>83.53688324377137</v>
      </c>
      <c r="I13" s="39">
        <f t="shared" si="2"/>
        <v>88.83116883116882</v>
      </c>
    </row>
    <row r="14" spans="1:9" ht="12.75">
      <c r="A14" s="23" t="s">
        <v>9</v>
      </c>
      <c r="B14" s="10" t="s">
        <v>34</v>
      </c>
      <c r="C14" s="4">
        <v>1.3</v>
      </c>
      <c r="D14" s="4">
        <v>1.3</v>
      </c>
      <c r="E14" s="28">
        <v>2.8</v>
      </c>
      <c r="F14" s="28">
        <v>1.3</v>
      </c>
      <c r="G14" s="1">
        <f t="shared" si="0"/>
        <v>215.3846153846154</v>
      </c>
      <c r="H14" s="2">
        <f t="shared" si="1"/>
        <v>215.3846153846154</v>
      </c>
      <c r="I14" s="39">
        <f t="shared" si="2"/>
        <v>215.3846153846154</v>
      </c>
    </row>
    <row r="15" spans="1:9" ht="12.75">
      <c r="A15" s="23" t="s">
        <v>89</v>
      </c>
      <c r="B15" s="14" t="s">
        <v>90</v>
      </c>
      <c r="C15" s="4">
        <v>2</v>
      </c>
      <c r="D15" s="4">
        <v>2</v>
      </c>
      <c r="E15" s="28"/>
      <c r="F15" s="28"/>
      <c r="G15" s="1">
        <f t="shared" si="0"/>
        <v>0</v>
      </c>
      <c r="H15" s="2">
        <f t="shared" si="1"/>
        <v>0</v>
      </c>
      <c r="I15" s="39"/>
    </row>
    <row r="16" spans="1:9" ht="12.75">
      <c r="A16" s="25" t="s">
        <v>20</v>
      </c>
      <c r="B16" s="15"/>
      <c r="C16" s="1">
        <f>C17</f>
        <v>12</v>
      </c>
      <c r="D16" s="1">
        <f>D17+D19+D20</f>
        <v>12</v>
      </c>
      <c r="E16" s="1">
        <f>E17+E19+E20</f>
        <v>12.2</v>
      </c>
      <c r="F16" s="1">
        <f>F17+F21+F20</f>
        <v>13</v>
      </c>
      <c r="G16" s="1">
        <f t="shared" si="0"/>
        <v>101.66666666666666</v>
      </c>
      <c r="H16" s="2">
        <f t="shared" si="1"/>
        <v>101.66666666666666</v>
      </c>
      <c r="I16" s="39">
        <f aca="true" t="shared" si="3" ref="I16:I28">E16/F16*100</f>
        <v>93.84615384615384</v>
      </c>
    </row>
    <row r="17" spans="1:9" ht="48">
      <c r="A17" s="24" t="s">
        <v>10</v>
      </c>
      <c r="B17" s="14" t="s">
        <v>35</v>
      </c>
      <c r="C17" s="3">
        <f>C18</f>
        <v>12</v>
      </c>
      <c r="D17" s="3">
        <f>D18</f>
        <v>12</v>
      </c>
      <c r="E17" s="3">
        <f>E18</f>
        <v>12.2</v>
      </c>
      <c r="F17" s="3">
        <f>F18</f>
        <v>4</v>
      </c>
      <c r="G17" s="1">
        <f t="shared" si="0"/>
        <v>101.66666666666666</v>
      </c>
      <c r="H17" s="2">
        <f t="shared" si="1"/>
        <v>101.66666666666666</v>
      </c>
      <c r="I17" s="39">
        <f t="shared" si="3"/>
        <v>305</v>
      </c>
    </row>
    <row r="18" spans="1:9" ht="46.5" customHeight="1">
      <c r="A18" s="23" t="s">
        <v>64</v>
      </c>
      <c r="B18" s="10" t="s">
        <v>69</v>
      </c>
      <c r="C18" s="4">
        <v>12</v>
      </c>
      <c r="D18" s="4">
        <v>12</v>
      </c>
      <c r="E18" s="4">
        <v>12.2</v>
      </c>
      <c r="F18" s="4">
        <v>4</v>
      </c>
      <c r="G18" s="1">
        <f t="shared" si="0"/>
        <v>101.66666666666666</v>
      </c>
      <c r="H18" s="2">
        <f t="shared" si="1"/>
        <v>101.66666666666666</v>
      </c>
      <c r="I18" s="39">
        <f t="shared" si="3"/>
        <v>305</v>
      </c>
    </row>
    <row r="19" spans="1:9" ht="13.5" customHeight="1" hidden="1">
      <c r="A19" s="23" t="s">
        <v>68</v>
      </c>
      <c r="B19" s="10" t="s">
        <v>67</v>
      </c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39" t="e">
        <f t="shared" si="3"/>
        <v>#DIV/0!</v>
      </c>
    </row>
    <row r="20" spans="1:9" ht="19.5" customHeight="1">
      <c r="A20" s="23" t="s">
        <v>82</v>
      </c>
      <c r="B20" s="10" t="s">
        <v>81</v>
      </c>
      <c r="C20" s="4"/>
      <c r="D20" s="4"/>
      <c r="E20" s="4"/>
      <c r="F20" s="4">
        <v>3</v>
      </c>
      <c r="G20" s="1"/>
      <c r="H20" s="2"/>
      <c r="I20" s="39">
        <f t="shared" si="3"/>
        <v>0</v>
      </c>
    </row>
    <row r="21" spans="1:9" ht="24">
      <c r="A21" s="23" t="s">
        <v>68</v>
      </c>
      <c r="B21" s="10" t="s">
        <v>67</v>
      </c>
      <c r="C21" s="4"/>
      <c r="D21" s="4"/>
      <c r="E21" s="4"/>
      <c r="F21" s="4">
        <v>6</v>
      </c>
      <c r="G21" s="1"/>
      <c r="H21" s="2"/>
      <c r="I21" s="39">
        <f t="shared" si="3"/>
        <v>0</v>
      </c>
    </row>
    <row r="22" spans="1:9" ht="15" customHeight="1">
      <c r="A22" s="24" t="s">
        <v>11</v>
      </c>
      <c r="B22" s="14" t="s">
        <v>36</v>
      </c>
      <c r="C22" s="3">
        <f>C23+C24+C29+C30+C28+C26+C27+C32</f>
        <v>1952.0999999999997</v>
      </c>
      <c r="D22" s="3">
        <f>D23+D24+D29+D30+D28+D26+D27+D32</f>
        <v>2698</v>
      </c>
      <c r="E22" s="3">
        <f>E23+E24+E29+E30+E28+E26+E32+E27</f>
        <v>2265.8</v>
      </c>
      <c r="F22" s="3">
        <f>F23+F24+F29+F30+F28+F26+F32+F27</f>
        <v>1504.9</v>
      </c>
      <c r="G22" s="1">
        <f>E22/C22*100</f>
        <v>116.06987346959687</v>
      </c>
      <c r="H22" s="2">
        <f>E22/D22*100</f>
        <v>83.98072646404745</v>
      </c>
      <c r="I22" s="39">
        <f t="shared" si="3"/>
        <v>150.56149910293044</v>
      </c>
    </row>
    <row r="23" spans="1:9" ht="23.25" customHeight="1">
      <c r="A23" s="23" t="s">
        <v>48</v>
      </c>
      <c r="B23" s="10" t="s">
        <v>37</v>
      </c>
      <c r="C23" s="4">
        <v>1523.1</v>
      </c>
      <c r="D23" s="4">
        <v>1523.1</v>
      </c>
      <c r="E23" s="4">
        <v>1116.9</v>
      </c>
      <c r="F23" s="4">
        <v>1057</v>
      </c>
      <c r="G23" s="1">
        <f>E23/C23*100</f>
        <v>73.33070711049834</v>
      </c>
      <c r="H23" s="2">
        <f>E23/D23*100</f>
        <v>73.33070711049834</v>
      </c>
      <c r="I23" s="39">
        <f t="shared" si="3"/>
        <v>105.66698202459793</v>
      </c>
    </row>
    <row r="24" spans="1:9" ht="36" hidden="1">
      <c r="A24" s="23" t="s">
        <v>74</v>
      </c>
      <c r="B24" s="10" t="s">
        <v>44</v>
      </c>
      <c r="C24" s="4"/>
      <c r="D24" s="4"/>
      <c r="E24" s="4"/>
      <c r="F24" s="4"/>
      <c r="G24" s="1"/>
      <c r="H24" s="2" t="e">
        <f>E24/D24*100</f>
        <v>#DIV/0!</v>
      </c>
      <c r="I24" s="39" t="e">
        <f t="shared" si="3"/>
        <v>#DIV/0!</v>
      </c>
    </row>
    <row r="25" spans="1:9" ht="22.5" customHeight="1" hidden="1">
      <c r="A25" s="23" t="s">
        <v>70</v>
      </c>
      <c r="B25" s="10" t="s">
        <v>83</v>
      </c>
      <c r="C25" s="4"/>
      <c r="D25" s="4">
        <v>0</v>
      </c>
      <c r="E25" s="4"/>
      <c r="F25" s="4"/>
      <c r="G25" s="1"/>
      <c r="H25" s="2" t="e">
        <f>E25/D25*100</f>
        <v>#DIV/0!</v>
      </c>
      <c r="I25" s="39" t="e">
        <f t="shared" si="3"/>
        <v>#DIV/0!</v>
      </c>
    </row>
    <row r="26" spans="1:9" ht="31.5" customHeight="1">
      <c r="A26" s="43" t="s">
        <v>94</v>
      </c>
      <c r="B26" s="10" t="s">
        <v>95</v>
      </c>
      <c r="C26" s="4">
        <v>87.3</v>
      </c>
      <c r="D26" s="4"/>
      <c r="E26" s="4"/>
      <c r="F26" s="4"/>
      <c r="G26" s="1">
        <f>E26/C26*100</f>
        <v>0</v>
      </c>
      <c r="H26" s="2"/>
      <c r="I26" s="39"/>
    </row>
    <row r="27" spans="1:9" ht="31.5" customHeight="1">
      <c r="A27" s="47" t="s">
        <v>115</v>
      </c>
      <c r="B27" s="48" t="s">
        <v>116</v>
      </c>
      <c r="C27" s="4"/>
      <c r="D27" s="4">
        <v>883</v>
      </c>
      <c r="E27" s="4">
        <v>883</v>
      </c>
      <c r="F27" s="4">
        <v>322.7</v>
      </c>
      <c r="G27" s="1"/>
      <c r="H27" s="2">
        <f>E27/D27*100</f>
        <v>100</v>
      </c>
      <c r="I27" s="39">
        <f t="shared" si="3"/>
        <v>273.6287573597769</v>
      </c>
    </row>
    <row r="28" spans="1:9" ht="34.5" customHeight="1">
      <c r="A28" s="23" t="s">
        <v>80</v>
      </c>
      <c r="B28" s="10" t="s">
        <v>77</v>
      </c>
      <c r="C28" s="4">
        <v>299.4</v>
      </c>
      <c r="D28" s="4">
        <v>149.7</v>
      </c>
      <c r="E28" s="4">
        <v>134</v>
      </c>
      <c r="F28" s="4">
        <v>89.3</v>
      </c>
      <c r="G28" s="1">
        <f>E28/C28*100</f>
        <v>44.756179024716104</v>
      </c>
      <c r="H28" s="2">
        <f aca="true" t="shared" si="4" ref="H28:H34">E28/D28*100</f>
        <v>89.51235804943221</v>
      </c>
      <c r="I28" s="39">
        <f t="shared" si="3"/>
        <v>150.05599104143337</v>
      </c>
    </row>
    <row r="29" spans="1:9" ht="27.75" customHeight="1">
      <c r="A29" s="23" t="s">
        <v>91</v>
      </c>
      <c r="B29" s="10" t="s">
        <v>63</v>
      </c>
      <c r="C29" s="4">
        <v>42.2</v>
      </c>
      <c r="D29" s="4">
        <v>43.8</v>
      </c>
      <c r="E29" s="4">
        <v>33.5</v>
      </c>
      <c r="F29" s="4">
        <v>35.9</v>
      </c>
      <c r="G29" s="1">
        <f>E29/C29*100</f>
        <v>79.38388625592417</v>
      </c>
      <c r="H29" s="2">
        <f t="shared" si="4"/>
        <v>76.48401826484019</v>
      </c>
      <c r="I29" s="39">
        <f>E29/F29*100</f>
        <v>93.31476323119777</v>
      </c>
    </row>
    <row r="30" spans="1:9" ht="22.5" customHeight="1">
      <c r="A30" s="23" t="s">
        <v>92</v>
      </c>
      <c r="B30" s="10" t="s">
        <v>93</v>
      </c>
      <c r="C30" s="4">
        <v>0.1</v>
      </c>
      <c r="D30" s="4">
        <v>0.1</v>
      </c>
      <c r="E30" s="4">
        <v>0.1</v>
      </c>
      <c r="F30" s="4"/>
      <c r="G30" s="1">
        <f>E30/C30*100</f>
        <v>100</v>
      </c>
      <c r="H30" s="2">
        <f t="shared" si="4"/>
        <v>100</v>
      </c>
      <c r="I30" s="39"/>
    </row>
    <row r="31" spans="1:9" ht="0.75" customHeight="1" hidden="1">
      <c r="A31" s="23" t="s">
        <v>26</v>
      </c>
      <c r="B31" s="10"/>
      <c r="C31" s="4"/>
      <c r="D31" s="4"/>
      <c r="E31" s="4"/>
      <c r="F31" s="4"/>
      <c r="G31" s="1" t="e">
        <f>E31/C31*100</f>
        <v>#DIV/0!</v>
      </c>
      <c r="H31" s="2" t="e">
        <f t="shared" si="4"/>
        <v>#DIV/0!</v>
      </c>
      <c r="I31" s="39"/>
    </row>
    <row r="32" spans="1:9" ht="24.75" customHeight="1">
      <c r="A32" s="23" t="s">
        <v>107</v>
      </c>
      <c r="B32" s="10" t="s">
        <v>108</v>
      </c>
      <c r="C32" s="4"/>
      <c r="D32" s="4">
        <v>98.3</v>
      </c>
      <c r="E32" s="4">
        <v>98.3</v>
      </c>
      <c r="F32" s="4"/>
      <c r="G32" s="1"/>
      <c r="H32" s="2">
        <f t="shared" si="4"/>
        <v>100</v>
      </c>
      <c r="I32" s="39"/>
    </row>
    <row r="33" spans="1:9" ht="24.75" customHeight="1">
      <c r="A33" s="24" t="s">
        <v>12</v>
      </c>
      <c r="B33" s="14" t="s">
        <v>38</v>
      </c>
      <c r="C33" s="3">
        <v>333.5</v>
      </c>
      <c r="D33" s="3">
        <v>272</v>
      </c>
      <c r="E33" s="3">
        <v>254</v>
      </c>
      <c r="F33" s="3">
        <v>12.8</v>
      </c>
      <c r="G33" s="1">
        <f>E33/C33*100</f>
        <v>76.16191904047976</v>
      </c>
      <c r="H33" s="2">
        <f t="shared" si="4"/>
        <v>93.38235294117648</v>
      </c>
      <c r="I33" s="39" t="s">
        <v>125</v>
      </c>
    </row>
    <row r="34" spans="1:9" ht="17.25" customHeight="1">
      <c r="A34" s="26" t="s">
        <v>13</v>
      </c>
      <c r="B34" s="16"/>
      <c r="C34" s="5">
        <f>C4+C22+C33</f>
        <v>2809.0999999999995</v>
      </c>
      <c r="D34" s="5">
        <f>D4+D22+D33</f>
        <v>3453.5</v>
      </c>
      <c r="E34" s="5">
        <f>E4+E22+E33</f>
        <v>2936.7000000000003</v>
      </c>
      <c r="F34" s="5">
        <f>F4+F22+F33</f>
        <v>1941.7</v>
      </c>
      <c r="G34" s="1">
        <f>E34/C34*100</f>
        <v>104.54238012174721</v>
      </c>
      <c r="H34" s="2">
        <f t="shared" si="4"/>
        <v>85.03547126103953</v>
      </c>
      <c r="I34" s="39">
        <f>E34/F34*100</f>
        <v>151.24375547200907</v>
      </c>
    </row>
    <row r="35" spans="1:9" ht="15" customHeight="1">
      <c r="A35" s="15" t="s">
        <v>14</v>
      </c>
      <c r="B35" s="15"/>
      <c r="C35" s="6"/>
      <c r="D35" s="6"/>
      <c r="E35" s="6"/>
      <c r="F35" s="6"/>
      <c r="G35" s="1"/>
      <c r="H35" s="2"/>
      <c r="I35" s="39"/>
    </row>
    <row r="36" spans="1:9" ht="14.25" customHeight="1">
      <c r="A36" s="24" t="s">
        <v>15</v>
      </c>
      <c r="B36" s="17" t="s">
        <v>39</v>
      </c>
      <c r="C36" s="3">
        <v>833.3</v>
      </c>
      <c r="D36" s="3">
        <v>723.1</v>
      </c>
      <c r="E36" s="3">
        <v>610.1</v>
      </c>
      <c r="F36" s="3">
        <v>547.8</v>
      </c>
      <c r="G36" s="1">
        <f aca="true" t="shared" si="5" ref="G36:G43">E36/C36*100</f>
        <v>73.2149285971439</v>
      </c>
      <c r="H36" s="2">
        <f aca="true" t="shared" si="6" ref="H36:H43">E36/D36*100</f>
        <v>84.37283916470751</v>
      </c>
      <c r="I36" s="39">
        <f>E36/F36*100</f>
        <v>111.37276378240234</v>
      </c>
    </row>
    <row r="37" spans="1:9" ht="12.75">
      <c r="A37" s="23" t="s">
        <v>16</v>
      </c>
      <c r="B37" s="10">
        <v>211.213</v>
      </c>
      <c r="C37" s="4">
        <v>750.5</v>
      </c>
      <c r="D37" s="4">
        <v>623.9</v>
      </c>
      <c r="E37" s="4">
        <v>540</v>
      </c>
      <c r="F37" s="4">
        <v>483.9</v>
      </c>
      <c r="G37" s="1">
        <f t="shared" si="5"/>
        <v>71.95203197868088</v>
      </c>
      <c r="H37" s="2">
        <f t="shared" si="6"/>
        <v>86.55233210450393</v>
      </c>
      <c r="I37" s="39">
        <f>E37/F37*100</f>
        <v>111.59330440173589</v>
      </c>
    </row>
    <row r="38" spans="1:9" ht="12.75">
      <c r="A38" s="23" t="s">
        <v>23</v>
      </c>
      <c r="B38" s="10">
        <v>223</v>
      </c>
      <c r="C38" s="4">
        <v>14.8</v>
      </c>
      <c r="D38" s="4">
        <v>20.8</v>
      </c>
      <c r="E38" s="4">
        <v>14.4</v>
      </c>
      <c r="F38" s="4">
        <v>10.2</v>
      </c>
      <c r="G38" s="1">
        <f t="shared" si="5"/>
        <v>97.29729729729729</v>
      </c>
      <c r="H38" s="2">
        <f t="shared" si="6"/>
        <v>69.23076923076923</v>
      </c>
      <c r="I38" s="39">
        <f>E38/F38*100</f>
        <v>141.1764705882353</v>
      </c>
    </row>
    <row r="39" spans="1:9" ht="12.75">
      <c r="A39" s="23" t="s">
        <v>17</v>
      </c>
      <c r="B39" s="10"/>
      <c r="C39" s="4">
        <f>C36-C37-C38</f>
        <v>67.99999999999996</v>
      </c>
      <c r="D39" s="4">
        <f>D36-D37-D38</f>
        <v>78.40000000000005</v>
      </c>
      <c r="E39" s="4">
        <f>E36-E37-E38</f>
        <v>55.700000000000024</v>
      </c>
      <c r="F39" s="4">
        <v>53.7</v>
      </c>
      <c r="G39" s="1">
        <f t="shared" si="5"/>
        <v>81.91176470588243</v>
      </c>
      <c r="H39" s="2">
        <f t="shared" si="6"/>
        <v>71.04591836734693</v>
      </c>
      <c r="I39" s="39">
        <f>E39/F39*100</f>
        <v>103.72439478584734</v>
      </c>
    </row>
    <row r="40" spans="1:9" ht="12.75">
      <c r="A40" s="25" t="s">
        <v>24</v>
      </c>
      <c r="B40" s="18" t="s">
        <v>52</v>
      </c>
      <c r="C40" s="1">
        <v>42.2</v>
      </c>
      <c r="D40" s="1">
        <v>43.8</v>
      </c>
      <c r="E40" s="1">
        <v>32.4</v>
      </c>
      <c r="F40" s="1">
        <v>30.8</v>
      </c>
      <c r="G40" s="1">
        <f t="shared" si="5"/>
        <v>76.77725118483411</v>
      </c>
      <c r="H40" s="2">
        <f t="shared" si="6"/>
        <v>73.97260273972603</v>
      </c>
      <c r="I40" s="39">
        <f>E40/F40*100</f>
        <v>105.1948051948052</v>
      </c>
    </row>
    <row r="41" spans="1:9" ht="20.25" customHeight="1">
      <c r="A41" s="24" t="s">
        <v>40</v>
      </c>
      <c r="B41" s="17" t="s">
        <v>41</v>
      </c>
      <c r="C41" s="3">
        <v>1.2</v>
      </c>
      <c r="D41" s="3">
        <v>1.2</v>
      </c>
      <c r="E41" s="3"/>
      <c r="F41" s="3"/>
      <c r="G41" s="1">
        <f t="shared" si="5"/>
        <v>0</v>
      </c>
      <c r="H41" s="2">
        <f t="shared" si="6"/>
        <v>0</v>
      </c>
      <c r="I41" s="39"/>
    </row>
    <row r="42" spans="1:9" ht="12.75" hidden="1">
      <c r="A42" s="24" t="s">
        <v>53</v>
      </c>
      <c r="B42" s="17" t="s">
        <v>42</v>
      </c>
      <c r="C42" s="3"/>
      <c r="D42" s="3"/>
      <c r="E42" s="3"/>
      <c r="F42" s="3"/>
      <c r="G42" s="1" t="e">
        <f t="shared" si="5"/>
        <v>#DIV/0!</v>
      </c>
      <c r="H42" s="2" t="e">
        <f t="shared" si="6"/>
        <v>#DIV/0!</v>
      </c>
      <c r="I42" s="39" t="e">
        <f>E42/F42*100</f>
        <v>#DIV/0!</v>
      </c>
    </row>
    <row r="43" spans="1:9" ht="12.75" hidden="1">
      <c r="A43" s="24" t="s">
        <v>73</v>
      </c>
      <c r="B43" s="17" t="s">
        <v>72</v>
      </c>
      <c r="C43" s="3"/>
      <c r="D43" s="3"/>
      <c r="E43" s="3"/>
      <c r="F43" s="3"/>
      <c r="G43" s="1" t="e">
        <f t="shared" si="5"/>
        <v>#DIV/0!</v>
      </c>
      <c r="H43" s="2" t="e">
        <f t="shared" si="6"/>
        <v>#DIV/0!</v>
      </c>
      <c r="I43" s="39" t="e">
        <f>E43/F43*100</f>
        <v>#DIV/0!</v>
      </c>
    </row>
    <row r="44" spans="1:9" ht="15.75" customHeight="1">
      <c r="A44" s="24" t="s">
        <v>76</v>
      </c>
      <c r="B44" s="17" t="s">
        <v>75</v>
      </c>
      <c r="C44" s="3"/>
      <c r="D44" s="3">
        <v>30.4</v>
      </c>
      <c r="E44" s="3"/>
      <c r="F44" s="3">
        <v>0.6</v>
      </c>
      <c r="G44" s="1"/>
      <c r="H44" s="2"/>
      <c r="I44" s="39">
        <f>E44/F44*100</f>
        <v>0</v>
      </c>
    </row>
    <row r="45" spans="1:9" ht="12.75">
      <c r="A45" s="24" t="s">
        <v>55</v>
      </c>
      <c r="B45" s="17" t="s">
        <v>54</v>
      </c>
      <c r="C45" s="3">
        <v>654.8</v>
      </c>
      <c r="D45" s="3">
        <v>609.5</v>
      </c>
      <c r="E45" s="3">
        <v>506.7</v>
      </c>
      <c r="F45" s="3">
        <v>197.9</v>
      </c>
      <c r="G45" s="1">
        <f aca="true" t="shared" si="7" ref="G45:G56">E45/C45*100</f>
        <v>77.38240684178376</v>
      </c>
      <c r="H45" s="2">
        <f aca="true" t="shared" si="8" ref="H45:H54">E45/D45*100</f>
        <v>83.13371616078753</v>
      </c>
      <c r="I45" s="39">
        <f>E45/F45*100</f>
        <v>256.0384032339565</v>
      </c>
    </row>
    <row r="46" spans="1:9" ht="12.75">
      <c r="A46" s="25" t="s">
        <v>45</v>
      </c>
      <c r="B46" s="18" t="s">
        <v>56</v>
      </c>
      <c r="C46" s="1">
        <v>3</v>
      </c>
      <c r="D46" s="1">
        <v>3</v>
      </c>
      <c r="E46" s="4"/>
      <c r="F46" s="4"/>
      <c r="G46" s="1">
        <f t="shared" si="7"/>
        <v>0</v>
      </c>
      <c r="H46" s="2">
        <f t="shared" si="8"/>
        <v>0</v>
      </c>
      <c r="I46" s="39"/>
    </row>
    <row r="47" spans="1:9" ht="24">
      <c r="A47" s="24" t="s">
        <v>21</v>
      </c>
      <c r="B47" s="17" t="s">
        <v>43</v>
      </c>
      <c r="C47" s="3">
        <v>825.3</v>
      </c>
      <c r="D47" s="3">
        <v>939</v>
      </c>
      <c r="E47" s="3">
        <v>581.8</v>
      </c>
      <c r="F47" s="3">
        <v>528.6</v>
      </c>
      <c r="G47" s="1">
        <f t="shared" si="7"/>
        <v>70.49557736580637</v>
      </c>
      <c r="H47" s="2">
        <f t="shared" si="8"/>
        <v>61.959531416400424</v>
      </c>
      <c r="I47" s="39">
        <f aca="true" t="shared" si="9" ref="I47:I52">E47/F47*100</f>
        <v>110.06432084752174</v>
      </c>
    </row>
    <row r="48" spans="1:9" ht="11.25" customHeight="1">
      <c r="A48" s="23" t="s">
        <v>16</v>
      </c>
      <c r="B48" s="10">
        <v>211.213</v>
      </c>
      <c r="C48" s="4">
        <v>711.2</v>
      </c>
      <c r="D48" s="4">
        <v>711.2</v>
      </c>
      <c r="E48" s="4">
        <v>521.3</v>
      </c>
      <c r="F48" s="4">
        <v>468.9</v>
      </c>
      <c r="G48" s="1">
        <f t="shared" si="7"/>
        <v>73.2986501687289</v>
      </c>
      <c r="H48" s="2">
        <f t="shared" si="8"/>
        <v>73.2986501687289</v>
      </c>
      <c r="I48" s="39">
        <f t="shared" si="9"/>
        <v>111.17509063766262</v>
      </c>
    </row>
    <row r="49" spans="1:9" ht="12" customHeight="1">
      <c r="A49" s="23" t="s">
        <v>23</v>
      </c>
      <c r="B49" s="10">
        <v>223</v>
      </c>
      <c r="C49" s="4">
        <v>31.8</v>
      </c>
      <c r="D49" s="4">
        <v>31.8</v>
      </c>
      <c r="E49" s="4">
        <v>25.7</v>
      </c>
      <c r="F49" s="4">
        <v>19.8</v>
      </c>
      <c r="G49" s="1">
        <f t="shared" si="7"/>
        <v>80.81761006289308</v>
      </c>
      <c r="H49" s="2">
        <f t="shared" si="8"/>
        <v>80.81761006289308</v>
      </c>
      <c r="I49" s="39">
        <f t="shared" si="9"/>
        <v>129.7979797979798</v>
      </c>
    </row>
    <row r="50" spans="1:9" ht="12.75">
      <c r="A50" s="23" t="s">
        <v>46</v>
      </c>
      <c r="B50" s="10"/>
      <c r="C50" s="4">
        <f>C47-C48-C49</f>
        <v>82.29999999999991</v>
      </c>
      <c r="D50" s="4">
        <f>D47-D48-D49</f>
        <v>195.99999999999994</v>
      </c>
      <c r="E50" s="4">
        <f>E47-E48-E49</f>
        <v>34.8</v>
      </c>
      <c r="F50" s="4">
        <f>F47-F48-F49</f>
        <v>39.90000000000005</v>
      </c>
      <c r="G50" s="1">
        <f t="shared" si="7"/>
        <v>42.28432563791012</v>
      </c>
      <c r="H50" s="2">
        <f t="shared" si="8"/>
        <v>17.755102040816332</v>
      </c>
      <c r="I50" s="39">
        <f t="shared" si="9"/>
        <v>87.21804511278184</v>
      </c>
    </row>
    <row r="51" spans="1:9" ht="14.25" customHeight="1">
      <c r="A51" s="37" t="s">
        <v>58</v>
      </c>
      <c r="B51" s="38" t="s">
        <v>57</v>
      </c>
      <c r="C51" s="27">
        <v>9</v>
      </c>
      <c r="D51" s="27">
        <v>9</v>
      </c>
      <c r="E51" s="27">
        <v>9</v>
      </c>
      <c r="F51" s="27">
        <v>3.5</v>
      </c>
      <c r="G51" s="1">
        <f t="shared" si="7"/>
        <v>100</v>
      </c>
      <c r="H51" s="2">
        <f t="shared" si="8"/>
        <v>100</v>
      </c>
      <c r="I51" s="39">
        <f t="shared" si="9"/>
        <v>257.14285714285717</v>
      </c>
    </row>
    <row r="52" spans="1:9" ht="12.75" customHeight="1">
      <c r="A52" s="25" t="s">
        <v>59</v>
      </c>
      <c r="B52" s="18" t="s">
        <v>60</v>
      </c>
      <c r="C52" s="1">
        <v>2.5</v>
      </c>
      <c r="D52" s="1">
        <v>2.5</v>
      </c>
      <c r="E52" s="27"/>
      <c r="F52" s="27">
        <v>1</v>
      </c>
      <c r="G52" s="1">
        <f t="shared" si="7"/>
        <v>0</v>
      </c>
      <c r="H52" s="2">
        <f t="shared" si="8"/>
        <v>0</v>
      </c>
      <c r="I52" s="39">
        <f t="shared" si="9"/>
        <v>0</v>
      </c>
    </row>
    <row r="53" spans="1:9" ht="14.25" customHeight="1">
      <c r="A53" s="37" t="s">
        <v>66</v>
      </c>
      <c r="B53" s="14">
        <v>1003</v>
      </c>
      <c r="C53" s="1">
        <f>C55+C54</f>
        <v>437.8</v>
      </c>
      <c r="D53" s="1">
        <f>D55+D54</f>
        <v>1132</v>
      </c>
      <c r="E53" s="1">
        <f>E55+E54</f>
        <v>1132</v>
      </c>
      <c r="F53" s="27">
        <f>F54+F55</f>
        <v>0</v>
      </c>
      <c r="G53" s="1">
        <f t="shared" si="7"/>
        <v>258.5655550479671</v>
      </c>
      <c r="H53" s="2">
        <f t="shared" si="8"/>
        <v>100</v>
      </c>
      <c r="I53" s="39"/>
    </row>
    <row r="54" spans="1:9" ht="12.75" customHeight="1">
      <c r="A54" s="47" t="s">
        <v>97</v>
      </c>
      <c r="B54" s="46" t="s">
        <v>98</v>
      </c>
      <c r="C54" s="1">
        <v>323.3</v>
      </c>
      <c r="D54" s="1">
        <v>1132</v>
      </c>
      <c r="E54" s="27">
        <v>1132</v>
      </c>
      <c r="F54" s="45"/>
      <c r="G54" s="1">
        <f t="shared" si="7"/>
        <v>350.139189607176</v>
      </c>
      <c r="H54" s="2">
        <f t="shared" si="8"/>
        <v>100</v>
      </c>
      <c r="I54" s="39"/>
    </row>
    <row r="55" spans="1:9" ht="16.5" customHeight="1">
      <c r="A55" s="44" t="s">
        <v>78</v>
      </c>
      <c r="B55" s="40" t="s">
        <v>79</v>
      </c>
      <c r="C55" s="1">
        <v>114.5</v>
      </c>
      <c r="D55" s="1"/>
      <c r="E55" s="27"/>
      <c r="F55" s="27"/>
      <c r="G55" s="1">
        <f t="shared" si="7"/>
        <v>0</v>
      </c>
      <c r="H55" s="2"/>
      <c r="I55" s="39"/>
    </row>
    <row r="56" spans="1:9" ht="19.5" customHeight="1">
      <c r="A56" s="26" t="s">
        <v>18</v>
      </c>
      <c r="B56" s="16"/>
      <c r="C56" s="7">
        <f>C36+C40+C41+C45+C46+C47+C51+C52+C53+C43+C44</f>
        <v>2809.1000000000004</v>
      </c>
      <c r="D56" s="7">
        <f>D36+D40+D41+D45+D46+D47+D51+D52+D53+D43+D44</f>
        <v>3493.5</v>
      </c>
      <c r="E56" s="7">
        <f>E36+E40+E41+E45+E46+E47+E51+E52+E44+E53</f>
        <v>2872</v>
      </c>
      <c r="F56" s="7">
        <f>F36+F40+F41+F45+F46+F47+F51+F52+F53+F44</f>
        <v>1310.1999999999998</v>
      </c>
      <c r="G56" s="1">
        <f t="shared" si="7"/>
        <v>102.23915132960732</v>
      </c>
      <c r="H56" s="2">
        <f>E56/D56*100</f>
        <v>82.20981823386289</v>
      </c>
      <c r="I56" s="39">
        <f>E56/F56*100</f>
        <v>219.2031750877729</v>
      </c>
    </row>
    <row r="57" spans="1:9" ht="21.75" customHeight="1">
      <c r="A57" s="25" t="s">
        <v>47</v>
      </c>
      <c r="B57" s="19"/>
      <c r="C57" s="7">
        <f>C34-C56</f>
        <v>0</v>
      </c>
      <c r="D57" s="7">
        <f>D34-D56</f>
        <v>-40</v>
      </c>
      <c r="E57" s="7">
        <f>E34-E56</f>
        <v>64.70000000000027</v>
      </c>
      <c r="F57" s="7">
        <f>F34-F56</f>
        <v>631.5000000000002</v>
      </c>
      <c r="G57" s="1"/>
      <c r="H57" s="8"/>
      <c r="I57" s="36"/>
    </row>
    <row r="58" spans="1:8" ht="12" customHeight="1">
      <c r="A58" s="30"/>
      <c r="B58" s="31"/>
      <c r="C58" s="32"/>
      <c r="D58" s="32"/>
      <c r="E58" s="32"/>
      <c r="F58" s="32"/>
      <c r="G58" s="33"/>
      <c r="H58" s="34"/>
    </row>
    <row r="59" spans="1:6" ht="12.75">
      <c r="A59" t="s">
        <v>50</v>
      </c>
      <c r="C59" s="60" t="s">
        <v>51</v>
      </c>
      <c r="D59" s="60"/>
      <c r="E59" s="60"/>
      <c r="F59" s="29"/>
    </row>
    <row r="60" spans="3:6" ht="12.75">
      <c r="C60" s="60"/>
      <c r="D60" s="60"/>
      <c r="E60" s="60"/>
      <c r="F60" s="29"/>
    </row>
    <row r="61" spans="1:6" ht="12.75">
      <c r="A61" s="42"/>
      <c r="C61" s="29"/>
      <c r="D61" s="29"/>
      <c r="E61" s="29"/>
      <c r="F61" s="29"/>
    </row>
    <row r="62" spans="3:6" ht="12.75">
      <c r="C62" s="29"/>
      <c r="D62" s="29"/>
      <c r="E62" s="29"/>
      <c r="F62" s="29"/>
    </row>
    <row r="63" ht="12.75">
      <c r="A63" s="35"/>
    </row>
  </sheetData>
  <mergeCells count="4">
    <mergeCell ref="A1:I1"/>
    <mergeCell ref="C60:E60"/>
    <mergeCell ref="G2:H2"/>
    <mergeCell ref="C59:E59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2">
      <selection activeCell="D4" sqref="D4:E34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3" width="8.625" style="0" customWidth="1"/>
    <col min="4" max="4" width="6.75390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9" t="s">
        <v>118</v>
      </c>
      <c r="B1" s="59"/>
      <c r="C1" s="59"/>
      <c r="D1" s="59"/>
      <c r="E1" s="59"/>
      <c r="F1" s="59"/>
      <c r="G1" s="59"/>
      <c r="H1" s="59"/>
      <c r="I1" s="59"/>
    </row>
    <row r="2" spans="7:8" ht="12.75">
      <c r="G2" s="61" t="s">
        <v>25</v>
      </c>
      <c r="H2" s="61"/>
    </row>
    <row r="3" spans="1:9" ht="50.25" customHeight="1">
      <c r="A3" s="9" t="s">
        <v>0</v>
      </c>
      <c r="B3" s="9" t="s">
        <v>27</v>
      </c>
      <c r="C3" s="10" t="s">
        <v>85</v>
      </c>
      <c r="D3" s="10" t="s">
        <v>86</v>
      </c>
      <c r="E3" s="10" t="s">
        <v>119</v>
      </c>
      <c r="F3" s="10" t="s">
        <v>120</v>
      </c>
      <c r="G3" s="10" t="s">
        <v>65</v>
      </c>
      <c r="H3" s="10" t="s">
        <v>49</v>
      </c>
      <c r="I3" s="10" t="s">
        <v>96</v>
      </c>
    </row>
    <row r="4" spans="1:9" ht="12" customHeight="1">
      <c r="A4" s="11" t="s">
        <v>1</v>
      </c>
      <c r="B4" s="12"/>
      <c r="C4" s="1">
        <f>C5+C16</f>
        <v>523.5</v>
      </c>
      <c r="D4" s="1">
        <f>D5+D16</f>
        <v>483.5</v>
      </c>
      <c r="E4" s="1">
        <f>E5+E16</f>
        <v>373.9</v>
      </c>
      <c r="F4" s="1">
        <f>F5+F16</f>
        <v>323.40000000000003</v>
      </c>
      <c r="G4" s="1">
        <f aca="true" t="shared" si="0" ref="G4:G19">E4/C4*100</f>
        <v>71.42311365807068</v>
      </c>
      <c r="H4" s="2">
        <f aca="true" t="shared" si="1" ref="H4:H19">E4/D4*100</f>
        <v>77.33195449844881</v>
      </c>
      <c r="I4" s="39">
        <f aca="true" t="shared" si="2" ref="I4:I14">E4/F4*100</f>
        <v>115.61533704390845</v>
      </c>
    </row>
    <row r="5" spans="1:9" ht="12.75">
      <c r="A5" s="20" t="s">
        <v>19</v>
      </c>
      <c r="B5" s="12"/>
      <c r="C5" s="1">
        <f>C6+C8+C10+C15</f>
        <v>511.5</v>
      </c>
      <c r="D5" s="1">
        <f>D6+D8+D10+D15</f>
        <v>471.5</v>
      </c>
      <c r="E5" s="1">
        <f>E6+E8+E10</f>
        <v>361.7</v>
      </c>
      <c r="F5" s="1">
        <f>F6+F8+F10</f>
        <v>310.70000000000005</v>
      </c>
      <c r="G5" s="1">
        <f t="shared" si="0"/>
        <v>70.71358748778104</v>
      </c>
      <c r="H5" s="2">
        <f t="shared" si="1"/>
        <v>76.71261930010604</v>
      </c>
      <c r="I5" s="39">
        <f t="shared" si="2"/>
        <v>116.41454779530092</v>
      </c>
    </row>
    <row r="6" spans="1:9" ht="12.75">
      <c r="A6" s="21" t="s">
        <v>2</v>
      </c>
      <c r="B6" s="13" t="s">
        <v>28</v>
      </c>
      <c r="C6" s="3">
        <f>C7</f>
        <v>240</v>
      </c>
      <c r="D6" s="3">
        <f>D7</f>
        <v>200</v>
      </c>
      <c r="E6" s="3">
        <f>E7</f>
        <v>143.6</v>
      </c>
      <c r="F6" s="3">
        <f>F7</f>
        <v>135.3</v>
      </c>
      <c r="G6" s="1">
        <f t="shared" si="0"/>
        <v>59.83333333333333</v>
      </c>
      <c r="H6" s="2">
        <f t="shared" si="1"/>
        <v>71.8</v>
      </c>
      <c r="I6" s="39">
        <f t="shared" si="2"/>
        <v>106.13451589061344</v>
      </c>
    </row>
    <row r="7" spans="1:9" ht="12.75">
      <c r="A7" s="22" t="s">
        <v>3</v>
      </c>
      <c r="B7" s="9" t="s">
        <v>61</v>
      </c>
      <c r="C7" s="4">
        <v>240</v>
      </c>
      <c r="D7" s="4">
        <v>200</v>
      </c>
      <c r="E7" s="4">
        <v>143.6</v>
      </c>
      <c r="F7" s="4">
        <v>135.3</v>
      </c>
      <c r="G7" s="1">
        <f t="shared" si="0"/>
        <v>59.83333333333333</v>
      </c>
      <c r="H7" s="2">
        <f t="shared" si="1"/>
        <v>71.8</v>
      </c>
      <c r="I7" s="39">
        <f t="shared" si="2"/>
        <v>106.13451589061344</v>
      </c>
    </row>
    <row r="8" spans="1:9" ht="12.75">
      <c r="A8" s="21" t="s">
        <v>4</v>
      </c>
      <c r="B8" s="13" t="s">
        <v>29</v>
      </c>
      <c r="C8" s="3">
        <f>C9</f>
        <v>15</v>
      </c>
      <c r="D8" s="3">
        <f>D9</f>
        <v>15</v>
      </c>
      <c r="E8" s="3">
        <f>E9</f>
        <v>25.4</v>
      </c>
      <c r="F8" s="3">
        <f>F9</f>
        <v>23.7</v>
      </c>
      <c r="G8" s="1">
        <f t="shared" si="0"/>
        <v>169.33333333333331</v>
      </c>
      <c r="H8" s="2">
        <f t="shared" si="1"/>
        <v>169.33333333333331</v>
      </c>
      <c r="I8" s="39">
        <f t="shared" si="2"/>
        <v>107.17299578059072</v>
      </c>
    </row>
    <row r="9" spans="1:9" ht="17.25" customHeight="1">
      <c r="A9" s="23" t="s">
        <v>5</v>
      </c>
      <c r="B9" s="10" t="s">
        <v>62</v>
      </c>
      <c r="C9" s="4">
        <v>15</v>
      </c>
      <c r="D9" s="4">
        <v>15</v>
      </c>
      <c r="E9" s="4">
        <v>25.4</v>
      </c>
      <c r="F9" s="4">
        <v>23.7</v>
      </c>
      <c r="G9" s="1">
        <f t="shared" si="0"/>
        <v>169.33333333333331</v>
      </c>
      <c r="H9" s="2">
        <f t="shared" si="1"/>
        <v>169.33333333333331</v>
      </c>
      <c r="I9" s="39">
        <f t="shared" si="2"/>
        <v>107.17299578059072</v>
      </c>
    </row>
    <row r="10" spans="1:9" ht="17.25" customHeight="1">
      <c r="A10" s="24" t="s">
        <v>6</v>
      </c>
      <c r="B10" s="14" t="s">
        <v>30</v>
      </c>
      <c r="C10" s="3">
        <f>C11+C12</f>
        <v>254.5</v>
      </c>
      <c r="D10" s="3">
        <f>D11+D12</f>
        <v>254.5</v>
      </c>
      <c r="E10" s="41">
        <f>E11+E12</f>
        <v>192.7</v>
      </c>
      <c r="F10" s="3">
        <f>F11+F12</f>
        <v>151.70000000000002</v>
      </c>
      <c r="G10" s="1">
        <f t="shared" si="0"/>
        <v>75.71709233791748</v>
      </c>
      <c r="H10" s="2">
        <f t="shared" si="1"/>
        <v>75.71709233791748</v>
      </c>
      <c r="I10" s="39">
        <f t="shared" si="2"/>
        <v>127.02702702702699</v>
      </c>
    </row>
    <row r="11" spans="1:9" ht="12.75">
      <c r="A11" s="23" t="s">
        <v>7</v>
      </c>
      <c r="B11" s="10" t="s">
        <v>31</v>
      </c>
      <c r="C11" s="4">
        <v>48.5</v>
      </c>
      <c r="D11" s="4">
        <v>48.5</v>
      </c>
      <c r="E11" s="28">
        <v>35.2</v>
      </c>
      <c r="F11" s="4">
        <v>20.9</v>
      </c>
      <c r="G11" s="1">
        <f t="shared" si="0"/>
        <v>72.57731958762888</v>
      </c>
      <c r="H11" s="2">
        <f t="shared" si="1"/>
        <v>72.57731958762888</v>
      </c>
      <c r="I11" s="39">
        <f t="shared" si="2"/>
        <v>168.421052631579</v>
      </c>
    </row>
    <row r="12" spans="1:9" ht="12.75">
      <c r="A12" s="24" t="s">
        <v>22</v>
      </c>
      <c r="B12" s="14" t="s">
        <v>32</v>
      </c>
      <c r="C12" s="27">
        <f>C13+C14</f>
        <v>206</v>
      </c>
      <c r="D12" s="27">
        <f>D13+D14</f>
        <v>206</v>
      </c>
      <c r="E12" s="27">
        <f>E13+E14</f>
        <v>157.5</v>
      </c>
      <c r="F12" s="27">
        <f>F13+F14</f>
        <v>130.8</v>
      </c>
      <c r="G12" s="1">
        <f t="shared" si="0"/>
        <v>76.45631067961165</v>
      </c>
      <c r="H12" s="2">
        <f t="shared" si="1"/>
        <v>76.45631067961165</v>
      </c>
      <c r="I12" s="39">
        <f t="shared" si="2"/>
        <v>120.41284403669724</v>
      </c>
    </row>
    <row r="13" spans="1:9" ht="12.75">
      <c r="A13" s="23" t="s">
        <v>8</v>
      </c>
      <c r="B13" s="10" t="s">
        <v>33</v>
      </c>
      <c r="C13" s="4">
        <v>204.7</v>
      </c>
      <c r="D13" s="4">
        <v>204.7</v>
      </c>
      <c r="E13" s="4">
        <v>155.3</v>
      </c>
      <c r="F13" s="4">
        <v>129.5</v>
      </c>
      <c r="G13" s="1">
        <f t="shared" si="0"/>
        <v>75.86712261846606</v>
      </c>
      <c r="H13" s="2">
        <f t="shared" si="1"/>
        <v>75.86712261846606</v>
      </c>
      <c r="I13" s="39">
        <f t="shared" si="2"/>
        <v>119.92277992277994</v>
      </c>
    </row>
    <row r="14" spans="1:9" ht="12.75">
      <c r="A14" s="23" t="s">
        <v>9</v>
      </c>
      <c r="B14" s="10" t="s">
        <v>34</v>
      </c>
      <c r="C14" s="4">
        <v>1.3</v>
      </c>
      <c r="D14" s="4">
        <v>1.3</v>
      </c>
      <c r="E14" s="28">
        <v>2.2</v>
      </c>
      <c r="F14" s="28">
        <v>1.3</v>
      </c>
      <c r="G14" s="1">
        <f t="shared" si="0"/>
        <v>169.23076923076923</v>
      </c>
      <c r="H14" s="2">
        <f t="shared" si="1"/>
        <v>169.23076923076923</v>
      </c>
      <c r="I14" s="39">
        <f t="shared" si="2"/>
        <v>169.23076923076923</v>
      </c>
    </row>
    <row r="15" spans="1:9" ht="12.75">
      <c r="A15" s="23" t="s">
        <v>89</v>
      </c>
      <c r="B15" s="14" t="s">
        <v>90</v>
      </c>
      <c r="C15" s="4">
        <v>2</v>
      </c>
      <c r="D15" s="4">
        <v>2</v>
      </c>
      <c r="E15" s="28"/>
      <c r="F15" s="28"/>
      <c r="G15" s="1">
        <f t="shared" si="0"/>
        <v>0</v>
      </c>
      <c r="H15" s="2">
        <f t="shared" si="1"/>
        <v>0</v>
      </c>
      <c r="I15" s="39"/>
    </row>
    <row r="16" spans="1:9" ht="12.75">
      <c r="A16" s="25" t="s">
        <v>20</v>
      </c>
      <c r="B16" s="15"/>
      <c r="C16" s="1">
        <f>C17</f>
        <v>12</v>
      </c>
      <c r="D16" s="1">
        <f>D17+D19+D20</f>
        <v>12</v>
      </c>
      <c r="E16" s="1">
        <f>E17+E19+E20</f>
        <v>12.2</v>
      </c>
      <c r="F16" s="1">
        <f>F17+F21+F20</f>
        <v>12.7</v>
      </c>
      <c r="G16" s="1">
        <f t="shared" si="0"/>
        <v>101.66666666666666</v>
      </c>
      <c r="H16" s="2">
        <f t="shared" si="1"/>
        <v>101.66666666666666</v>
      </c>
      <c r="I16" s="39">
        <f aca="true" t="shared" si="3" ref="I16:I23">E16/F16*100</f>
        <v>96.06299212598425</v>
      </c>
    </row>
    <row r="17" spans="1:9" ht="48">
      <c r="A17" s="24" t="s">
        <v>10</v>
      </c>
      <c r="B17" s="14" t="s">
        <v>35</v>
      </c>
      <c r="C17" s="3">
        <f>C18</f>
        <v>12</v>
      </c>
      <c r="D17" s="3">
        <f>D18</f>
        <v>12</v>
      </c>
      <c r="E17" s="3">
        <f>E18</f>
        <v>12.2</v>
      </c>
      <c r="F17" s="3">
        <f>F18</f>
        <v>3.7</v>
      </c>
      <c r="G17" s="1">
        <f t="shared" si="0"/>
        <v>101.66666666666666</v>
      </c>
      <c r="H17" s="2">
        <f t="shared" si="1"/>
        <v>101.66666666666666</v>
      </c>
      <c r="I17" s="39">
        <f t="shared" si="3"/>
        <v>329.7297297297297</v>
      </c>
    </row>
    <row r="18" spans="1:9" ht="46.5" customHeight="1">
      <c r="A18" s="23" t="s">
        <v>64</v>
      </c>
      <c r="B18" s="10" t="s">
        <v>69</v>
      </c>
      <c r="C18" s="4">
        <v>12</v>
      </c>
      <c r="D18" s="4">
        <v>12</v>
      </c>
      <c r="E18" s="4">
        <v>12.2</v>
      </c>
      <c r="F18" s="4">
        <v>3.7</v>
      </c>
      <c r="G18" s="1">
        <f t="shared" si="0"/>
        <v>101.66666666666666</v>
      </c>
      <c r="H18" s="2">
        <f t="shared" si="1"/>
        <v>101.66666666666666</v>
      </c>
      <c r="I18" s="39">
        <f t="shared" si="3"/>
        <v>329.7297297297297</v>
      </c>
    </row>
    <row r="19" spans="1:9" ht="13.5" customHeight="1" hidden="1">
      <c r="A19" s="23" t="s">
        <v>68</v>
      </c>
      <c r="B19" s="10" t="s">
        <v>67</v>
      </c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39" t="e">
        <f t="shared" si="3"/>
        <v>#DIV/0!</v>
      </c>
    </row>
    <row r="20" spans="1:9" ht="19.5" customHeight="1">
      <c r="A20" s="23" t="s">
        <v>82</v>
      </c>
      <c r="B20" s="10" t="s">
        <v>81</v>
      </c>
      <c r="C20" s="4"/>
      <c r="D20" s="4"/>
      <c r="E20" s="4"/>
      <c r="F20" s="4">
        <v>6</v>
      </c>
      <c r="G20" s="1"/>
      <c r="H20" s="2"/>
      <c r="I20" s="39">
        <f t="shared" si="3"/>
        <v>0</v>
      </c>
    </row>
    <row r="21" spans="1:9" ht="24">
      <c r="A21" s="23" t="s">
        <v>68</v>
      </c>
      <c r="B21" s="10" t="s">
        <v>67</v>
      </c>
      <c r="C21" s="4"/>
      <c r="D21" s="4"/>
      <c r="E21" s="4"/>
      <c r="F21" s="4">
        <v>3</v>
      </c>
      <c r="G21" s="1"/>
      <c r="H21" s="2"/>
      <c r="I21" s="39">
        <f t="shared" si="3"/>
        <v>0</v>
      </c>
    </row>
    <row r="22" spans="1:9" ht="15" customHeight="1">
      <c r="A22" s="24" t="s">
        <v>11</v>
      </c>
      <c r="B22" s="14" t="s">
        <v>36</v>
      </c>
      <c r="C22" s="3">
        <f>C23+C24+C29+C30+C28+C26+C27+C32</f>
        <v>1952.0999999999997</v>
      </c>
      <c r="D22" s="3">
        <f>D23+D24+D29+D30+D28+D26+D27+D32</f>
        <v>2645</v>
      </c>
      <c r="E22" s="3">
        <f>E23+E24+E29+E30+E28+E26+E32+E27</f>
        <v>1621.3</v>
      </c>
      <c r="F22" s="3">
        <f>F23+F24+F29+F30+F25</f>
        <v>994.5999999999999</v>
      </c>
      <c r="G22" s="1">
        <f>E22/C22*100</f>
        <v>83.05414681624917</v>
      </c>
      <c r="H22" s="2">
        <f>E22/D22*100</f>
        <v>61.29678638941398</v>
      </c>
      <c r="I22" s="39">
        <f t="shared" si="3"/>
        <v>163.01025537904684</v>
      </c>
    </row>
    <row r="23" spans="1:9" ht="23.25" customHeight="1">
      <c r="A23" s="23" t="s">
        <v>48</v>
      </c>
      <c r="B23" s="10" t="s">
        <v>37</v>
      </c>
      <c r="C23" s="4">
        <v>1523.1</v>
      </c>
      <c r="D23" s="4">
        <v>1523.1</v>
      </c>
      <c r="E23" s="4">
        <v>912.5</v>
      </c>
      <c r="F23" s="4">
        <v>962.3</v>
      </c>
      <c r="G23" s="1">
        <f>E23/C23*100</f>
        <v>59.91070842360975</v>
      </c>
      <c r="H23" s="2">
        <f>E23/D23*100</f>
        <v>59.91070842360975</v>
      </c>
      <c r="I23" s="39">
        <f t="shared" si="3"/>
        <v>94.82489868024525</v>
      </c>
    </row>
    <row r="24" spans="1:9" ht="36" hidden="1">
      <c r="A24" s="23" t="s">
        <v>74</v>
      </c>
      <c r="B24" s="10" t="s">
        <v>44</v>
      </c>
      <c r="C24" s="4"/>
      <c r="D24" s="4"/>
      <c r="E24" s="4"/>
      <c r="F24" s="4"/>
      <c r="G24" s="1"/>
      <c r="H24" s="2"/>
      <c r="I24" s="39"/>
    </row>
    <row r="25" spans="1:9" ht="0.75" customHeight="1" hidden="1">
      <c r="A25" s="23" t="s">
        <v>70</v>
      </c>
      <c r="B25" s="10" t="s">
        <v>83</v>
      </c>
      <c r="C25" s="4"/>
      <c r="D25" s="4">
        <v>0</v>
      </c>
      <c r="E25" s="4"/>
      <c r="F25" s="4"/>
      <c r="G25" s="1"/>
      <c r="H25" s="2"/>
      <c r="I25" s="39"/>
    </row>
    <row r="26" spans="1:9" ht="31.5" customHeight="1">
      <c r="A26" s="43" t="s">
        <v>94</v>
      </c>
      <c r="B26" s="10" t="s">
        <v>95</v>
      </c>
      <c r="C26" s="4">
        <v>87.3</v>
      </c>
      <c r="D26" s="4"/>
      <c r="E26" s="4"/>
      <c r="F26" s="4"/>
      <c r="G26" s="1">
        <f>E26/C26*100</f>
        <v>0</v>
      </c>
      <c r="H26" s="2"/>
      <c r="I26" s="39"/>
    </row>
    <row r="27" spans="1:9" ht="31.5" customHeight="1">
      <c r="A27" s="47" t="s">
        <v>115</v>
      </c>
      <c r="B27" s="48" t="s">
        <v>116</v>
      </c>
      <c r="C27" s="4"/>
      <c r="D27" s="4">
        <v>830</v>
      </c>
      <c r="E27" s="4">
        <v>482</v>
      </c>
      <c r="F27" s="4"/>
      <c r="G27" s="1"/>
      <c r="H27" s="2"/>
      <c r="I27" s="39"/>
    </row>
    <row r="28" spans="1:9" ht="34.5" customHeight="1">
      <c r="A28" s="23" t="s">
        <v>80</v>
      </c>
      <c r="B28" s="10" t="s">
        <v>77</v>
      </c>
      <c r="C28" s="4">
        <v>299.4</v>
      </c>
      <c r="D28" s="4">
        <v>149.7</v>
      </c>
      <c r="E28" s="4">
        <v>100</v>
      </c>
      <c r="F28" s="4"/>
      <c r="G28" s="1">
        <f>E28/C28*100</f>
        <v>33.4001336005344</v>
      </c>
      <c r="H28" s="2">
        <f aca="true" t="shared" si="4" ref="H28:H34">E28/D28*100</f>
        <v>66.8002672010688</v>
      </c>
      <c r="I28" s="39"/>
    </row>
    <row r="29" spans="1:9" ht="27.75" customHeight="1">
      <c r="A29" s="23" t="s">
        <v>91</v>
      </c>
      <c r="B29" s="10" t="s">
        <v>63</v>
      </c>
      <c r="C29" s="4">
        <v>42.2</v>
      </c>
      <c r="D29" s="4">
        <v>43.8</v>
      </c>
      <c r="E29" s="4">
        <v>28.4</v>
      </c>
      <c r="F29" s="4">
        <v>32.3</v>
      </c>
      <c r="G29" s="1">
        <f>E29/C29*100</f>
        <v>67.29857819905213</v>
      </c>
      <c r="H29" s="2">
        <f t="shared" si="4"/>
        <v>64.84018264840182</v>
      </c>
      <c r="I29" s="39">
        <f>E29/F29*100</f>
        <v>87.92569659442725</v>
      </c>
    </row>
    <row r="30" spans="1:9" ht="22.5" customHeight="1">
      <c r="A30" s="23" t="s">
        <v>92</v>
      </c>
      <c r="B30" s="10" t="s">
        <v>93</v>
      </c>
      <c r="C30" s="4">
        <v>0.1</v>
      </c>
      <c r="D30" s="4">
        <v>0.1</v>
      </c>
      <c r="E30" s="4">
        <v>0.1</v>
      </c>
      <c r="F30" s="4"/>
      <c r="G30" s="1">
        <f>E30/C30*100</f>
        <v>100</v>
      </c>
      <c r="H30" s="2">
        <f t="shared" si="4"/>
        <v>100</v>
      </c>
      <c r="I30" s="39"/>
    </row>
    <row r="31" spans="1:9" ht="0.75" customHeight="1" hidden="1">
      <c r="A31" s="23" t="s">
        <v>26</v>
      </c>
      <c r="B31" s="10"/>
      <c r="C31" s="4"/>
      <c r="D31" s="4"/>
      <c r="E31" s="4"/>
      <c r="F31" s="4"/>
      <c r="G31" s="1" t="e">
        <f>E31/C31*100</f>
        <v>#DIV/0!</v>
      </c>
      <c r="H31" s="2" t="e">
        <f t="shared" si="4"/>
        <v>#DIV/0!</v>
      </c>
      <c r="I31" s="39" t="e">
        <f>E31/F31*100</f>
        <v>#DIV/0!</v>
      </c>
    </row>
    <row r="32" spans="1:9" ht="24.75" customHeight="1">
      <c r="A32" s="23" t="s">
        <v>107</v>
      </c>
      <c r="B32" s="10" t="s">
        <v>108</v>
      </c>
      <c r="C32" s="4"/>
      <c r="D32" s="4">
        <v>98.3</v>
      </c>
      <c r="E32" s="4">
        <v>98.3</v>
      </c>
      <c r="F32" s="4"/>
      <c r="G32" s="1"/>
      <c r="H32" s="2">
        <f t="shared" si="4"/>
        <v>100</v>
      </c>
      <c r="I32" s="39"/>
    </row>
    <row r="33" spans="1:9" ht="24.75" customHeight="1">
      <c r="A33" s="24" t="s">
        <v>12</v>
      </c>
      <c r="B33" s="14" t="s">
        <v>38</v>
      </c>
      <c r="C33" s="3">
        <v>333.5</v>
      </c>
      <c r="D33" s="3">
        <v>266</v>
      </c>
      <c r="E33" s="3">
        <v>139.5</v>
      </c>
      <c r="F33" s="3">
        <v>4.9</v>
      </c>
      <c r="G33" s="1">
        <f>E33/C33*100</f>
        <v>41.82908545727136</v>
      </c>
      <c r="H33" s="2">
        <f t="shared" si="4"/>
        <v>52.443609022556394</v>
      </c>
      <c r="I33" s="39" t="s">
        <v>121</v>
      </c>
    </row>
    <row r="34" spans="1:9" ht="17.25" customHeight="1">
      <c r="A34" s="26" t="s">
        <v>13</v>
      </c>
      <c r="B34" s="16"/>
      <c r="C34" s="5">
        <f>C4+C22+C33</f>
        <v>2809.0999999999995</v>
      </c>
      <c r="D34" s="5">
        <f>D4+D22+D33</f>
        <v>3394.5</v>
      </c>
      <c r="E34" s="5">
        <f>E4+E22+E33</f>
        <v>2134.7</v>
      </c>
      <c r="F34" s="5">
        <f>F4+F22+F33</f>
        <v>1322.9</v>
      </c>
      <c r="G34" s="1">
        <f>E34/C34*100</f>
        <v>75.99231070449612</v>
      </c>
      <c r="H34" s="2">
        <f t="shared" si="4"/>
        <v>62.88702312564441</v>
      </c>
      <c r="I34" s="39">
        <f>E34/F34*100</f>
        <v>161.36518255348096</v>
      </c>
    </row>
    <row r="35" spans="1:9" ht="15" customHeight="1">
      <c r="A35" s="15" t="s">
        <v>14</v>
      </c>
      <c r="B35" s="15"/>
      <c r="C35" s="6"/>
      <c r="D35" s="6"/>
      <c r="E35" s="6"/>
      <c r="F35" s="6"/>
      <c r="G35" s="1"/>
      <c r="H35" s="2"/>
      <c r="I35" s="39"/>
    </row>
    <row r="36" spans="1:9" ht="14.25" customHeight="1">
      <c r="A36" s="24" t="s">
        <v>15</v>
      </c>
      <c r="B36" s="17" t="s">
        <v>39</v>
      </c>
      <c r="C36" s="3">
        <v>833.3</v>
      </c>
      <c r="D36" s="3">
        <v>723.1</v>
      </c>
      <c r="E36" s="3">
        <v>492.9</v>
      </c>
      <c r="F36" s="3">
        <v>464.9</v>
      </c>
      <c r="G36" s="1">
        <f aca="true" t="shared" si="5" ref="G36:G43">E36/C36*100</f>
        <v>59.15036601464059</v>
      </c>
      <c r="H36" s="2">
        <f aca="true" t="shared" si="6" ref="H36:H43">E36/D36*100</f>
        <v>68.16484580279352</v>
      </c>
      <c r="I36" s="39">
        <f>E36/F36*100</f>
        <v>106.02280060228007</v>
      </c>
    </row>
    <row r="37" spans="1:9" ht="12.75">
      <c r="A37" s="23" t="s">
        <v>16</v>
      </c>
      <c r="B37" s="10">
        <v>211.213</v>
      </c>
      <c r="C37" s="4">
        <v>750.5</v>
      </c>
      <c r="D37" s="4">
        <v>623.9</v>
      </c>
      <c r="E37" s="4">
        <v>443.2</v>
      </c>
      <c r="F37" s="4">
        <v>410.6</v>
      </c>
      <c r="G37" s="1">
        <f t="shared" si="5"/>
        <v>59.05396402398401</v>
      </c>
      <c r="H37" s="2">
        <f t="shared" si="6"/>
        <v>71.03702516428915</v>
      </c>
      <c r="I37" s="39">
        <f>E37/F37*100</f>
        <v>107.93960058451046</v>
      </c>
    </row>
    <row r="38" spans="1:9" ht="12.75">
      <c r="A38" s="23" t="s">
        <v>23</v>
      </c>
      <c r="B38" s="10">
        <v>223</v>
      </c>
      <c r="C38" s="4">
        <v>14.8</v>
      </c>
      <c r="D38" s="4">
        <v>20.8</v>
      </c>
      <c r="E38" s="4">
        <v>13.9</v>
      </c>
      <c r="F38" s="4">
        <v>9.2</v>
      </c>
      <c r="G38" s="1">
        <f t="shared" si="5"/>
        <v>93.91891891891892</v>
      </c>
      <c r="H38" s="2">
        <f t="shared" si="6"/>
        <v>66.82692307692307</v>
      </c>
      <c r="I38" s="39">
        <f>E38/F38*100</f>
        <v>151.08695652173913</v>
      </c>
    </row>
    <row r="39" spans="1:9" ht="12.75">
      <c r="A39" s="23" t="s">
        <v>17</v>
      </c>
      <c r="B39" s="10"/>
      <c r="C39" s="4">
        <f>C36-C37-C38</f>
        <v>67.99999999999996</v>
      </c>
      <c r="D39" s="4">
        <f>D36-D37-D38</f>
        <v>78.40000000000005</v>
      </c>
      <c r="E39" s="4">
        <f>E36-E37-E38</f>
        <v>35.79999999999999</v>
      </c>
      <c r="F39" s="4">
        <v>45.1</v>
      </c>
      <c r="G39" s="1">
        <f t="shared" si="5"/>
        <v>52.647058823529434</v>
      </c>
      <c r="H39" s="2">
        <f t="shared" si="6"/>
        <v>45.663265306122405</v>
      </c>
      <c r="I39" s="39">
        <f>E39/F39*100</f>
        <v>79.3791574279379</v>
      </c>
    </row>
    <row r="40" spans="1:9" ht="12.75">
      <c r="A40" s="25" t="s">
        <v>24</v>
      </c>
      <c r="B40" s="18" t="s">
        <v>52</v>
      </c>
      <c r="C40" s="1">
        <v>42.2</v>
      </c>
      <c r="D40" s="1">
        <v>43.8</v>
      </c>
      <c r="E40" s="1">
        <v>28.4</v>
      </c>
      <c r="F40" s="1">
        <v>28.7</v>
      </c>
      <c r="G40" s="1">
        <f t="shared" si="5"/>
        <v>67.29857819905213</v>
      </c>
      <c r="H40" s="2">
        <f t="shared" si="6"/>
        <v>64.84018264840182</v>
      </c>
      <c r="I40" s="39">
        <f>E40/F40*100</f>
        <v>98.95470383275261</v>
      </c>
    </row>
    <row r="41" spans="1:9" ht="20.25" customHeight="1">
      <c r="A41" s="24" t="s">
        <v>40</v>
      </c>
      <c r="B41" s="17" t="s">
        <v>41</v>
      </c>
      <c r="C41" s="3">
        <v>1.2</v>
      </c>
      <c r="D41" s="3">
        <v>1.2</v>
      </c>
      <c r="E41" s="3"/>
      <c r="F41" s="3"/>
      <c r="G41" s="1">
        <f t="shared" si="5"/>
        <v>0</v>
      </c>
      <c r="H41" s="2">
        <f t="shared" si="6"/>
        <v>0</v>
      </c>
      <c r="I41" s="39"/>
    </row>
    <row r="42" spans="1:9" ht="12.75" hidden="1">
      <c r="A42" s="24" t="s">
        <v>53</v>
      </c>
      <c r="B42" s="17" t="s">
        <v>42</v>
      </c>
      <c r="C42" s="3"/>
      <c r="D42" s="3"/>
      <c r="E42" s="3"/>
      <c r="F42" s="3"/>
      <c r="G42" s="1" t="e">
        <f t="shared" si="5"/>
        <v>#DIV/0!</v>
      </c>
      <c r="H42" s="2" t="e">
        <f t="shared" si="6"/>
        <v>#DIV/0!</v>
      </c>
      <c r="I42" s="39" t="e">
        <f>E42/F42*100</f>
        <v>#DIV/0!</v>
      </c>
    </row>
    <row r="43" spans="1:9" ht="12.75" hidden="1">
      <c r="A43" s="24" t="s">
        <v>73</v>
      </c>
      <c r="B43" s="17" t="s">
        <v>72</v>
      </c>
      <c r="C43" s="3"/>
      <c r="D43" s="3"/>
      <c r="E43" s="3"/>
      <c r="F43" s="3"/>
      <c r="G43" s="1" t="e">
        <f t="shared" si="5"/>
        <v>#DIV/0!</v>
      </c>
      <c r="H43" s="2" t="e">
        <f t="shared" si="6"/>
        <v>#DIV/0!</v>
      </c>
      <c r="I43" s="39" t="e">
        <f>E43/F43*100</f>
        <v>#DIV/0!</v>
      </c>
    </row>
    <row r="44" spans="1:9" ht="15.75" customHeight="1">
      <c r="A44" s="24" t="s">
        <v>76</v>
      </c>
      <c r="B44" s="17" t="s">
        <v>75</v>
      </c>
      <c r="C44" s="3"/>
      <c r="D44" s="3">
        <v>30.4</v>
      </c>
      <c r="E44" s="3"/>
      <c r="F44" s="3">
        <v>0.6</v>
      </c>
      <c r="G44" s="1"/>
      <c r="H44" s="2"/>
      <c r="I44" s="39">
        <f>E44/F44*100</f>
        <v>0</v>
      </c>
    </row>
    <row r="45" spans="1:9" ht="12.75">
      <c r="A45" s="24" t="s">
        <v>55</v>
      </c>
      <c r="B45" s="17" t="s">
        <v>54</v>
      </c>
      <c r="C45" s="3">
        <v>654.8</v>
      </c>
      <c r="D45" s="3">
        <v>609.5</v>
      </c>
      <c r="E45" s="3">
        <v>474.4</v>
      </c>
      <c r="F45" s="3">
        <v>105.3</v>
      </c>
      <c r="G45" s="1">
        <f aca="true" t="shared" si="7" ref="G45:G56">E45/C45*100</f>
        <v>72.44960293219303</v>
      </c>
      <c r="H45" s="2">
        <f aca="true" t="shared" si="8" ref="H45:H56">E45/D45*100</f>
        <v>77.83429040196881</v>
      </c>
      <c r="I45" s="39">
        <f>E45/F45*100</f>
        <v>450.52231718898383</v>
      </c>
    </row>
    <row r="46" spans="1:9" ht="12.75">
      <c r="A46" s="25" t="s">
        <v>45</v>
      </c>
      <c r="B46" s="18" t="s">
        <v>56</v>
      </c>
      <c r="C46" s="1">
        <v>3</v>
      </c>
      <c r="D46" s="1">
        <v>3</v>
      </c>
      <c r="E46" s="4"/>
      <c r="F46" s="4"/>
      <c r="G46" s="1">
        <f t="shared" si="7"/>
        <v>0</v>
      </c>
      <c r="H46" s="2">
        <f t="shared" si="8"/>
        <v>0</v>
      </c>
      <c r="I46" s="39"/>
    </row>
    <row r="47" spans="1:9" ht="24">
      <c r="A47" s="24" t="s">
        <v>21</v>
      </c>
      <c r="B47" s="17" t="s">
        <v>43</v>
      </c>
      <c r="C47" s="3">
        <v>825.3</v>
      </c>
      <c r="D47" s="3">
        <v>939</v>
      </c>
      <c r="E47" s="3">
        <v>487.6</v>
      </c>
      <c r="F47" s="3">
        <v>480.2</v>
      </c>
      <c r="G47" s="1">
        <f t="shared" si="7"/>
        <v>59.08154610444687</v>
      </c>
      <c r="H47" s="2">
        <f t="shared" si="8"/>
        <v>51.9275825346113</v>
      </c>
      <c r="I47" s="39">
        <f aca="true" t="shared" si="9" ref="I47:I52">E47/F47*100</f>
        <v>101.54102457309455</v>
      </c>
    </row>
    <row r="48" spans="1:9" ht="11.25" customHeight="1">
      <c r="A48" s="23" t="s">
        <v>16</v>
      </c>
      <c r="B48" s="10">
        <v>211.213</v>
      </c>
      <c r="C48" s="4">
        <v>711.2</v>
      </c>
      <c r="D48" s="4">
        <v>711.2</v>
      </c>
      <c r="E48" s="4">
        <v>444.1</v>
      </c>
      <c r="F48" s="4">
        <v>424.3</v>
      </c>
      <c r="G48" s="1">
        <f t="shared" si="7"/>
        <v>62.4437570303712</v>
      </c>
      <c r="H48" s="2">
        <f t="shared" si="8"/>
        <v>62.4437570303712</v>
      </c>
      <c r="I48" s="39">
        <f t="shared" si="9"/>
        <v>104.66650954513317</v>
      </c>
    </row>
    <row r="49" spans="1:9" ht="12" customHeight="1">
      <c r="A49" s="23" t="s">
        <v>23</v>
      </c>
      <c r="B49" s="10">
        <v>223</v>
      </c>
      <c r="C49" s="4">
        <v>31.8</v>
      </c>
      <c r="D49" s="4">
        <v>31.8</v>
      </c>
      <c r="E49" s="4">
        <v>24</v>
      </c>
      <c r="F49" s="4">
        <v>18.9</v>
      </c>
      <c r="G49" s="1">
        <f t="shared" si="7"/>
        <v>75.47169811320754</v>
      </c>
      <c r="H49" s="2">
        <f t="shared" si="8"/>
        <v>75.47169811320754</v>
      </c>
      <c r="I49" s="39">
        <f t="shared" si="9"/>
        <v>126.984126984127</v>
      </c>
    </row>
    <row r="50" spans="1:9" ht="12.75">
      <c r="A50" s="23" t="s">
        <v>46</v>
      </c>
      <c r="B50" s="10"/>
      <c r="C50" s="4">
        <f>C47-C48-C49</f>
        <v>82.29999999999991</v>
      </c>
      <c r="D50" s="4">
        <f>D47-D48-D49</f>
        <v>195.99999999999994</v>
      </c>
      <c r="E50" s="4">
        <f>E47-E48-E49</f>
        <v>19.5</v>
      </c>
      <c r="F50" s="4">
        <f>F47-F48-F49</f>
        <v>36.99999999999998</v>
      </c>
      <c r="G50" s="1">
        <f t="shared" si="7"/>
        <v>23.69380315917378</v>
      </c>
      <c r="H50" s="2">
        <f t="shared" si="8"/>
        <v>9.948979591836737</v>
      </c>
      <c r="I50" s="39">
        <f t="shared" si="9"/>
        <v>52.70270270270273</v>
      </c>
    </row>
    <row r="51" spans="1:9" ht="14.25" customHeight="1">
      <c r="A51" s="37" t="s">
        <v>58</v>
      </c>
      <c r="B51" s="38" t="s">
        <v>57</v>
      </c>
      <c r="C51" s="27">
        <v>9</v>
      </c>
      <c r="D51" s="27">
        <v>9</v>
      </c>
      <c r="E51" s="27">
        <v>9</v>
      </c>
      <c r="F51" s="27">
        <v>3.5</v>
      </c>
      <c r="G51" s="1">
        <f t="shared" si="7"/>
        <v>100</v>
      </c>
      <c r="H51" s="2">
        <f t="shared" si="8"/>
        <v>100</v>
      </c>
      <c r="I51" s="39">
        <f t="shared" si="9"/>
        <v>257.14285714285717</v>
      </c>
    </row>
    <row r="52" spans="1:9" ht="12.75" customHeight="1">
      <c r="A52" s="25" t="s">
        <v>59</v>
      </c>
      <c r="B52" s="18" t="s">
        <v>60</v>
      </c>
      <c r="C52" s="1">
        <v>2.5</v>
      </c>
      <c r="D52" s="1">
        <v>2.5</v>
      </c>
      <c r="E52" s="27"/>
      <c r="F52" s="27">
        <v>1</v>
      </c>
      <c r="G52" s="1">
        <f t="shared" si="7"/>
        <v>0</v>
      </c>
      <c r="H52" s="2">
        <f t="shared" si="8"/>
        <v>0</v>
      </c>
      <c r="I52" s="39">
        <f t="shared" si="9"/>
        <v>0</v>
      </c>
    </row>
    <row r="53" spans="1:9" ht="14.25" customHeight="1">
      <c r="A53" s="37" t="s">
        <v>66</v>
      </c>
      <c r="B53" s="14">
        <v>1003</v>
      </c>
      <c r="C53" s="1">
        <f>C55+C54</f>
        <v>437.8</v>
      </c>
      <c r="D53" s="1">
        <f>D55+D54</f>
        <v>1073</v>
      </c>
      <c r="E53" s="1">
        <f>E55+E54</f>
        <v>619</v>
      </c>
      <c r="F53" s="27">
        <f>F54+F55</f>
        <v>0</v>
      </c>
      <c r="G53" s="1">
        <f t="shared" si="7"/>
        <v>141.38876199177705</v>
      </c>
      <c r="H53" s="2">
        <f t="shared" si="8"/>
        <v>57.688723205964585</v>
      </c>
      <c r="I53" s="39"/>
    </row>
    <row r="54" spans="1:9" ht="12.75" customHeight="1">
      <c r="A54" s="47" t="s">
        <v>97</v>
      </c>
      <c r="B54" s="46" t="s">
        <v>98</v>
      </c>
      <c r="C54" s="1">
        <v>323.3</v>
      </c>
      <c r="D54" s="1">
        <v>1073</v>
      </c>
      <c r="E54" s="27">
        <v>619</v>
      </c>
      <c r="F54" s="45"/>
      <c r="G54" s="1">
        <f t="shared" si="7"/>
        <v>191.46303742653882</v>
      </c>
      <c r="H54" s="2">
        <f t="shared" si="8"/>
        <v>57.688723205964585</v>
      </c>
      <c r="I54" s="39"/>
    </row>
    <row r="55" spans="1:9" ht="16.5" customHeight="1">
      <c r="A55" s="44" t="s">
        <v>78</v>
      </c>
      <c r="B55" s="40" t="s">
        <v>79</v>
      </c>
      <c r="C55" s="1">
        <v>114.5</v>
      </c>
      <c r="D55" s="1"/>
      <c r="E55" s="27"/>
      <c r="F55" s="27"/>
      <c r="G55" s="1">
        <f t="shared" si="7"/>
        <v>0</v>
      </c>
      <c r="H55" s="2"/>
      <c r="I55" s="39"/>
    </row>
    <row r="56" spans="1:9" ht="19.5" customHeight="1">
      <c r="A56" s="26" t="s">
        <v>18</v>
      </c>
      <c r="B56" s="16"/>
      <c r="C56" s="7">
        <f>C36+C40+C41+C45+C46+C47+C51+C52+C53+C43+C44</f>
        <v>2809.1000000000004</v>
      </c>
      <c r="D56" s="7">
        <f>D36+D40+D41+D45+D46+D47+D51+D52+D53+D43+D44</f>
        <v>3434.5</v>
      </c>
      <c r="E56" s="7">
        <f>E36+E40+E41+E45+E46+E47+E51+E52+E44+E53</f>
        <v>2111.3</v>
      </c>
      <c r="F56" s="7">
        <f>F36+F40+F41+F45+F46+F47+F51+F52+F53+F44</f>
        <v>1084.1999999999998</v>
      </c>
      <c r="G56" s="1">
        <f t="shared" si="7"/>
        <v>75.15930369157381</v>
      </c>
      <c r="H56" s="2">
        <f t="shared" si="8"/>
        <v>61.473285776677834</v>
      </c>
      <c r="I56" s="39">
        <f>E56/F56*100</f>
        <v>194.7334440140196</v>
      </c>
    </row>
    <row r="57" spans="1:9" ht="21.75" customHeight="1">
      <c r="A57" s="25" t="s">
        <v>47</v>
      </c>
      <c r="B57" s="19"/>
      <c r="C57" s="7">
        <f>C34-C56</f>
        <v>0</v>
      </c>
      <c r="D57" s="7">
        <f>D34-D56</f>
        <v>-40</v>
      </c>
      <c r="E57" s="7">
        <f>E34-E56</f>
        <v>23.399999999999636</v>
      </c>
      <c r="F57" s="7">
        <f>F34-F56</f>
        <v>238.70000000000027</v>
      </c>
      <c r="G57" s="1"/>
      <c r="H57" s="8"/>
      <c r="I57" s="36"/>
    </row>
    <row r="58" spans="1:8" ht="12" customHeight="1">
      <c r="A58" s="30"/>
      <c r="B58" s="31"/>
      <c r="C58" s="32"/>
      <c r="D58" s="32"/>
      <c r="E58" s="32"/>
      <c r="F58" s="32"/>
      <c r="G58" s="33"/>
      <c r="H58" s="34"/>
    </row>
    <row r="59" spans="1:6" ht="12.75">
      <c r="A59" t="s">
        <v>50</v>
      </c>
      <c r="C59" s="60" t="s">
        <v>51</v>
      </c>
      <c r="D59" s="60"/>
      <c r="E59" s="60"/>
      <c r="F59" s="29"/>
    </row>
    <row r="60" spans="3:6" ht="12.75">
      <c r="C60" s="60"/>
      <c r="D60" s="60"/>
      <c r="E60" s="60"/>
      <c r="F60" s="29"/>
    </row>
    <row r="61" spans="1:6" ht="12.75">
      <c r="A61" s="42"/>
      <c r="C61" s="29"/>
      <c r="D61" s="29"/>
      <c r="E61" s="29"/>
      <c r="F61" s="29"/>
    </row>
    <row r="62" spans="3:6" ht="12.75">
      <c r="C62" s="29"/>
      <c r="D62" s="29"/>
      <c r="E62" s="29"/>
      <c r="F62" s="29"/>
    </row>
    <row r="63" ht="12.75">
      <c r="A63" s="35"/>
    </row>
  </sheetData>
  <mergeCells count="4">
    <mergeCell ref="A1:I1"/>
    <mergeCell ref="C60:E60"/>
    <mergeCell ref="G2:H2"/>
    <mergeCell ref="C59:E59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="150" zoomScaleNormal="150" workbookViewId="0" topLeftCell="A35">
      <selection activeCell="B55" sqref="B55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3" width="8.625" style="0" customWidth="1"/>
    <col min="4" max="4" width="6.75390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9" t="s">
        <v>112</v>
      </c>
      <c r="B1" s="59"/>
      <c r="C1" s="59"/>
      <c r="D1" s="59"/>
      <c r="E1" s="59"/>
      <c r="F1" s="59"/>
      <c r="G1" s="59"/>
      <c r="H1" s="59"/>
      <c r="I1" s="59"/>
    </row>
    <row r="2" spans="7:8" ht="12.75">
      <c r="G2" s="61" t="s">
        <v>25</v>
      </c>
      <c r="H2" s="61"/>
    </row>
    <row r="3" spans="1:9" ht="50.25" customHeight="1">
      <c r="A3" s="9" t="s">
        <v>0</v>
      </c>
      <c r="B3" s="9" t="s">
        <v>27</v>
      </c>
      <c r="C3" s="10" t="s">
        <v>85</v>
      </c>
      <c r="D3" s="10" t="s">
        <v>86</v>
      </c>
      <c r="E3" s="10" t="s">
        <v>113</v>
      </c>
      <c r="F3" s="10" t="s">
        <v>114</v>
      </c>
      <c r="G3" s="10" t="s">
        <v>65</v>
      </c>
      <c r="H3" s="10" t="s">
        <v>49</v>
      </c>
      <c r="I3" s="10" t="s">
        <v>96</v>
      </c>
    </row>
    <row r="4" spans="1:9" ht="12" customHeight="1">
      <c r="A4" s="11" t="s">
        <v>1</v>
      </c>
      <c r="B4" s="12"/>
      <c r="C4" s="1">
        <f>C5+C16</f>
        <v>523.5</v>
      </c>
      <c r="D4" s="1">
        <f>D5+D16</f>
        <v>523.5</v>
      </c>
      <c r="E4" s="1">
        <f>E5+E16</f>
        <v>334.2</v>
      </c>
      <c r="F4" s="1">
        <f>F5+F16</f>
        <v>268.9</v>
      </c>
      <c r="G4" s="1">
        <f aca="true" t="shared" si="0" ref="G4:G19">E4/C4*100</f>
        <v>63.83954154727793</v>
      </c>
      <c r="H4" s="2">
        <f aca="true" t="shared" si="1" ref="H4:H19">E4/D4*100</f>
        <v>63.83954154727793</v>
      </c>
      <c r="I4" s="39">
        <f aca="true" t="shared" si="2" ref="I4:I14">E4/F4*100</f>
        <v>124.28412049088881</v>
      </c>
    </row>
    <row r="5" spans="1:9" ht="12.75">
      <c r="A5" s="20" t="s">
        <v>19</v>
      </c>
      <c r="B5" s="12"/>
      <c r="C5" s="1">
        <f>C6+C8+C10+C15</f>
        <v>511.5</v>
      </c>
      <c r="D5" s="1">
        <f>D6+D8+D10+D15</f>
        <v>511.5</v>
      </c>
      <c r="E5" s="1">
        <f>E6+E8+E10</f>
        <v>322</v>
      </c>
      <c r="F5" s="1">
        <f>F6+F8+F10</f>
        <v>257.9</v>
      </c>
      <c r="G5" s="1">
        <f t="shared" si="0"/>
        <v>62.95210166177908</v>
      </c>
      <c r="H5" s="2">
        <f t="shared" si="1"/>
        <v>62.95210166177908</v>
      </c>
      <c r="I5" s="39">
        <f t="shared" si="2"/>
        <v>124.85459480418768</v>
      </c>
    </row>
    <row r="6" spans="1:9" ht="12.75">
      <c r="A6" s="21" t="s">
        <v>2</v>
      </c>
      <c r="B6" s="13" t="s">
        <v>28</v>
      </c>
      <c r="C6" s="3">
        <f>C7</f>
        <v>240</v>
      </c>
      <c r="D6" s="3">
        <f>D7</f>
        <v>240</v>
      </c>
      <c r="E6" s="3">
        <f>E7</f>
        <v>120.7</v>
      </c>
      <c r="F6" s="3">
        <f>F7</f>
        <v>113.4</v>
      </c>
      <c r="G6" s="1">
        <f t="shared" si="0"/>
        <v>50.29166666666667</v>
      </c>
      <c r="H6" s="2">
        <f t="shared" si="1"/>
        <v>50.29166666666667</v>
      </c>
      <c r="I6" s="39">
        <f t="shared" si="2"/>
        <v>106.4373897707231</v>
      </c>
    </row>
    <row r="7" spans="1:9" ht="12.75">
      <c r="A7" s="22" t="s">
        <v>3</v>
      </c>
      <c r="B7" s="9" t="s">
        <v>61</v>
      </c>
      <c r="C7" s="4">
        <v>240</v>
      </c>
      <c r="D7" s="4">
        <v>240</v>
      </c>
      <c r="E7" s="4">
        <v>120.7</v>
      </c>
      <c r="F7" s="4">
        <v>113.4</v>
      </c>
      <c r="G7" s="1">
        <f t="shared" si="0"/>
        <v>50.29166666666667</v>
      </c>
      <c r="H7" s="2">
        <f t="shared" si="1"/>
        <v>50.29166666666667</v>
      </c>
      <c r="I7" s="39">
        <f t="shared" si="2"/>
        <v>106.4373897707231</v>
      </c>
    </row>
    <row r="8" spans="1:9" ht="12.75">
      <c r="A8" s="21" t="s">
        <v>4</v>
      </c>
      <c r="B8" s="13" t="s">
        <v>29</v>
      </c>
      <c r="C8" s="3">
        <f>C9</f>
        <v>15</v>
      </c>
      <c r="D8" s="3">
        <f>D9</f>
        <v>15</v>
      </c>
      <c r="E8" s="3">
        <f>E9</f>
        <v>25.4</v>
      </c>
      <c r="F8" s="3">
        <f>F9</f>
        <v>23.7</v>
      </c>
      <c r="G8" s="1">
        <f t="shared" si="0"/>
        <v>169.33333333333331</v>
      </c>
      <c r="H8" s="2">
        <f t="shared" si="1"/>
        <v>169.33333333333331</v>
      </c>
      <c r="I8" s="39">
        <f t="shared" si="2"/>
        <v>107.17299578059072</v>
      </c>
    </row>
    <row r="9" spans="1:9" ht="17.25" customHeight="1">
      <c r="A9" s="23" t="s">
        <v>5</v>
      </c>
      <c r="B9" s="10" t="s">
        <v>62</v>
      </c>
      <c r="C9" s="4">
        <v>15</v>
      </c>
      <c r="D9" s="4">
        <v>15</v>
      </c>
      <c r="E9" s="4">
        <v>25.4</v>
      </c>
      <c r="F9" s="4">
        <v>23.7</v>
      </c>
      <c r="G9" s="1">
        <f t="shared" si="0"/>
        <v>169.33333333333331</v>
      </c>
      <c r="H9" s="2">
        <f t="shared" si="1"/>
        <v>169.33333333333331</v>
      </c>
      <c r="I9" s="39">
        <f t="shared" si="2"/>
        <v>107.17299578059072</v>
      </c>
    </row>
    <row r="10" spans="1:9" ht="17.25" customHeight="1">
      <c r="A10" s="24" t="s">
        <v>6</v>
      </c>
      <c r="B10" s="14" t="s">
        <v>30</v>
      </c>
      <c r="C10" s="3">
        <f>C11+C12</f>
        <v>254.5</v>
      </c>
      <c r="D10" s="3">
        <f>D11+D12</f>
        <v>254.5</v>
      </c>
      <c r="E10" s="41">
        <f>E11+E12</f>
        <v>175.9</v>
      </c>
      <c r="F10" s="3">
        <f>F11+F12</f>
        <v>120.8</v>
      </c>
      <c r="G10" s="1">
        <f t="shared" si="0"/>
        <v>69.11591355599215</v>
      </c>
      <c r="H10" s="2">
        <f t="shared" si="1"/>
        <v>69.11591355599215</v>
      </c>
      <c r="I10" s="39">
        <f t="shared" si="2"/>
        <v>145.61258278145698</v>
      </c>
    </row>
    <row r="11" spans="1:9" ht="12.75">
      <c r="A11" s="23" t="s">
        <v>7</v>
      </c>
      <c r="B11" s="10" t="s">
        <v>31</v>
      </c>
      <c r="C11" s="4">
        <v>48.5</v>
      </c>
      <c r="D11" s="4">
        <v>48.5</v>
      </c>
      <c r="E11" s="28">
        <v>27.8</v>
      </c>
      <c r="F11" s="4">
        <v>3</v>
      </c>
      <c r="G11" s="1">
        <f t="shared" si="0"/>
        <v>57.319587628865975</v>
      </c>
      <c r="H11" s="2">
        <f t="shared" si="1"/>
        <v>57.319587628865975</v>
      </c>
      <c r="I11" s="39">
        <f t="shared" si="2"/>
        <v>926.6666666666667</v>
      </c>
    </row>
    <row r="12" spans="1:9" ht="12.75">
      <c r="A12" s="24" t="s">
        <v>22</v>
      </c>
      <c r="B12" s="14" t="s">
        <v>32</v>
      </c>
      <c r="C12" s="27">
        <f>C13+C14</f>
        <v>206</v>
      </c>
      <c r="D12" s="27">
        <f>D13+D14</f>
        <v>206</v>
      </c>
      <c r="E12" s="27">
        <f>E13+E14</f>
        <v>148.1</v>
      </c>
      <c r="F12" s="27">
        <f>F13+F14</f>
        <v>117.8</v>
      </c>
      <c r="G12" s="1">
        <f t="shared" si="0"/>
        <v>71.89320388349513</v>
      </c>
      <c r="H12" s="2">
        <f t="shared" si="1"/>
        <v>71.89320388349513</v>
      </c>
      <c r="I12" s="39">
        <f t="shared" si="2"/>
        <v>125.72156196943973</v>
      </c>
    </row>
    <row r="13" spans="1:9" ht="12.75">
      <c r="A13" s="23" t="s">
        <v>8</v>
      </c>
      <c r="B13" s="10" t="s">
        <v>33</v>
      </c>
      <c r="C13" s="4">
        <v>204.7</v>
      </c>
      <c r="D13" s="4">
        <v>204.7</v>
      </c>
      <c r="E13" s="4">
        <v>145.9</v>
      </c>
      <c r="F13" s="4">
        <v>116.5</v>
      </c>
      <c r="G13" s="1">
        <f t="shared" si="0"/>
        <v>71.27503663898389</v>
      </c>
      <c r="H13" s="2">
        <f t="shared" si="1"/>
        <v>71.27503663898389</v>
      </c>
      <c r="I13" s="39">
        <f t="shared" si="2"/>
        <v>125.23605150214591</v>
      </c>
    </row>
    <row r="14" spans="1:9" ht="12.75">
      <c r="A14" s="23" t="s">
        <v>9</v>
      </c>
      <c r="B14" s="10" t="s">
        <v>34</v>
      </c>
      <c r="C14" s="4">
        <v>1.3</v>
      </c>
      <c r="D14" s="4">
        <v>1.3</v>
      </c>
      <c r="E14" s="28">
        <v>2.2</v>
      </c>
      <c r="F14" s="28">
        <v>1.3</v>
      </c>
      <c r="G14" s="1">
        <f t="shared" si="0"/>
        <v>169.23076923076923</v>
      </c>
      <c r="H14" s="2">
        <f t="shared" si="1"/>
        <v>169.23076923076923</v>
      </c>
      <c r="I14" s="39">
        <f t="shared" si="2"/>
        <v>169.23076923076923</v>
      </c>
    </row>
    <row r="15" spans="1:9" ht="12.75">
      <c r="A15" s="23" t="s">
        <v>89</v>
      </c>
      <c r="B15" s="14" t="s">
        <v>90</v>
      </c>
      <c r="C15" s="4">
        <v>2</v>
      </c>
      <c r="D15" s="4">
        <v>2</v>
      </c>
      <c r="E15" s="28"/>
      <c r="F15" s="28"/>
      <c r="G15" s="1">
        <f t="shared" si="0"/>
        <v>0</v>
      </c>
      <c r="H15" s="2">
        <f t="shared" si="1"/>
        <v>0</v>
      </c>
      <c r="I15" s="39"/>
    </row>
    <row r="16" spans="1:9" ht="12.75">
      <c r="A16" s="25" t="s">
        <v>20</v>
      </c>
      <c r="B16" s="15"/>
      <c r="C16" s="1">
        <f>C17</f>
        <v>12</v>
      </c>
      <c r="D16" s="1">
        <f>D17+D19+D20</f>
        <v>12</v>
      </c>
      <c r="E16" s="1">
        <f>E17+E19+E20</f>
        <v>12.2</v>
      </c>
      <c r="F16" s="1">
        <f>F17+F21+F20</f>
        <v>11</v>
      </c>
      <c r="G16" s="1">
        <f t="shared" si="0"/>
        <v>101.66666666666666</v>
      </c>
      <c r="H16" s="2">
        <f t="shared" si="1"/>
        <v>101.66666666666666</v>
      </c>
      <c r="I16" s="39">
        <f aca="true" t="shared" si="3" ref="I16:I23">E16/F16*100</f>
        <v>110.9090909090909</v>
      </c>
    </row>
    <row r="17" spans="1:9" ht="48">
      <c r="A17" s="24" t="s">
        <v>10</v>
      </c>
      <c r="B17" s="14" t="s">
        <v>35</v>
      </c>
      <c r="C17" s="3">
        <f>C18</f>
        <v>12</v>
      </c>
      <c r="D17" s="3">
        <f>D18</f>
        <v>12</v>
      </c>
      <c r="E17" s="3">
        <f>E18</f>
        <v>12.2</v>
      </c>
      <c r="F17" s="3">
        <f>F18</f>
        <v>2</v>
      </c>
      <c r="G17" s="1">
        <f t="shared" si="0"/>
        <v>101.66666666666666</v>
      </c>
      <c r="H17" s="2">
        <f t="shared" si="1"/>
        <v>101.66666666666666</v>
      </c>
      <c r="I17" s="39">
        <f t="shared" si="3"/>
        <v>610</v>
      </c>
    </row>
    <row r="18" spans="1:9" ht="46.5" customHeight="1">
      <c r="A18" s="23" t="s">
        <v>64</v>
      </c>
      <c r="B18" s="10" t="s">
        <v>69</v>
      </c>
      <c r="C18" s="4">
        <v>12</v>
      </c>
      <c r="D18" s="4">
        <v>12</v>
      </c>
      <c r="E18" s="4">
        <v>12.2</v>
      </c>
      <c r="F18" s="4">
        <v>2</v>
      </c>
      <c r="G18" s="1">
        <f t="shared" si="0"/>
        <v>101.66666666666666</v>
      </c>
      <c r="H18" s="2">
        <f t="shared" si="1"/>
        <v>101.66666666666666</v>
      </c>
      <c r="I18" s="39">
        <f t="shared" si="3"/>
        <v>610</v>
      </c>
    </row>
    <row r="19" spans="1:9" ht="0.75" customHeight="1" hidden="1">
      <c r="A19" s="23" t="s">
        <v>68</v>
      </c>
      <c r="B19" s="10" t="s">
        <v>67</v>
      </c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39" t="e">
        <f t="shared" si="3"/>
        <v>#DIV/0!</v>
      </c>
    </row>
    <row r="20" spans="1:9" ht="19.5" customHeight="1">
      <c r="A20" s="23" t="s">
        <v>82</v>
      </c>
      <c r="B20" s="10" t="s">
        <v>81</v>
      </c>
      <c r="C20" s="4"/>
      <c r="D20" s="4"/>
      <c r="E20" s="4"/>
      <c r="F20" s="4">
        <v>6</v>
      </c>
      <c r="G20" s="1"/>
      <c r="H20" s="2"/>
      <c r="I20" s="39">
        <f t="shared" si="3"/>
        <v>0</v>
      </c>
    </row>
    <row r="21" spans="1:9" ht="24">
      <c r="A21" s="23" t="s">
        <v>68</v>
      </c>
      <c r="B21" s="10" t="s">
        <v>67</v>
      </c>
      <c r="C21" s="4"/>
      <c r="D21" s="4"/>
      <c r="E21" s="4"/>
      <c r="F21" s="4">
        <v>3</v>
      </c>
      <c r="G21" s="1"/>
      <c r="H21" s="2"/>
      <c r="I21" s="39">
        <f t="shared" si="3"/>
        <v>0</v>
      </c>
    </row>
    <row r="22" spans="1:9" ht="15" customHeight="1">
      <c r="A22" s="24" t="s">
        <v>11</v>
      </c>
      <c r="B22" s="14" t="s">
        <v>36</v>
      </c>
      <c r="C22" s="3">
        <f>C23+C24+C29+C30+C28+C26+C27+C32</f>
        <v>1952.0999999999997</v>
      </c>
      <c r="D22" s="3">
        <f>D23+D24+D29+D30+D28+D26+D27+D32</f>
        <v>2645</v>
      </c>
      <c r="E22" s="3">
        <f>E23+E24+E29+E30+E28+E26+E32</f>
        <v>952</v>
      </c>
      <c r="F22" s="3">
        <f>F23+F24+F29+F30+F25</f>
        <v>894.5</v>
      </c>
      <c r="G22" s="1">
        <f>E22/C22*100</f>
        <v>48.767993442958876</v>
      </c>
      <c r="H22" s="2">
        <f>E22/D22*100</f>
        <v>35.992438563327035</v>
      </c>
      <c r="I22" s="39">
        <f t="shared" si="3"/>
        <v>106.42817216321967</v>
      </c>
    </row>
    <row r="23" spans="1:9" ht="23.25" customHeight="1">
      <c r="A23" s="23" t="s">
        <v>48</v>
      </c>
      <c r="B23" s="10" t="s">
        <v>37</v>
      </c>
      <c r="C23" s="4">
        <v>1523.1</v>
      </c>
      <c r="D23" s="4">
        <v>1523.1</v>
      </c>
      <c r="E23" s="4">
        <v>828.2</v>
      </c>
      <c r="F23" s="4">
        <v>865.8</v>
      </c>
      <c r="G23" s="1">
        <f>E23/C23*100</f>
        <v>54.37594379883134</v>
      </c>
      <c r="H23" s="2">
        <f>E23/D23*100</f>
        <v>54.37594379883134</v>
      </c>
      <c r="I23" s="39">
        <f t="shared" si="3"/>
        <v>95.65719565719567</v>
      </c>
    </row>
    <row r="24" spans="1:9" ht="36" hidden="1">
      <c r="A24" s="23" t="s">
        <v>74</v>
      </c>
      <c r="B24" s="10" t="s">
        <v>44</v>
      </c>
      <c r="C24" s="4"/>
      <c r="D24" s="4"/>
      <c r="E24" s="4"/>
      <c r="F24" s="4"/>
      <c r="G24" s="1"/>
      <c r="H24" s="2"/>
      <c r="I24" s="39"/>
    </row>
    <row r="25" spans="1:9" ht="0.75" customHeight="1" hidden="1">
      <c r="A25" s="23" t="s">
        <v>70</v>
      </c>
      <c r="B25" s="10" t="s">
        <v>83</v>
      </c>
      <c r="C25" s="4"/>
      <c r="D25" s="4">
        <v>0</v>
      </c>
      <c r="E25" s="4"/>
      <c r="F25" s="4"/>
      <c r="G25" s="1"/>
      <c r="H25" s="2"/>
      <c r="I25" s="39"/>
    </row>
    <row r="26" spans="1:9" ht="31.5" customHeight="1">
      <c r="A26" s="43" t="s">
        <v>94</v>
      </c>
      <c r="B26" s="10" t="s">
        <v>95</v>
      </c>
      <c r="C26" s="4">
        <v>87.3</v>
      </c>
      <c r="D26" s="4"/>
      <c r="E26" s="4"/>
      <c r="F26" s="4"/>
      <c r="G26" s="1">
        <f>E26/C26*100</f>
        <v>0</v>
      </c>
      <c r="H26" s="2"/>
      <c r="I26" s="39"/>
    </row>
    <row r="27" spans="1:9" ht="31.5" customHeight="1">
      <c r="A27" s="47" t="s">
        <v>115</v>
      </c>
      <c r="B27" s="48" t="s">
        <v>116</v>
      </c>
      <c r="C27" s="4"/>
      <c r="D27" s="4">
        <v>830</v>
      </c>
      <c r="E27" s="4"/>
      <c r="F27" s="4"/>
      <c r="G27" s="1"/>
      <c r="H27" s="2"/>
      <c r="I27" s="39"/>
    </row>
    <row r="28" spans="1:9" ht="34.5" customHeight="1">
      <c r="A28" s="23" t="s">
        <v>80</v>
      </c>
      <c r="B28" s="10" t="s">
        <v>77</v>
      </c>
      <c r="C28" s="4">
        <v>299.4</v>
      </c>
      <c r="D28" s="4">
        <v>149.7</v>
      </c>
      <c r="E28" s="4"/>
      <c r="F28" s="4"/>
      <c r="G28" s="1">
        <f>E28/C28*100</f>
        <v>0</v>
      </c>
      <c r="H28" s="2">
        <f aca="true" t="shared" si="4" ref="H28:H34">E28/D28*100</f>
        <v>0</v>
      </c>
      <c r="I28" s="39"/>
    </row>
    <row r="29" spans="1:9" ht="27.75" customHeight="1">
      <c r="A29" s="23" t="s">
        <v>91</v>
      </c>
      <c r="B29" s="10" t="s">
        <v>63</v>
      </c>
      <c r="C29" s="4">
        <v>42.2</v>
      </c>
      <c r="D29" s="4">
        <v>43.8</v>
      </c>
      <c r="E29" s="4">
        <v>25.4</v>
      </c>
      <c r="F29" s="4">
        <v>28.7</v>
      </c>
      <c r="G29" s="1">
        <f>E29/C29*100</f>
        <v>60.18957345971563</v>
      </c>
      <c r="H29" s="2">
        <f t="shared" si="4"/>
        <v>57.99086757990868</v>
      </c>
      <c r="I29" s="39">
        <f>E29/F29*100</f>
        <v>88.50174216027874</v>
      </c>
    </row>
    <row r="30" spans="1:9" ht="22.5" customHeight="1">
      <c r="A30" s="23" t="s">
        <v>92</v>
      </c>
      <c r="B30" s="10" t="s">
        <v>93</v>
      </c>
      <c r="C30" s="4">
        <v>0.1</v>
      </c>
      <c r="D30" s="4">
        <v>0.1</v>
      </c>
      <c r="E30" s="4">
        <v>0.1</v>
      </c>
      <c r="F30" s="4"/>
      <c r="G30" s="1">
        <f>E30/C30*100</f>
        <v>100</v>
      </c>
      <c r="H30" s="2">
        <f t="shared" si="4"/>
        <v>100</v>
      </c>
      <c r="I30" s="39"/>
    </row>
    <row r="31" spans="1:9" ht="0.75" customHeight="1" hidden="1">
      <c r="A31" s="23" t="s">
        <v>26</v>
      </c>
      <c r="B31" s="10"/>
      <c r="C31" s="4"/>
      <c r="D31" s="4"/>
      <c r="E31" s="4"/>
      <c r="F31" s="4"/>
      <c r="G31" s="1" t="e">
        <f>E31/C31*100</f>
        <v>#DIV/0!</v>
      </c>
      <c r="H31" s="2" t="e">
        <f t="shared" si="4"/>
        <v>#DIV/0!</v>
      </c>
      <c r="I31" s="39" t="e">
        <f>E31/F31*100</f>
        <v>#DIV/0!</v>
      </c>
    </row>
    <row r="32" spans="1:9" ht="24.75" customHeight="1">
      <c r="A32" s="23" t="s">
        <v>107</v>
      </c>
      <c r="B32" s="10" t="s">
        <v>108</v>
      </c>
      <c r="C32" s="4"/>
      <c r="D32" s="4">
        <v>98.3</v>
      </c>
      <c r="E32" s="4">
        <v>98.3</v>
      </c>
      <c r="F32" s="4"/>
      <c r="G32" s="1"/>
      <c r="H32" s="2">
        <f t="shared" si="4"/>
        <v>100</v>
      </c>
      <c r="I32" s="39"/>
    </row>
    <row r="33" spans="1:9" ht="24.75" customHeight="1">
      <c r="A33" s="24" t="s">
        <v>12</v>
      </c>
      <c r="B33" s="14" t="s">
        <v>38</v>
      </c>
      <c r="C33" s="3">
        <v>333.5</v>
      </c>
      <c r="D33" s="3">
        <v>266</v>
      </c>
      <c r="E33" s="3">
        <v>2.5</v>
      </c>
      <c r="F33" s="3">
        <v>3.2</v>
      </c>
      <c r="G33" s="1">
        <f>E33/C33*100</f>
        <v>0.7496251874062968</v>
      </c>
      <c r="H33" s="2">
        <f t="shared" si="4"/>
        <v>0.9398496240601504</v>
      </c>
      <c r="I33" s="39">
        <f>E33/F33*100</f>
        <v>78.125</v>
      </c>
    </row>
    <row r="34" spans="1:9" ht="17.25" customHeight="1">
      <c r="A34" s="26" t="s">
        <v>13</v>
      </c>
      <c r="B34" s="16"/>
      <c r="C34" s="5">
        <f>C4+C22+C33</f>
        <v>2809.0999999999995</v>
      </c>
      <c r="D34" s="5">
        <f>D4+D22+D33</f>
        <v>3434.5</v>
      </c>
      <c r="E34" s="5">
        <f>E4+E22+E33</f>
        <v>1288.7</v>
      </c>
      <c r="F34" s="5">
        <f>F4+F22+F33</f>
        <v>1166.6000000000001</v>
      </c>
      <c r="G34" s="1">
        <f>E34/C34*100</f>
        <v>45.875903314228765</v>
      </c>
      <c r="H34" s="2">
        <f t="shared" si="4"/>
        <v>37.522201193769114</v>
      </c>
      <c r="I34" s="39">
        <f>E34/F34*100</f>
        <v>110.46631236070633</v>
      </c>
    </row>
    <row r="35" spans="1:9" ht="15" customHeight="1">
      <c r="A35" s="15" t="s">
        <v>14</v>
      </c>
      <c r="B35" s="15"/>
      <c r="C35" s="6"/>
      <c r="D35" s="6"/>
      <c r="E35" s="6"/>
      <c r="F35" s="6"/>
      <c r="G35" s="1"/>
      <c r="H35" s="2"/>
      <c r="I35" s="39"/>
    </row>
    <row r="36" spans="1:9" ht="14.25" customHeight="1">
      <c r="A36" s="24" t="s">
        <v>15</v>
      </c>
      <c r="B36" s="17" t="s">
        <v>39</v>
      </c>
      <c r="C36" s="3">
        <v>833.3</v>
      </c>
      <c r="D36" s="3">
        <v>723.1</v>
      </c>
      <c r="E36" s="3">
        <v>446.5</v>
      </c>
      <c r="F36" s="3">
        <v>434.1</v>
      </c>
      <c r="G36" s="1">
        <f aca="true" t="shared" si="5" ref="G36:G43">E36/C36*100</f>
        <v>53.58214328573143</v>
      </c>
      <c r="H36" s="2">
        <f aca="true" t="shared" si="6" ref="H36:H43">E36/D36*100</f>
        <v>61.74802931821325</v>
      </c>
      <c r="I36" s="39">
        <f>E36/F36*100</f>
        <v>102.85648468094908</v>
      </c>
    </row>
    <row r="37" spans="1:9" ht="12.75">
      <c r="A37" s="23" t="s">
        <v>16</v>
      </c>
      <c r="B37" s="10">
        <v>211.213</v>
      </c>
      <c r="C37" s="4">
        <v>750.5</v>
      </c>
      <c r="D37" s="4">
        <v>623.9</v>
      </c>
      <c r="E37" s="4">
        <v>398.2</v>
      </c>
      <c r="F37" s="4">
        <v>381.2</v>
      </c>
      <c r="G37" s="1">
        <f t="shared" si="5"/>
        <v>53.057961359093945</v>
      </c>
      <c r="H37" s="2">
        <f t="shared" si="6"/>
        <v>63.824330822247155</v>
      </c>
      <c r="I37" s="39">
        <f>E37/F37*100</f>
        <v>104.45960125918153</v>
      </c>
    </row>
    <row r="38" spans="1:9" ht="12.75">
      <c r="A38" s="23" t="s">
        <v>23</v>
      </c>
      <c r="B38" s="10">
        <v>223</v>
      </c>
      <c r="C38" s="4">
        <v>14.8</v>
      </c>
      <c r="D38" s="4">
        <v>20.8</v>
      </c>
      <c r="E38" s="4">
        <v>13.9</v>
      </c>
      <c r="F38" s="4">
        <v>9.2</v>
      </c>
      <c r="G38" s="1">
        <f t="shared" si="5"/>
        <v>93.91891891891892</v>
      </c>
      <c r="H38" s="2">
        <f t="shared" si="6"/>
        <v>66.82692307692307</v>
      </c>
      <c r="I38" s="39">
        <f>E38/F38*100</f>
        <v>151.08695652173913</v>
      </c>
    </row>
    <row r="39" spans="1:9" ht="12.75">
      <c r="A39" s="23" t="s">
        <v>17</v>
      </c>
      <c r="B39" s="10"/>
      <c r="C39" s="4">
        <f>C36-C37-C38</f>
        <v>67.99999999999996</v>
      </c>
      <c r="D39" s="4">
        <f>D36-D37-D38</f>
        <v>78.40000000000005</v>
      </c>
      <c r="E39" s="4">
        <f>E36-E37-E38</f>
        <v>34.40000000000001</v>
      </c>
      <c r="F39" s="4">
        <v>43.7</v>
      </c>
      <c r="G39" s="1">
        <f t="shared" si="5"/>
        <v>50.5882352941177</v>
      </c>
      <c r="H39" s="2">
        <f t="shared" si="6"/>
        <v>43.87755102040815</v>
      </c>
      <c r="I39" s="39">
        <f>E39/F39*100</f>
        <v>78.71853546910758</v>
      </c>
    </row>
    <row r="40" spans="1:9" ht="12.75">
      <c r="A40" s="25" t="s">
        <v>24</v>
      </c>
      <c r="B40" s="18" t="s">
        <v>52</v>
      </c>
      <c r="C40" s="1">
        <v>42.2</v>
      </c>
      <c r="D40" s="1">
        <v>43.8</v>
      </c>
      <c r="E40" s="1">
        <v>25.3</v>
      </c>
      <c r="F40" s="1">
        <v>26.5</v>
      </c>
      <c r="G40" s="1">
        <f t="shared" si="5"/>
        <v>59.95260663507109</v>
      </c>
      <c r="H40" s="2">
        <f t="shared" si="6"/>
        <v>57.76255707762557</v>
      </c>
      <c r="I40" s="39">
        <f>E40/F40*100</f>
        <v>95.47169811320755</v>
      </c>
    </row>
    <row r="41" spans="1:9" ht="20.25" customHeight="1">
      <c r="A41" s="24" t="s">
        <v>40</v>
      </c>
      <c r="B41" s="17" t="s">
        <v>41</v>
      </c>
      <c r="C41" s="3">
        <v>1.2</v>
      </c>
      <c r="D41" s="3">
        <v>1.2</v>
      </c>
      <c r="E41" s="3"/>
      <c r="F41" s="3"/>
      <c r="G41" s="1">
        <f t="shared" si="5"/>
        <v>0</v>
      </c>
      <c r="H41" s="2">
        <f t="shared" si="6"/>
        <v>0</v>
      </c>
      <c r="I41" s="39"/>
    </row>
    <row r="42" spans="1:9" ht="12.75" hidden="1">
      <c r="A42" s="24" t="s">
        <v>53</v>
      </c>
      <c r="B42" s="17" t="s">
        <v>42</v>
      </c>
      <c r="C42" s="3"/>
      <c r="D42" s="3"/>
      <c r="E42" s="3"/>
      <c r="F42" s="3"/>
      <c r="G42" s="1" t="e">
        <f t="shared" si="5"/>
        <v>#DIV/0!</v>
      </c>
      <c r="H42" s="2" t="e">
        <f t="shared" si="6"/>
        <v>#DIV/0!</v>
      </c>
      <c r="I42" s="39" t="e">
        <f>E42/F42*100</f>
        <v>#DIV/0!</v>
      </c>
    </row>
    <row r="43" spans="1:9" ht="12.75" hidden="1">
      <c r="A43" s="24" t="s">
        <v>73</v>
      </c>
      <c r="B43" s="17" t="s">
        <v>72</v>
      </c>
      <c r="C43" s="3"/>
      <c r="D43" s="3"/>
      <c r="E43" s="3"/>
      <c r="F43" s="3"/>
      <c r="G43" s="1" t="e">
        <f t="shared" si="5"/>
        <v>#DIV/0!</v>
      </c>
      <c r="H43" s="2" t="e">
        <f t="shared" si="6"/>
        <v>#DIV/0!</v>
      </c>
      <c r="I43" s="39" t="e">
        <f>E43/F43*100</f>
        <v>#DIV/0!</v>
      </c>
    </row>
    <row r="44" spans="1:9" ht="15.75" customHeight="1">
      <c r="A44" s="24" t="s">
        <v>76</v>
      </c>
      <c r="B44" s="17" t="s">
        <v>75</v>
      </c>
      <c r="C44" s="3"/>
      <c r="D44" s="3">
        <v>30.4</v>
      </c>
      <c r="E44" s="3"/>
      <c r="F44" s="3">
        <v>0.6</v>
      </c>
      <c r="G44" s="1"/>
      <c r="H44" s="2"/>
      <c r="I44" s="39">
        <f>E44/F44*100</f>
        <v>0</v>
      </c>
    </row>
    <row r="45" spans="1:9" ht="12.75">
      <c r="A45" s="24" t="s">
        <v>55</v>
      </c>
      <c r="B45" s="17" t="s">
        <v>54</v>
      </c>
      <c r="C45" s="3">
        <v>654.8</v>
      </c>
      <c r="D45" s="3">
        <v>609.5</v>
      </c>
      <c r="E45" s="3">
        <v>326.2</v>
      </c>
      <c r="F45" s="3">
        <v>26.3</v>
      </c>
      <c r="G45" s="1">
        <f aca="true" t="shared" si="7" ref="G45:G56">E45/C45*100</f>
        <v>49.81673793524741</v>
      </c>
      <c r="H45" s="2">
        <f aca="true" t="shared" si="8" ref="H45:H56">E45/D45*100</f>
        <v>53.51927809680066</v>
      </c>
      <c r="I45" s="39" t="s">
        <v>117</v>
      </c>
    </row>
    <row r="46" spans="1:9" ht="12.75">
      <c r="A46" s="25" t="s">
        <v>45</v>
      </c>
      <c r="B46" s="18" t="s">
        <v>56</v>
      </c>
      <c r="C46" s="1">
        <v>3</v>
      </c>
      <c r="D46" s="1">
        <v>3</v>
      </c>
      <c r="E46" s="4"/>
      <c r="F46" s="4"/>
      <c r="G46" s="1">
        <f t="shared" si="7"/>
        <v>0</v>
      </c>
      <c r="H46" s="2">
        <f t="shared" si="8"/>
        <v>0</v>
      </c>
      <c r="I46" s="39"/>
    </row>
    <row r="47" spans="1:9" ht="24">
      <c r="A47" s="24" t="s">
        <v>21</v>
      </c>
      <c r="B47" s="17" t="s">
        <v>43</v>
      </c>
      <c r="C47" s="3">
        <v>825.3</v>
      </c>
      <c r="D47" s="3">
        <v>939</v>
      </c>
      <c r="E47" s="3">
        <v>436.4</v>
      </c>
      <c r="F47" s="3">
        <v>434.6</v>
      </c>
      <c r="G47" s="1">
        <f t="shared" si="7"/>
        <v>52.87774142735975</v>
      </c>
      <c r="H47" s="2">
        <f t="shared" si="8"/>
        <v>46.47497337593184</v>
      </c>
      <c r="I47" s="39">
        <f aca="true" t="shared" si="9" ref="I47:I52">E47/F47*100</f>
        <v>100.41417395306027</v>
      </c>
    </row>
    <row r="48" spans="1:9" ht="11.25" customHeight="1">
      <c r="A48" s="23" t="s">
        <v>16</v>
      </c>
      <c r="B48" s="10">
        <v>211.213</v>
      </c>
      <c r="C48" s="4">
        <v>711.2</v>
      </c>
      <c r="D48" s="4">
        <v>711.2</v>
      </c>
      <c r="E48" s="4">
        <v>392.8</v>
      </c>
      <c r="F48" s="4">
        <v>379.9</v>
      </c>
      <c r="G48" s="1">
        <f t="shared" si="7"/>
        <v>55.23059617547806</v>
      </c>
      <c r="H48" s="2">
        <f t="shared" si="8"/>
        <v>55.23059617547806</v>
      </c>
      <c r="I48" s="39">
        <f t="shared" si="9"/>
        <v>103.39563042906028</v>
      </c>
    </row>
    <row r="49" spans="1:9" ht="12" customHeight="1">
      <c r="A49" s="23" t="s">
        <v>23</v>
      </c>
      <c r="B49" s="10">
        <v>223</v>
      </c>
      <c r="C49" s="4">
        <v>31.8</v>
      </c>
      <c r="D49" s="4">
        <v>31.8</v>
      </c>
      <c r="E49" s="4">
        <v>24</v>
      </c>
      <c r="F49" s="4">
        <v>17.6</v>
      </c>
      <c r="G49" s="1">
        <f t="shared" si="7"/>
        <v>75.47169811320754</v>
      </c>
      <c r="H49" s="2">
        <f t="shared" si="8"/>
        <v>75.47169811320754</v>
      </c>
      <c r="I49" s="39">
        <f t="shared" si="9"/>
        <v>136.36363636363635</v>
      </c>
    </row>
    <row r="50" spans="1:9" ht="12.75">
      <c r="A50" s="23" t="s">
        <v>46</v>
      </c>
      <c r="B50" s="10"/>
      <c r="C50" s="4">
        <f>C47-C48-C49</f>
        <v>82.29999999999991</v>
      </c>
      <c r="D50" s="4">
        <f>D47-D48-D49</f>
        <v>195.99999999999994</v>
      </c>
      <c r="E50" s="4">
        <f>E47-E48-E49</f>
        <v>19.599999999999966</v>
      </c>
      <c r="F50" s="4">
        <f>F47-F48-F49</f>
        <v>37.100000000000044</v>
      </c>
      <c r="G50" s="1">
        <f t="shared" si="7"/>
        <v>23.815309842041295</v>
      </c>
      <c r="H50" s="2">
        <f t="shared" si="8"/>
        <v>9.999999999999986</v>
      </c>
      <c r="I50" s="39">
        <f t="shared" si="9"/>
        <v>52.830188679245126</v>
      </c>
    </row>
    <row r="51" spans="1:9" ht="14.25" customHeight="1">
      <c r="A51" s="37" t="s">
        <v>58</v>
      </c>
      <c r="B51" s="38" t="s">
        <v>57</v>
      </c>
      <c r="C51" s="27">
        <v>9</v>
      </c>
      <c r="D51" s="27">
        <v>9</v>
      </c>
      <c r="E51" s="27">
        <v>9</v>
      </c>
      <c r="F51" s="27">
        <v>3.5</v>
      </c>
      <c r="G51" s="1">
        <f t="shared" si="7"/>
        <v>100</v>
      </c>
      <c r="H51" s="2">
        <f t="shared" si="8"/>
        <v>100</v>
      </c>
      <c r="I51" s="39">
        <f t="shared" si="9"/>
        <v>257.14285714285717</v>
      </c>
    </row>
    <row r="52" spans="1:9" ht="12.75" customHeight="1">
      <c r="A52" s="25" t="s">
        <v>59</v>
      </c>
      <c r="B52" s="18" t="s">
        <v>60</v>
      </c>
      <c r="C52" s="1">
        <v>2.5</v>
      </c>
      <c r="D52" s="1">
        <v>2.5</v>
      </c>
      <c r="E52" s="27"/>
      <c r="F52" s="27">
        <v>1</v>
      </c>
      <c r="G52" s="1">
        <f t="shared" si="7"/>
        <v>0</v>
      </c>
      <c r="H52" s="2">
        <f t="shared" si="8"/>
        <v>0</v>
      </c>
      <c r="I52" s="39">
        <f t="shared" si="9"/>
        <v>0</v>
      </c>
    </row>
    <row r="53" spans="1:9" ht="14.25" customHeight="1">
      <c r="A53" s="37" t="s">
        <v>66</v>
      </c>
      <c r="B53" s="14">
        <v>1003</v>
      </c>
      <c r="C53" s="1">
        <f>C55+C54</f>
        <v>437.8</v>
      </c>
      <c r="D53" s="1">
        <f>D55+D54</f>
        <v>1073</v>
      </c>
      <c r="E53" s="1">
        <f>E55</f>
        <v>0</v>
      </c>
      <c r="F53" s="27">
        <f>F54+F55</f>
        <v>0</v>
      </c>
      <c r="G53" s="1">
        <f t="shared" si="7"/>
        <v>0</v>
      </c>
      <c r="H53" s="2">
        <f t="shared" si="8"/>
        <v>0</v>
      </c>
      <c r="I53" s="39"/>
    </row>
    <row r="54" spans="1:9" ht="12.75" customHeight="1">
      <c r="A54" s="47" t="s">
        <v>97</v>
      </c>
      <c r="B54" s="46" t="s">
        <v>98</v>
      </c>
      <c r="C54" s="1">
        <v>323.3</v>
      </c>
      <c r="D54" s="1">
        <v>1073</v>
      </c>
      <c r="E54" s="27"/>
      <c r="F54" s="45"/>
      <c r="G54" s="1">
        <f t="shared" si="7"/>
        <v>0</v>
      </c>
      <c r="H54" s="2">
        <f t="shared" si="8"/>
        <v>0</v>
      </c>
      <c r="I54" s="39"/>
    </row>
    <row r="55" spans="1:9" ht="16.5" customHeight="1">
      <c r="A55" s="44" t="s">
        <v>78</v>
      </c>
      <c r="B55" s="40" t="s">
        <v>79</v>
      </c>
      <c r="C55" s="1">
        <v>114.5</v>
      </c>
      <c r="D55" s="1"/>
      <c r="E55" s="27"/>
      <c r="F55" s="27"/>
      <c r="G55" s="1">
        <f t="shared" si="7"/>
        <v>0</v>
      </c>
      <c r="H55" s="2" t="e">
        <f t="shared" si="8"/>
        <v>#DIV/0!</v>
      </c>
      <c r="I55" s="39"/>
    </row>
    <row r="56" spans="1:9" ht="19.5" customHeight="1">
      <c r="A56" s="26" t="s">
        <v>18</v>
      </c>
      <c r="B56" s="16"/>
      <c r="C56" s="7">
        <f>C36+C40+C41+C45+C46+C47+C51+C52+C53+C43+C44</f>
        <v>2809.1000000000004</v>
      </c>
      <c r="D56" s="7">
        <f>D36+D40+D41+D45+D46+D47+D51+D52+D53+D43+D44</f>
        <v>3434.5</v>
      </c>
      <c r="E56" s="7">
        <f>E36+E40+E41+E45+E46+E47+E51+E52+E44+E53</f>
        <v>1243.4</v>
      </c>
      <c r="F56" s="7">
        <f>F36+F40+F41+F45+F46+F47+F51+F52+F53+F44</f>
        <v>926.6</v>
      </c>
      <c r="G56" s="1">
        <f t="shared" si="7"/>
        <v>44.26328717382791</v>
      </c>
      <c r="H56" s="2">
        <f t="shared" si="8"/>
        <v>36.20323191148639</v>
      </c>
      <c r="I56" s="39">
        <f>E56/F56*100</f>
        <v>134.1895100366933</v>
      </c>
    </row>
    <row r="57" spans="1:9" ht="21.75" customHeight="1">
      <c r="A57" s="25" t="s">
        <v>47</v>
      </c>
      <c r="B57" s="19"/>
      <c r="C57" s="7">
        <f>C34-C56</f>
        <v>0</v>
      </c>
      <c r="D57" s="7">
        <f>D34-D56</f>
        <v>0</v>
      </c>
      <c r="E57" s="7">
        <f>E34-E56</f>
        <v>45.299999999999955</v>
      </c>
      <c r="F57" s="7">
        <f>F34-F56</f>
        <v>240.0000000000001</v>
      </c>
      <c r="G57" s="1"/>
      <c r="H57" s="8"/>
      <c r="I57" s="36"/>
    </row>
    <row r="58" spans="1:8" ht="12" customHeight="1">
      <c r="A58" s="30"/>
      <c r="B58" s="31"/>
      <c r="C58" s="32"/>
      <c r="D58" s="32"/>
      <c r="E58" s="32"/>
      <c r="F58" s="32"/>
      <c r="G58" s="33"/>
      <c r="H58" s="34"/>
    </row>
    <row r="59" spans="1:6" ht="12.75">
      <c r="A59" t="s">
        <v>50</v>
      </c>
      <c r="C59" s="60" t="s">
        <v>51</v>
      </c>
      <c r="D59" s="60"/>
      <c r="E59" s="60"/>
      <c r="F59" s="29"/>
    </row>
    <row r="60" spans="3:6" ht="12.75">
      <c r="C60" s="60"/>
      <c r="D60" s="60"/>
      <c r="E60" s="60"/>
      <c r="F60" s="29"/>
    </row>
    <row r="61" spans="1:6" ht="12.75">
      <c r="A61" s="42"/>
      <c r="C61" s="29"/>
      <c r="D61" s="29"/>
      <c r="E61" s="29"/>
      <c r="F61" s="29"/>
    </row>
    <row r="62" spans="3:6" ht="12.75">
      <c r="C62" s="29"/>
      <c r="D62" s="29"/>
      <c r="E62" s="29"/>
      <c r="F62" s="29"/>
    </row>
    <row r="63" ht="12.75">
      <c r="A63" s="35"/>
    </row>
  </sheetData>
  <mergeCells count="4">
    <mergeCell ref="A1:I1"/>
    <mergeCell ref="C60:E60"/>
    <mergeCell ref="G2:H2"/>
    <mergeCell ref="C59:E59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="150" zoomScaleNormal="150" workbookViewId="0" topLeftCell="A1">
      <selection activeCell="G20" sqref="G20:H20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3" width="8.625" style="0" customWidth="1"/>
    <col min="4" max="4" width="6.75390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9" t="s">
        <v>109</v>
      </c>
      <c r="B1" s="59"/>
      <c r="C1" s="59"/>
      <c r="D1" s="59"/>
      <c r="E1" s="59"/>
      <c r="F1" s="59"/>
      <c r="G1" s="59"/>
      <c r="H1" s="59"/>
      <c r="I1" s="59"/>
    </row>
    <row r="2" spans="7:8" ht="12.75">
      <c r="G2" s="61" t="s">
        <v>25</v>
      </c>
      <c r="H2" s="61"/>
    </row>
    <row r="3" spans="1:9" ht="50.25" customHeight="1">
      <c r="A3" s="9" t="s">
        <v>0</v>
      </c>
      <c r="B3" s="9" t="s">
        <v>27</v>
      </c>
      <c r="C3" s="10" t="s">
        <v>85</v>
      </c>
      <c r="D3" s="10" t="s">
        <v>86</v>
      </c>
      <c r="E3" s="10" t="s">
        <v>110</v>
      </c>
      <c r="F3" s="10" t="s">
        <v>111</v>
      </c>
      <c r="G3" s="10" t="s">
        <v>65</v>
      </c>
      <c r="H3" s="10" t="s">
        <v>49</v>
      </c>
      <c r="I3" s="10" t="s">
        <v>96</v>
      </c>
    </row>
    <row r="4" spans="1:9" ht="12" customHeight="1">
      <c r="A4" s="11" t="s">
        <v>1</v>
      </c>
      <c r="B4" s="12"/>
      <c r="C4" s="1">
        <f>C5+C16</f>
        <v>523.5</v>
      </c>
      <c r="D4" s="1">
        <f>D5+D16</f>
        <v>523.5</v>
      </c>
      <c r="E4" s="1">
        <f>E5+E16</f>
        <v>245.10000000000002</v>
      </c>
      <c r="F4" s="1">
        <f>F5+F16</f>
        <v>240.5</v>
      </c>
      <c r="G4" s="1">
        <f aca="true" t="shared" si="0" ref="G4:G19">E4/C4*100</f>
        <v>46.81948424068768</v>
      </c>
      <c r="H4" s="2">
        <f aca="true" t="shared" si="1" ref="H4:H19">E4/D4*100</f>
        <v>46.81948424068768</v>
      </c>
      <c r="I4" s="39">
        <f aca="true" t="shared" si="2" ref="I4:I14">E4/F4*100</f>
        <v>101.91268191268192</v>
      </c>
    </row>
    <row r="5" spans="1:9" ht="12.75">
      <c r="A5" s="20" t="s">
        <v>19</v>
      </c>
      <c r="B5" s="12"/>
      <c r="C5" s="1">
        <f>C6+C8+C10+C15</f>
        <v>511.5</v>
      </c>
      <c r="D5" s="1">
        <f>D6+D8+D10+D15</f>
        <v>511.5</v>
      </c>
      <c r="E5" s="1">
        <f>E6+E8+E10</f>
        <v>242.60000000000002</v>
      </c>
      <c r="F5" s="1">
        <f>F6+F8+F10</f>
        <v>229.5</v>
      </c>
      <c r="G5" s="1">
        <f t="shared" si="0"/>
        <v>47.42913000977518</v>
      </c>
      <c r="H5" s="2">
        <f t="shared" si="1"/>
        <v>47.42913000977518</v>
      </c>
      <c r="I5" s="39">
        <f t="shared" si="2"/>
        <v>105.70806100217867</v>
      </c>
    </row>
    <row r="6" spans="1:9" ht="12.75">
      <c r="A6" s="21" t="s">
        <v>2</v>
      </c>
      <c r="B6" s="13" t="s">
        <v>28</v>
      </c>
      <c r="C6" s="3">
        <f>C7</f>
        <v>240</v>
      </c>
      <c r="D6" s="3">
        <f>D7</f>
        <v>240</v>
      </c>
      <c r="E6" s="3">
        <f>E7</f>
        <v>104.4</v>
      </c>
      <c r="F6" s="3">
        <f>F7</f>
        <v>101.7</v>
      </c>
      <c r="G6" s="1">
        <f t="shared" si="0"/>
        <v>43.5</v>
      </c>
      <c r="H6" s="2">
        <f t="shared" si="1"/>
        <v>43.5</v>
      </c>
      <c r="I6" s="39">
        <f t="shared" si="2"/>
        <v>102.65486725663717</v>
      </c>
    </row>
    <row r="7" spans="1:9" ht="12.75">
      <c r="A7" s="22" t="s">
        <v>3</v>
      </c>
      <c r="B7" s="9" t="s">
        <v>61</v>
      </c>
      <c r="C7" s="4">
        <v>240</v>
      </c>
      <c r="D7" s="4">
        <v>240</v>
      </c>
      <c r="E7" s="4">
        <v>104.4</v>
      </c>
      <c r="F7" s="4">
        <v>101.7</v>
      </c>
      <c r="G7" s="1">
        <f t="shared" si="0"/>
        <v>43.5</v>
      </c>
      <c r="H7" s="2">
        <f t="shared" si="1"/>
        <v>43.5</v>
      </c>
      <c r="I7" s="39">
        <f t="shared" si="2"/>
        <v>102.65486725663717</v>
      </c>
    </row>
    <row r="8" spans="1:9" ht="12.75">
      <c r="A8" s="21" t="s">
        <v>4</v>
      </c>
      <c r="B8" s="13" t="s">
        <v>29</v>
      </c>
      <c r="C8" s="3">
        <f>C9</f>
        <v>15</v>
      </c>
      <c r="D8" s="3">
        <f>D9</f>
        <v>15</v>
      </c>
      <c r="E8" s="3">
        <f>E9</f>
        <v>25.4</v>
      </c>
      <c r="F8" s="3">
        <f>F9</f>
        <v>23.7</v>
      </c>
      <c r="G8" s="1">
        <f t="shared" si="0"/>
        <v>169.33333333333331</v>
      </c>
      <c r="H8" s="2">
        <f t="shared" si="1"/>
        <v>169.33333333333331</v>
      </c>
      <c r="I8" s="39">
        <f t="shared" si="2"/>
        <v>107.17299578059072</v>
      </c>
    </row>
    <row r="9" spans="1:9" ht="17.25" customHeight="1">
      <c r="A9" s="23" t="s">
        <v>5</v>
      </c>
      <c r="B9" s="10" t="s">
        <v>62</v>
      </c>
      <c r="C9" s="4">
        <v>15</v>
      </c>
      <c r="D9" s="4">
        <v>15</v>
      </c>
      <c r="E9" s="4">
        <v>25.4</v>
      </c>
      <c r="F9" s="4">
        <v>23.7</v>
      </c>
      <c r="G9" s="1">
        <f t="shared" si="0"/>
        <v>169.33333333333331</v>
      </c>
      <c r="H9" s="2">
        <f t="shared" si="1"/>
        <v>169.33333333333331</v>
      </c>
      <c r="I9" s="39">
        <f t="shared" si="2"/>
        <v>107.17299578059072</v>
      </c>
    </row>
    <row r="10" spans="1:9" ht="17.25" customHeight="1">
      <c r="A10" s="24" t="s">
        <v>6</v>
      </c>
      <c r="B10" s="14" t="s">
        <v>30</v>
      </c>
      <c r="C10" s="3">
        <f>C11+C12</f>
        <v>254.5</v>
      </c>
      <c r="D10" s="3">
        <f>D11+D12</f>
        <v>254.5</v>
      </c>
      <c r="E10" s="41">
        <f>E11+E12</f>
        <v>112.8</v>
      </c>
      <c r="F10" s="3">
        <f>F11+F12</f>
        <v>104.1</v>
      </c>
      <c r="G10" s="1">
        <f t="shared" si="0"/>
        <v>44.32220039292731</v>
      </c>
      <c r="H10" s="2">
        <f t="shared" si="1"/>
        <v>44.32220039292731</v>
      </c>
      <c r="I10" s="39">
        <f t="shared" si="2"/>
        <v>108.35734870317005</v>
      </c>
    </row>
    <row r="11" spans="1:9" ht="12.75">
      <c r="A11" s="23" t="s">
        <v>7</v>
      </c>
      <c r="B11" s="10" t="s">
        <v>31</v>
      </c>
      <c r="C11" s="4">
        <v>48.5</v>
      </c>
      <c r="D11" s="4">
        <v>48.5</v>
      </c>
      <c r="E11" s="28">
        <v>2.8</v>
      </c>
      <c r="F11" s="4">
        <v>1.5</v>
      </c>
      <c r="G11" s="1">
        <f t="shared" si="0"/>
        <v>5.77319587628866</v>
      </c>
      <c r="H11" s="2">
        <f t="shared" si="1"/>
        <v>5.77319587628866</v>
      </c>
      <c r="I11" s="39">
        <f t="shared" si="2"/>
        <v>186.66666666666666</v>
      </c>
    </row>
    <row r="12" spans="1:9" ht="12.75">
      <c r="A12" s="24" t="s">
        <v>22</v>
      </c>
      <c r="B12" s="14" t="s">
        <v>32</v>
      </c>
      <c r="C12" s="27">
        <f>C13+C14</f>
        <v>206</v>
      </c>
      <c r="D12" s="27">
        <f>D13+D14</f>
        <v>206</v>
      </c>
      <c r="E12" s="27">
        <f>E13+E14</f>
        <v>110</v>
      </c>
      <c r="F12" s="27">
        <f>F13+F14</f>
        <v>102.6</v>
      </c>
      <c r="G12" s="1">
        <f t="shared" si="0"/>
        <v>53.398058252427184</v>
      </c>
      <c r="H12" s="2">
        <f t="shared" si="1"/>
        <v>53.398058252427184</v>
      </c>
      <c r="I12" s="39">
        <f t="shared" si="2"/>
        <v>107.21247563352827</v>
      </c>
    </row>
    <row r="13" spans="1:9" ht="12.75">
      <c r="A13" s="23" t="s">
        <v>8</v>
      </c>
      <c r="B13" s="10" t="s">
        <v>33</v>
      </c>
      <c r="C13" s="4">
        <v>204.7</v>
      </c>
      <c r="D13" s="4">
        <v>204.7</v>
      </c>
      <c r="E13" s="4">
        <v>108.5</v>
      </c>
      <c r="F13" s="4">
        <v>101.3</v>
      </c>
      <c r="G13" s="1">
        <f t="shared" si="0"/>
        <v>53.00439667806547</v>
      </c>
      <c r="H13" s="2">
        <f t="shared" si="1"/>
        <v>53.00439667806547</v>
      </c>
      <c r="I13" s="39">
        <f t="shared" si="2"/>
        <v>107.10760118460021</v>
      </c>
    </row>
    <row r="14" spans="1:9" ht="12.75">
      <c r="A14" s="23" t="s">
        <v>9</v>
      </c>
      <c r="B14" s="10" t="s">
        <v>34</v>
      </c>
      <c r="C14" s="4">
        <v>1.3</v>
      </c>
      <c r="D14" s="4">
        <v>1.3</v>
      </c>
      <c r="E14" s="28">
        <v>1.5</v>
      </c>
      <c r="F14" s="28">
        <v>1.3</v>
      </c>
      <c r="G14" s="1">
        <f t="shared" si="0"/>
        <v>115.38461538461537</v>
      </c>
      <c r="H14" s="2">
        <f t="shared" si="1"/>
        <v>115.38461538461537</v>
      </c>
      <c r="I14" s="39">
        <f t="shared" si="2"/>
        <v>115.38461538461537</v>
      </c>
    </row>
    <row r="15" spans="1:9" ht="12.75">
      <c r="A15" s="23" t="s">
        <v>89</v>
      </c>
      <c r="B15" s="14" t="s">
        <v>90</v>
      </c>
      <c r="C15" s="4">
        <v>2</v>
      </c>
      <c r="D15" s="4">
        <v>2</v>
      </c>
      <c r="E15" s="28"/>
      <c r="F15" s="28"/>
      <c r="G15" s="1">
        <f t="shared" si="0"/>
        <v>0</v>
      </c>
      <c r="H15" s="2">
        <f t="shared" si="1"/>
        <v>0</v>
      </c>
      <c r="I15" s="39"/>
    </row>
    <row r="16" spans="1:9" ht="12.75">
      <c r="A16" s="25" t="s">
        <v>20</v>
      </c>
      <c r="B16" s="15"/>
      <c r="C16" s="1">
        <f>C17</f>
        <v>12</v>
      </c>
      <c r="D16" s="1">
        <f>D17+D19+D20</f>
        <v>12</v>
      </c>
      <c r="E16" s="1">
        <f>E17+E19+E20</f>
        <v>2.5</v>
      </c>
      <c r="F16" s="1">
        <f>F17+F21+F20</f>
        <v>11</v>
      </c>
      <c r="G16" s="1">
        <f t="shared" si="0"/>
        <v>20.833333333333336</v>
      </c>
      <c r="H16" s="2">
        <f t="shared" si="1"/>
        <v>20.833333333333336</v>
      </c>
      <c r="I16" s="39">
        <f aca="true" t="shared" si="3" ref="I16:I23">E16/F16*100</f>
        <v>22.727272727272727</v>
      </c>
    </row>
    <row r="17" spans="1:9" ht="48">
      <c r="A17" s="24" t="s">
        <v>10</v>
      </c>
      <c r="B17" s="14" t="s">
        <v>35</v>
      </c>
      <c r="C17" s="3">
        <f>C18</f>
        <v>12</v>
      </c>
      <c r="D17" s="3">
        <f>D18</f>
        <v>12</v>
      </c>
      <c r="E17" s="3">
        <f>E18</f>
        <v>2.5</v>
      </c>
      <c r="F17" s="3">
        <f>F18</f>
        <v>2</v>
      </c>
      <c r="G17" s="1">
        <f t="shared" si="0"/>
        <v>20.833333333333336</v>
      </c>
      <c r="H17" s="2">
        <f t="shared" si="1"/>
        <v>20.833333333333336</v>
      </c>
      <c r="I17" s="39">
        <f t="shared" si="3"/>
        <v>125</v>
      </c>
    </row>
    <row r="18" spans="1:9" ht="46.5" customHeight="1">
      <c r="A18" s="23" t="s">
        <v>64</v>
      </c>
      <c r="B18" s="10" t="s">
        <v>69</v>
      </c>
      <c r="C18" s="4">
        <v>12</v>
      </c>
      <c r="D18" s="4">
        <v>12</v>
      </c>
      <c r="E18" s="4">
        <v>2.5</v>
      </c>
      <c r="F18" s="4">
        <v>2</v>
      </c>
      <c r="G18" s="1">
        <f t="shared" si="0"/>
        <v>20.833333333333336</v>
      </c>
      <c r="H18" s="2">
        <f t="shared" si="1"/>
        <v>20.833333333333336</v>
      </c>
      <c r="I18" s="39">
        <f t="shared" si="3"/>
        <v>125</v>
      </c>
    </row>
    <row r="19" spans="1:9" ht="0.75" customHeight="1" hidden="1">
      <c r="A19" s="23" t="s">
        <v>68</v>
      </c>
      <c r="B19" s="10" t="s">
        <v>67</v>
      </c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39" t="e">
        <f t="shared" si="3"/>
        <v>#DIV/0!</v>
      </c>
    </row>
    <row r="20" spans="1:9" ht="19.5" customHeight="1">
      <c r="A20" s="23" t="s">
        <v>82</v>
      </c>
      <c r="B20" s="10" t="s">
        <v>81</v>
      </c>
      <c r="C20" s="4"/>
      <c r="D20" s="4"/>
      <c r="E20" s="4"/>
      <c r="F20" s="4">
        <v>6</v>
      </c>
      <c r="G20" s="1"/>
      <c r="H20" s="2"/>
      <c r="I20" s="39">
        <f t="shared" si="3"/>
        <v>0</v>
      </c>
    </row>
    <row r="21" spans="1:9" ht="24">
      <c r="A21" s="23" t="s">
        <v>68</v>
      </c>
      <c r="B21" s="10" t="s">
        <v>67</v>
      </c>
      <c r="C21" s="4"/>
      <c r="D21" s="4"/>
      <c r="E21" s="4"/>
      <c r="F21" s="4">
        <v>3</v>
      </c>
      <c r="G21" s="1"/>
      <c r="H21" s="2"/>
      <c r="I21" s="39">
        <f t="shared" si="3"/>
        <v>0</v>
      </c>
    </row>
    <row r="22" spans="1:9" ht="15" customHeight="1">
      <c r="A22" s="24" t="s">
        <v>11</v>
      </c>
      <c r="B22" s="14" t="s">
        <v>36</v>
      </c>
      <c r="C22" s="3">
        <f>C23+C24+C28+C29+C27+C26</f>
        <v>1952.0999999999997</v>
      </c>
      <c r="D22" s="3">
        <f>D23+D24+D28+D29+D27+D26+D31</f>
        <v>1993.6999999999996</v>
      </c>
      <c r="E22" s="3">
        <f>E23+E24+E28+E29+E27+E26+E31</f>
        <v>834.3</v>
      </c>
      <c r="F22" s="3">
        <f>F23+F24+F28+F29+F25</f>
        <v>792.9</v>
      </c>
      <c r="G22" s="1">
        <f>E22/C22*100</f>
        <v>42.73858921161826</v>
      </c>
      <c r="H22" s="2">
        <f>E22/D22*100</f>
        <v>41.84681747504641</v>
      </c>
      <c r="I22" s="39">
        <f t="shared" si="3"/>
        <v>105.22133938706015</v>
      </c>
    </row>
    <row r="23" spans="1:9" ht="23.25" customHeight="1">
      <c r="A23" s="23" t="s">
        <v>48</v>
      </c>
      <c r="B23" s="10" t="s">
        <v>37</v>
      </c>
      <c r="C23" s="4">
        <v>1523.1</v>
      </c>
      <c r="D23" s="4">
        <v>1523.1</v>
      </c>
      <c r="E23" s="4">
        <v>771.9</v>
      </c>
      <c r="F23" s="4">
        <v>767.8</v>
      </c>
      <c r="G23" s="1">
        <f>E23/C23*100</f>
        <v>50.67953515855821</v>
      </c>
      <c r="H23" s="2">
        <f>E23/D23*100</f>
        <v>50.67953515855821</v>
      </c>
      <c r="I23" s="39">
        <f t="shared" si="3"/>
        <v>100.53399322740297</v>
      </c>
    </row>
    <row r="24" spans="1:9" ht="36" hidden="1">
      <c r="A24" s="23" t="s">
        <v>74</v>
      </c>
      <c r="B24" s="10" t="s">
        <v>44</v>
      </c>
      <c r="C24" s="4"/>
      <c r="D24" s="4"/>
      <c r="E24" s="4"/>
      <c r="F24" s="4"/>
      <c r="G24" s="1"/>
      <c r="H24" s="2"/>
      <c r="I24" s="39"/>
    </row>
    <row r="25" spans="1:9" ht="0.75" customHeight="1" hidden="1">
      <c r="A25" s="23" t="s">
        <v>70</v>
      </c>
      <c r="B25" s="10" t="s">
        <v>83</v>
      </c>
      <c r="C25" s="4"/>
      <c r="D25" s="4">
        <v>0</v>
      </c>
      <c r="E25" s="4"/>
      <c r="F25" s="4"/>
      <c r="G25" s="1"/>
      <c r="H25" s="2"/>
      <c r="I25" s="39"/>
    </row>
    <row r="26" spans="1:9" ht="31.5" customHeight="1">
      <c r="A26" s="43" t="s">
        <v>94</v>
      </c>
      <c r="B26" s="10" t="s">
        <v>95</v>
      </c>
      <c r="C26" s="4">
        <v>87.3</v>
      </c>
      <c r="D26" s="4">
        <v>87.3</v>
      </c>
      <c r="E26" s="4"/>
      <c r="F26" s="4"/>
      <c r="G26" s="1">
        <f>E26/C26*100</f>
        <v>0</v>
      </c>
      <c r="H26" s="2">
        <f aca="true" t="shared" si="4" ref="H26:H33">E26/D26*100</f>
        <v>0</v>
      </c>
      <c r="I26" s="39"/>
    </row>
    <row r="27" spans="1:9" ht="34.5" customHeight="1">
      <c r="A27" s="23" t="s">
        <v>80</v>
      </c>
      <c r="B27" s="10" t="s">
        <v>77</v>
      </c>
      <c r="C27" s="4">
        <v>299.4</v>
      </c>
      <c r="D27" s="4">
        <v>299.4</v>
      </c>
      <c r="E27" s="4"/>
      <c r="F27" s="4"/>
      <c r="G27" s="1">
        <f>E27/C27*100</f>
        <v>0</v>
      </c>
      <c r="H27" s="2">
        <f t="shared" si="4"/>
        <v>0</v>
      </c>
      <c r="I27" s="39"/>
    </row>
    <row r="28" spans="1:9" ht="27.75" customHeight="1">
      <c r="A28" s="23" t="s">
        <v>91</v>
      </c>
      <c r="B28" s="10" t="s">
        <v>63</v>
      </c>
      <c r="C28" s="4">
        <v>42.2</v>
      </c>
      <c r="D28" s="4">
        <v>43.8</v>
      </c>
      <c r="E28" s="4">
        <v>22.3</v>
      </c>
      <c r="F28" s="4">
        <v>25.1</v>
      </c>
      <c r="G28" s="1">
        <f>E28/C28*100</f>
        <v>52.843601895734594</v>
      </c>
      <c r="H28" s="2">
        <f t="shared" si="4"/>
        <v>50.91324200913242</v>
      </c>
      <c r="I28" s="39">
        <f>E28/F28*100</f>
        <v>88.84462151394422</v>
      </c>
    </row>
    <row r="29" spans="1:9" ht="22.5" customHeight="1">
      <c r="A29" s="23" t="s">
        <v>92</v>
      </c>
      <c r="B29" s="10" t="s">
        <v>93</v>
      </c>
      <c r="C29" s="4">
        <v>0.1</v>
      </c>
      <c r="D29" s="4">
        <v>0.1</v>
      </c>
      <c r="E29" s="4">
        <v>0.1</v>
      </c>
      <c r="F29" s="4"/>
      <c r="G29" s="1">
        <f>E29/C29*100</f>
        <v>100</v>
      </c>
      <c r="H29" s="2">
        <f t="shared" si="4"/>
        <v>100</v>
      </c>
      <c r="I29" s="39"/>
    </row>
    <row r="30" spans="1:9" ht="0.75" customHeight="1" hidden="1">
      <c r="A30" s="23" t="s">
        <v>26</v>
      </c>
      <c r="B30" s="10"/>
      <c r="C30" s="4"/>
      <c r="D30" s="4"/>
      <c r="E30" s="4"/>
      <c r="F30" s="4"/>
      <c r="G30" s="1" t="e">
        <f>E30/C30*100</f>
        <v>#DIV/0!</v>
      </c>
      <c r="H30" s="2" t="e">
        <f t="shared" si="4"/>
        <v>#DIV/0!</v>
      </c>
      <c r="I30" s="39" t="e">
        <f>E30/F30*100</f>
        <v>#DIV/0!</v>
      </c>
    </row>
    <row r="31" spans="1:9" ht="24.75" customHeight="1">
      <c r="A31" s="23" t="s">
        <v>107</v>
      </c>
      <c r="B31" s="10" t="s">
        <v>108</v>
      </c>
      <c r="C31" s="4"/>
      <c r="D31" s="4">
        <v>40</v>
      </c>
      <c r="E31" s="4">
        <v>40</v>
      </c>
      <c r="F31" s="4"/>
      <c r="G31" s="1"/>
      <c r="H31" s="2">
        <f t="shared" si="4"/>
        <v>100</v>
      </c>
      <c r="I31" s="39"/>
    </row>
    <row r="32" spans="1:9" ht="24.75" customHeight="1">
      <c r="A32" s="24" t="s">
        <v>12</v>
      </c>
      <c r="B32" s="14" t="s">
        <v>38</v>
      </c>
      <c r="C32" s="3">
        <v>333.5</v>
      </c>
      <c r="D32" s="3">
        <v>431.8</v>
      </c>
      <c r="E32" s="3">
        <v>2.5</v>
      </c>
      <c r="F32" s="3">
        <v>3.2</v>
      </c>
      <c r="G32" s="1">
        <f>E32/C32*100</f>
        <v>0.7496251874062968</v>
      </c>
      <c r="H32" s="2">
        <f t="shared" si="4"/>
        <v>0.5789717461787864</v>
      </c>
      <c r="I32" s="39">
        <f>E32/F32*100</f>
        <v>78.125</v>
      </c>
    </row>
    <row r="33" spans="1:9" ht="17.25" customHeight="1">
      <c r="A33" s="26" t="s">
        <v>13</v>
      </c>
      <c r="B33" s="16"/>
      <c r="C33" s="5">
        <f>C4+C22+C32</f>
        <v>2809.0999999999995</v>
      </c>
      <c r="D33" s="5">
        <f>D4+D22+D32</f>
        <v>2949</v>
      </c>
      <c r="E33" s="5">
        <f>E4+E22+E32</f>
        <v>1081.9</v>
      </c>
      <c r="F33" s="5">
        <f>F4+F22+F32</f>
        <v>1036.6000000000001</v>
      </c>
      <c r="G33" s="1">
        <f>E33/C33*100</f>
        <v>38.514114841052304</v>
      </c>
      <c r="H33" s="2">
        <f t="shared" si="4"/>
        <v>36.68701254662598</v>
      </c>
      <c r="I33" s="39">
        <f>E33/F33*100</f>
        <v>104.37005595215125</v>
      </c>
    </row>
    <row r="34" spans="1:9" ht="15" customHeight="1">
      <c r="A34" s="15" t="s">
        <v>14</v>
      </c>
      <c r="B34" s="15"/>
      <c r="C34" s="6"/>
      <c r="D34" s="6"/>
      <c r="E34" s="6"/>
      <c r="F34" s="6"/>
      <c r="G34" s="1"/>
      <c r="H34" s="2"/>
      <c r="I34" s="39"/>
    </row>
    <row r="35" spans="1:9" ht="14.25" customHeight="1">
      <c r="A35" s="24" t="s">
        <v>15</v>
      </c>
      <c r="B35" s="17" t="s">
        <v>39</v>
      </c>
      <c r="C35" s="3">
        <v>833.3</v>
      </c>
      <c r="D35" s="3">
        <v>833.3</v>
      </c>
      <c r="E35" s="3">
        <v>397.8</v>
      </c>
      <c r="F35" s="3">
        <v>363.9</v>
      </c>
      <c r="G35" s="1">
        <f aca="true" t="shared" si="5" ref="G35:G42">E35/C35*100</f>
        <v>47.73790951638066</v>
      </c>
      <c r="H35" s="2">
        <f aca="true" t="shared" si="6" ref="H35:H42">E35/D35*100</f>
        <v>47.73790951638066</v>
      </c>
      <c r="I35" s="39">
        <f>E35/F35*100</f>
        <v>109.31574608408906</v>
      </c>
    </row>
    <row r="36" spans="1:9" ht="12.75">
      <c r="A36" s="23" t="s">
        <v>16</v>
      </c>
      <c r="B36" s="10">
        <v>211.213</v>
      </c>
      <c r="C36" s="4">
        <v>750.5</v>
      </c>
      <c r="D36" s="4">
        <v>734.1</v>
      </c>
      <c r="E36" s="4">
        <v>349.6</v>
      </c>
      <c r="F36" s="4">
        <v>316.6</v>
      </c>
      <c r="G36" s="1">
        <f t="shared" si="5"/>
        <v>46.582278481012665</v>
      </c>
      <c r="H36" s="2">
        <f t="shared" si="6"/>
        <v>47.622939653998095</v>
      </c>
      <c r="I36" s="39">
        <f>E36/F36*100</f>
        <v>110.4232469993683</v>
      </c>
    </row>
    <row r="37" spans="1:9" ht="12.75">
      <c r="A37" s="23" t="s">
        <v>23</v>
      </c>
      <c r="B37" s="10">
        <v>223</v>
      </c>
      <c r="C37" s="4">
        <v>14.8</v>
      </c>
      <c r="D37" s="4">
        <v>20.8</v>
      </c>
      <c r="E37" s="4">
        <v>13.9</v>
      </c>
      <c r="F37" s="4">
        <v>8.1</v>
      </c>
      <c r="G37" s="1">
        <f t="shared" si="5"/>
        <v>93.91891891891892</v>
      </c>
      <c r="H37" s="2">
        <f t="shared" si="6"/>
        <v>66.82692307692307</v>
      </c>
      <c r="I37" s="39">
        <f>E37/F37*100</f>
        <v>171.60493827160494</v>
      </c>
    </row>
    <row r="38" spans="1:9" ht="12.75">
      <c r="A38" s="23" t="s">
        <v>17</v>
      </c>
      <c r="B38" s="10"/>
      <c r="C38" s="4">
        <f>C35-C36-C37</f>
        <v>67.99999999999996</v>
      </c>
      <c r="D38" s="4">
        <f>D35-D36-D37</f>
        <v>78.39999999999993</v>
      </c>
      <c r="E38" s="4">
        <f>E35-E36-E37</f>
        <v>34.29999999999999</v>
      </c>
      <c r="F38" s="4">
        <f>F35-F36-F37</f>
        <v>39.19999999999995</v>
      </c>
      <c r="G38" s="1">
        <f t="shared" si="5"/>
        <v>50.44117647058825</v>
      </c>
      <c r="H38" s="2">
        <f t="shared" si="6"/>
        <v>43.75000000000002</v>
      </c>
      <c r="I38" s="39">
        <f>E38/F38*100</f>
        <v>87.50000000000007</v>
      </c>
    </row>
    <row r="39" spans="1:9" ht="12.75">
      <c r="A39" s="25" t="s">
        <v>24</v>
      </c>
      <c r="B39" s="18" t="s">
        <v>52</v>
      </c>
      <c r="C39" s="1">
        <v>42.2</v>
      </c>
      <c r="D39" s="1">
        <v>43.8</v>
      </c>
      <c r="E39" s="1">
        <v>22.3</v>
      </c>
      <c r="F39" s="1">
        <v>23.7</v>
      </c>
      <c r="G39" s="1">
        <f t="shared" si="5"/>
        <v>52.843601895734594</v>
      </c>
      <c r="H39" s="2">
        <f t="shared" si="6"/>
        <v>50.91324200913242</v>
      </c>
      <c r="I39" s="39">
        <f>E39/F39*100</f>
        <v>94.09282700421942</v>
      </c>
    </row>
    <row r="40" spans="1:9" ht="20.25" customHeight="1">
      <c r="A40" s="24" t="s">
        <v>40</v>
      </c>
      <c r="B40" s="17" t="s">
        <v>41</v>
      </c>
      <c r="C40" s="3">
        <v>1.2</v>
      </c>
      <c r="D40" s="3">
        <v>1.2</v>
      </c>
      <c r="E40" s="3"/>
      <c r="F40" s="3"/>
      <c r="G40" s="1">
        <f t="shared" si="5"/>
        <v>0</v>
      </c>
      <c r="H40" s="2">
        <f t="shared" si="6"/>
        <v>0</v>
      </c>
      <c r="I40" s="39"/>
    </row>
    <row r="41" spans="1:9" ht="12.75" hidden="1">
      <c r="A41" s="24" t="s">
        <v>53</v>
      </c>
      <c r="B41" s="17" t="s">
        <v>42</v>
      </c>
      <c r="C41" s="3"/>
      <c r="D41" s="3"/>
      <c r="E41" s="3"/>
      <c r="F41" s="3"/>
      <c r="G41" s="1" t="e">
        <f t="shared" si="5"/>
        <v>#DIV/0!</v>
      </c>
      <c r="H41" s="2" t="e">
        <f t="shared" si="6"/>
        <v>#DIV/0!</v>
      </c>
      <c r="I41" s="39" t="e">
        <f>E41/F41*100</f>
        <v>#DIV/0!</v>
      </c>
    </row>
    <row r="42" spans="1:9" ht="12.75" hidden="1">
      <c r="A42" s="24" t="s">
        <v>73</v>
      </c>
      <c r="B42" s="17" t="s">
        <v>72</v>
      </c>
      <c r="C42" s="3"/>
      <c r="D42" s="3"/>
      <c r="E42" s="3"/>
      <c r="F42" s="3"/>
      <c r="G42" s="1" t="e">
        <f t="shared" si="5"/>
        <v>#DIV/0!</v>
      </c>
      <c r="H42" s="2" t="e">
        <f t="shared" si="6"/>
        <v>#DIV/0!</v>
      </c>
      <c r="I42" s="39" t="e">
        <f>E42/F42*100</f>
        <v>#DIV/0!</v>
      </c>
    </row>
    <row r="43" spans="1:9" ht="15.75" customHeight="1">
      <c r="A43" s="24" t="s">
        <v>76</v>
      </c>
      <c r="B43" s="17" t="s">
        <v>75</v>
      </c>
      <c r="C43" s="3"/>
      <c r="D43" s="3"/>
      <c r="E43" s="3"/>
      <c r="F43" s="3">
        <v>0.6</v>
      </c>
      <c r="G43" s="1"/>
      <c r="H43" s="2"/>
      <c r="I43" s="39">
        <f>E43/F43*100</f>
        <v>0</v>
      </c>
    </row>
    <row r="44" spans="1:9" ht="12.75">
      <c r="A44" s="24" t="s">
        <v>55</v>
      </c>
      <c r="B44" s="17" t="s">
        <v>54</v>
      </c>
      <c r="C44" s="3">
        <v>654.8</v>
      </c>
      <c r="D44" s="3">
        <v>793.1</v>
      </c>
      <c r="E44" s="3">
        <v>326.2</v>
      </c>
      <c r="F44" s="3">
        <v>25.4</v>
      </c>
      <c r="G44" s="1">
        <f aca="true" t="shared" si="7" ref="G44:G55">E44/C44*100</f>
        <v>49.81673793524741</v>
      </c>
      <c r="H44" s="2">
        <f aca="true" t="shared" si="8" ref="H44:H55">E44/D44*100</f>
        <v>41.1297440423654</v>
      </c>
      <c r="I44" s="39">
        <f>E44/F44*100</f>
        <v>1284.251968503937</v>
      </c>
    </row>
    <row r="45" spans="1:9" ht="12.75">
      <c r="A45" s="25" t="s">
        <v>45</v>
      </c>
      <c r="B45" s="18" t="s">
        <v>56</v>
      </c>
      <c r="C45" s="1">
        <v>3</v>
      </c>
      <c r="D45" s="1">
        <v>3</v>
      </c>
      <c r="E45" s="4"/>
      <c r="F45" s="4"/>
      <c r="G45" s="1">
        <f t="shared" si="7"/>
        <v>0</v>
      </c>
      <c r="H45" s="2">
        <f t="shared" si="8"/>
        <v>0</v>
      </c>
      <c r="I45" s="39"/>
    </row>
    <row r="46" spans="1:9" ht="24">
      <c r="A46" s="24" t="s">
        <v>21</v>
      </c>
      <c r="B46" s="17" t="s">
        <v>43</v>
      </c>
      <c r="C46" s="3">
        <v>825.3</v>
      </c>
      <c r="D46" s="3">
        <v>825.3</v>
      </c>
      <c r="E46" s="3">
        <v>388</v>
      </c>
      <c r="F46" s="3">
        <v>350.7</v>
      </c>
      <c r="G46" s="1">
        <f t="shared" si="7"/>
        <v>47.01320731855083</v>
      </c>
      <c r="H46" s="2">
        <f t="shared" si="8"/>
        <v>47.01320731855083</v>
      </c>
      <c r="I46" s="39">
        <f aca="true" t="shared" si="9" ref="I46:I51">E46/F46*100</f>
        <v>110.63587111491304</v>
      </c>
    </row>
    <row r="47" spans="1:9" ht="11.25" customHeight="1">
      <c r="A47" s="23" t="s">
        <v>16</v>
      </c>
      <c r="B47" s="10">
        <v>211.213</v>
      </c>
      <c r="C47" s="4">
        <v>711.2</v>
      </c>
      <c r="D47" s="4">
        <v>711.2</v>
      </c>
      <c r="E47" s="4">
        <v>347.3</v>
      </c>
      <c r="F47" s="4">
        <v>326.1</v>
      </c>
      <c r="G47" s="1">
        <f t="shared" si="7"/>
        <v>48.83295838020247</v>
      </c>
      <c r="H47" s="2">
        <f t="shared" si="8"/>
        <v>48.83295838020247</v>
      </c>
      <c r="I47" s="39">
        <f t="shared" si="9"/>
        <v>106.5010732904017</v>
      </c>
    </row>
    <row r="48" spans="1:9" ht="12" customHeight="1">
      <c r="A48" s="23" t="s">
        <v>23</v>
      </c>
      <c r="B48" s="10">
        <v>223</v>
      </c>
      <c r="C48" s="4">
        <v>31.8</v>
      </c>
      <c r="D48" s="4">
        <v>31.8</v>
      </c>
      <c r="E48" s="4">
        <v>24</v>
      </c>
      <c r="F48" s="4">
        <v>15.3</v>
      </c>
      <c r="G48" s="1">
        <f t="shared" si="7"/>
        <v>75.47169811320754</v>
      </c>
      <c r="H48" s="2">
        <f t="shared" si="8"/>
        <v>75.47169811320754</v>
      </c>
      <c r="I48" s="39">
        <f t="shared" si="9"/>
        <v>156.86274509803923</v>
      </c>
    </row>
    <row r="49" spans="1:9" ht="12.75">
      <c r="A49" s="23" t="s">
        <v>46</v>
      </c>
      <c r="B49" s="10"/>
      <c r="C49" s="4">
        <f>C46-C47-C48</f>
        <v>82.29999999999991</v>
      </c>
      <c r="D49" s="4">
        <f>D46-D47-D48</f>
        <v>82.29999999999991</v>
      </c>
      <c r="E49" s="4">
        <f>E46-E47-E48</f>
        <v>16.69999999999999</v>
      </c>
      <c r="F49" s="4">
        <f>F46-F47-F48</f>
        <v>9.299999999999965</v>
      </c>
      <c r="G49" s="1">
        <f t="shared" si="7"/>
        <v>20.291616038882147</v>
      </c>
      <c r="H49" s="2">
        <f t="shared" si="8"/>
        <v>20.291616038882147</v>
      </c>
      <c r="I49" s="39">
        <f t="shared" si="9"/>
        <v>179.56989247311884</v>
      </c>
    </row>
    <row r="50" spans="1:9" ht="14.25" customHeight="1">
      <c r="A50" s="37" t="s">
        <v>58</v>
      </c>
      <c r="B50" s="38" t="s">
        <v>57</v>
      </c>
      <c r="C50" s="27">
        <v>9</v>
      </c>
      <c r="D50" s="27">
        <v>9</v>
      </c>
      <c r="E50" s="27">
        <v>9</v>
      </c>
      <c r="F50" s="27">
        <v>3.5</v>
      </c>
      <c r="G50" s="1">
        <f t="shared" si="7"/>
        <v>100</v>
      </c>
      <c r="H50" s="2">
        <f t="shared" si="8"/>
        <v>100</v>
      </c>
      <c r="I50" s="39">
        <f t="shared" si="9"/>
        <v>257.14285714285717</v>
      </c>
    </row>
    <row r="51" spans="1:9" ht="12.75" customHeight="1">
      <c r="A51" s="25" t="s">
        <v>59</v>
      </c>
      <c r="B51" s="18" t="s">
        <v>60</v>
      </c>
      <c r="C51" s="1">
        <v>2.5</v>
      </c>
      <c r="D51" s="1">
        <v>2.5</v>
      </c>
      <c r="E51" s="27"/>
      <c r="F51" s="27">
        <v>1</v>
      </c>
      <c r="G51" s="1">
        <f t="shared" si="7"/>
        <v>0</v>
      </c>
      <c r="H51" s="2">
        <f t="shared" si="8"/>
        <v>0</v>
      </c>
      <c r="I51" s="39">
        <f t="shared" si="9"/>
        <v>0</v>
      </c>
    </row>
    <row r="52" spans="1:9" ht="14.25" customHeight="1">
      <c r="A52" s="37" t="s">
        <v>66</v>
      </c>
      <c r="B52" s="14">
        <v>1003</v>
      </c>
      <c r="C52" s="1">
        <f>C54+C53</f>
        <v>437.8</v>
      </c>
      <c r="D52" s="1">
        <f>D54+D53</f>
        <v>437.8</v>
      </c>
      <c r="E52" s="1">
        <f>E54</f>
        <v>0</v>
      </c>
      <c r="F52" s="27">
        <f>F53+F54</f>
        <v>0</v>
      </c>
      <c r="G52" s="1">
        <f t="shared" si="7"/>
        <v>0</v>
      </c>
      <c r="H52" s="2">
        <f t="shared" si="8"/>
        <v>0</v>
      </c>
      <c r="I52" s="39"/>
    </row>
    <row r="53" spans="1:9" ht="12.75" customHeight="1">
      <c r="A53" s="47" t="s">
        <v>97</v>
      </c>
      <c r="B53" s="46" t="s">
        <v>98</v>
      </c>
      <c r="C53" s="1">
        <v>323.3</v>
      </c>
      <c r="D53" s="1">
        <v>323.3</v>
      </c>
      <c r="E53" s="27"/>
      <c r="F53" s="45"/>
      <c r="G53" s="1">
        <f t="shared" si="7"/>
        <v>0</v>
      </c>
      <c r="H53" s="2">
        <f t="shared" si="8"/>
        <v>0</v>
      </c>
      <c r="I53" s="39"/>
    </row>
    <row r="54" spans="1:9" ht="16.5" customHeight="1">
      <c r="A54" s="44" t="s">
        <v>78</v>
      </c>
      <c r="B54" s="40" t="s">
        <v>79</v>
      </c>
      <c r="C54" s="1">
        <v>114.5</v>
      </c>
      <c r="D54" s="1">
        <v>114.5</v>
      </c>
      <c r="E54" s="27"/>
      <c r="F54" s="27"/>
      <c r="G54" s="1">
        <f t="shared" si="7"/>
        <v>0</v>
      </c>
      <c r="H54" s="2">
        <f t="shared" si="8"/>
        <v>0</v>
      </c>
      <c r="I54" s="39"/>
    </row>
    <row r="55" spans="1:9" ht="19.5" customHeight="1">
      <c r="A55" s="26" t="s">
        <v>18</v>
      </c>
      <c r="B55" s="16"/>
      <c r="C55" s="7">
        <f>C35+C39+C40+C44+C45+C46+C50+C51+C52+C42+C43</f>
        <v>2809.1000000000004</v>
      </c>
      <c r="D55" s="7">
        <f>D35+D39+D40+D44+D45+D46+D50+D51+D52+D42+D43</f>
        <v>2949</v>
      </c>
      <c r="E55" s="7">
        <f>E35+E39+E40+E44+E45+E46+E50+E51+E43+E52</f>
        <v>1143.3</v>
      </c>
      <c r="F55" s="7">
        <f>F35+F39+F40+F44+F45+F46+F50+F51+F52+F43</f>
        <v>768.8</v>
      </c>
      <c r="G55" s="1">
        <f t="shared" si="7"/>
        <v>40.6998682852159</v>
      </c>
      <c r="H55" s="2">
        <f t="shared" si="8"/>
        <v>38.76907426246185</v>
      </c>
      <c r="I55" s="39">
        <f>E55/F55*100</f>
        <v>148.71227887617067</v>
      </c>
    </row>
    <row r="56" spans="1:9" ht="21.75" customHeight="1">
      <c r="A56" s="25" t="s">
        <v>47</v>
      </c>
      <c r="B56" s="19"/>
      <c r="C56" s="7">
        <f>C33-C55</f>
        <v>0</v>
      </c>
      <c r="D56" s="7">
        <f>D33-D55</f>
        <v>0</v>
      </c>
      <c r="E56" s="7">
        <f>E33-E55</f>
        <v>-61.399999999999864</v>
      </c>
      <c r="F56" s="7">
        <f>F33-F55</f>
        <v>267.8000000000002</v>
      </c>
      <c r="G56" s="1"/>
      <c r="H56" s="8"/>
      <c r="I56" s="36"/>
    </row>
    <row r="57" spans="1:8" ht="12" customHeight="1">
      <c r="A57" s="30"/>
      <c r="B57" s="31"/>
      <c r="C57" s="32"/>
      <c r="D57" s="32"/>
      <c r="E57" s="32"/>
      <c r="F57" s="32"/>
      <c r="G57" s="33"/>
      <c r="H57" s="34"/>
    </row>
    <row r="58" spans="1:6" ht="12.75">
      <c r="A58" t="s">
        <v>50</v>
      </c>
      <c r="C58" s="60" t="s">
        <v>51</v>
      </c>
      <c r="D58" s="60"/>
      <c r="E58" s="60"/>
      <c r="F58" s="29"/>
    </row>
    <row r="59" spans="3:6" ht="12.75">
      <c r="C59" s="60"/>
      <c r="D59" s="60"/>
      <c r="E59" s="60"/>
      <c r="F59" s="29"/>
    </row>
    <row r="60" spans="1:6" ht="12.75">
      <c r="A60" s="42"/>
      <c r="C60" s="29"/>
      <c r="D60" s="29"/>
      <c r="E60" s="29"/>
      <c r="F60" s="29"/>
    </row>
    <row r="61" spans="3:6" ht="12.75">
      <c r="C61" s="29"/>
      <c r="D61" s="29"/>
      <c r="E61" s="29"/>
      <c r="F61" s="29"/>
    </row>
    <row r="62" ht="12.75">
      <c r="A62" s="35"/>
    </row>
  </sheetData>
  <mergeCells count="4">
    <mergeCell ref="A1:I1"/>
    <mergeCell ref="C59:E59"/>
    <mergeCell ref="G2:H2"/>
    <mergeCell ref="C58:E58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zoomScale="150" zoomScaleNormal="150" workbookViewId="0" topLeftCell="A1">
      <selection activeCell="G46" sqref="G46:G55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3" width="8.625" style="0" customWidth="1"/>
    <col min="4" max="4" width="6.75390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9" t="s">
        <v>104</v>
      </c>
      <c r="B1" s="59"/>
      <c r="C1" s="59"/>
      <c r="D1" s="59"/>
      <c r="E1" s="59"/>
      <c r="F1" s="59"/>
      <c r="G1" s="59"/>
      <c r="H1" s="59"/>
      <c r="I1" s="59"/>
    </row>
    <row r="2" spans="7:8" ht="12.75">
      <c r="G2" s="61" t="s">
        <v>25</v>
      </c>
      <c r="H2" s="61"/>
    </row>
    <row r="3" spans="1:9" ht="50.25" customHeight="1">
      <c r="A3" s="9" t="s">
        <v>0</v>
      </c>
      <c r="B3" s="9" t="s">
        <v>27</v>
      </c>
      <c r="C3" s="10" t="s">
        <v>85</v>
      </c>
      <c r="D3" s="10" t="s">
        <v>86</v>
      </c>
      <c r="E3" s="10" t="s">
        <v>105</v>
      </c>
      <c r="F3" s="10" t="s">
        <v>106</v>
      </c>
      <c r="G3" s="10" t="s">
        <v>65</v>
      </c>
      <c r="H3" s="10" t="s">
        <v>49</v>
      </c>
      <c r="I3" s="10" t="s">
        <v>96</v>
      </c>
    </row>
    <row r="4" spans="1:9" ht="12" customHeight="1">
      <c r="A4" s="11" t="s">
        <v>1</v>
      </c>
      <c r="B4" s="12"/>
      <c r="C4" s="1">
        <f>C5+C16</f>
        <v>523.5</v>
      </c>
      <c r="D4" s="1">
        <f>D5+D16</f>
        <v>523.5</v>
      </c>
      <c r="E4" s="1">
        <f>E5+E16</f>
        <v>179</v>
      </c>
      <c r="F4" s="1">
        <f>F5+F16</f>
        <v>186.8</v>
      </c>
      <c r="G4" s="1">
        <f aca="true" t="shared" si="0" ref="G4:G20">E4/C4*100</f>
        <v>34.19293218720153</v>
      </c>
      <c r="H4" s="2">
        <f aca="true" t="shared" si="1" ref="H4:H20">E4/D4*100</f>
        <v>34.19293218720153</v>
      </c>
      <c r="I4" s="39">
        <f aca="true" t="shared" si="2" ref="I4:I16">E4/F4*100</f>
        <v>95.82441113490363</v>
      </c>
    </row>
    <row r="5" spans="1:9" ht="12.75">
      <c r="A5" s="20" t="s">
        <v>19</v>
      </c>
      <c r="B5" s="12"/>
      <c r="C5" s="1">
        <f>C6+C8+C10+C15</f>
        <v>511.5</v>
      </c>
      <c r="D5" s="1">
        <f>D6+D8+D10+D15</f>
        <v>511.5</v>
      </c>
      <c r="E5" s="1">
        <f>E6+E8+E10</f>
        <v>177</v>
      </c>
      <c r="F5" s="1">
        <f>F6+F8+F10</f>
        <v>182.10000000000002</v>
      </c>
      <c r="G5" s="1">
        <f t="shared" si="0"/>
        <v>34.60410557184751</v>
      </c>
      <c r="H5" s="2">
        <f t="shared" si="1"/>
        <v>34.60410557184751</v>
      </c>
      <c r="I5" s="39">
        <f t="shared" si="2"/>
        <v>97.1993410214168</v>
      </c>
    </row>
    <row r="6" spans="1:9" ht="12.75">
      <c r="A6" s="21" t="s">
        <v>2</v>
      </c>
      <c r="B6" s="13" t="s">
        <v>28</v>
      </c>
      <c r="C6" s="3">
        <f>C7</f>
        <v>240</v>
      </c>
      <c r="D6" s="3">
        <f>D7</f>
        <v>240</v>
      </c>
      <c r="E6" s="3">
        <f>E7</f>
        <v>77.3</v>
      </c>
      <c r="F6" s="3">
        <f>F7</f>
        <v>87</v>
      </c>
      <c r="G6" s="1">
        <f t="shared" si="0"/>
        <v>32.208333333333336</v>
      </c>
      <c r="H6" s="2">
        <f t="shared" si="1"/>
        <v>32.208333333333336</v>
      </c>
      <c r="I6" s="39">
        <f t="shared" si="2"/>
        <v>88.85057471264368</v>
      </c>
    </row>
    <row r="7" spans="1:9" ht="12.75">
      <c r="A7" s="22" t="s">
        <v>3</v>
      </c>
      <c r="B7" s="9" t="s">
        <v>61</v>
      </c>
      <c r="C7" s="4">
        <v>240</v>
      </c>
      <c r="D7" s="4">
        <v>240</v>
      </c>
      <c r="E7" s="4">
        <v>77.3</v>
      </c>
      <c r="F7" s="4">
        <v>87</v>
      </c>
      <c r="G7" s="1">
        <f t="shared" si="0"/>
        <v>32.208333333333336</v>
      </c>
      <c r="H7" s="2">
        <f t="shared" si="1"/>
        <v>32.208333333333336</v>
      </c>
      <c r="I7" s="39">
        <f t="shared" si="2"/>
        <v>88.85057471264368</v>
      </c>
    </row>
    <row r="8" spans="1:9" ht="12.75">
      <c r="A8" s="21" t="s">
        <v>4</v>
      </c>
      <c r="B8" s="13" t="s">
        <v>29</v>
      </c>
      <c r="C8" s="3">
        <f>C9</f>
        <v>15</v>
      </c>
      <c r="D8" s="3">
        <f>D9</f>
        <v>15</v>
      </c>
      <c r="E8" s="3">
        <f>E9</f>
        <v>25.4</v>
      </c>
      <c r="F8" s="3">
        <f>F9</f>
        <v>23.7</v>
      </c>
      <c r="G8" s="1">
        <f t="shared" si="0"/>
        <v>169.33333333333331</v>
      </c>
      <c r="H8" s="2">
        <f t="shared" si="1"/>
        <v>169.33333333333331</v>
      </c>
      <c r="I8" s="39">
        <f t="shared" si="2"/>
        <v>107.17299578059072</v>
      </c>
    </row>
    <row r="9" spans="1:9" ht="17.25" customHeight="1">
      <c r="A9" s="23" t="s">
        <v>5</v>
      </c>
      <c r="B9" s="10" t="s">
        <v>62</v>
      </c>
      <c r="C9" s="4">
        <v>15</v>
      </c>
      <c r="D9" s="4">
        <v>15</v>
      </c>
      <c r="E9" s="4">
        <v>25.4</v>
      </c>
      <c r="F9" s="4">
        <v>23.7</v>
      </c>
      <c r="G9" s="1">
        <f t="shared" si="0"/>
        <v>169.33333333333331</v>
      </c>
      <c r="H9" s="2">
        <f t="shared" si="1"/>
        <v>169.33333333333331</v>
      </c>
      <c r="I9" s="39">
        <f t="shared" si="2"/>
        <v>107.17299578059072</v>
      </c>
    </row>
    <row r="10" spans="1:9" ht="17.25" customHeight="1">
      <c r="A10" s="24" t="s">
        <v>6</v>
      </c>
      <c r="B10" s="14" t="s">
        <v>30</v>
      </c>
      <c r="C10" s="3">
        <f>C11+C12</f>
        <v>254.5</v>
      </c>
      <c r="D10" s="3">
        <f>D11+D12</f>
        <v>254.5</v>
      </c>
      <c r="E10" s="41">
        <f>E11+E12</f>
        <v>74.3</v>
      </c>
      <c r="F10" s="3">
        <f>F11+F12</f>
        <v>71.4</v>
      </c>
      <c r="G10" s="1">
        <f t="shared" si="0"/>
        <v>29.19449901768173</v>
      </c>
      <c r="H10" s="2">
        <f t="shared" si="1"/>
        <v>29.19449901768173</v>
      </c>
      <c r="I10" s="39">
        <f t="shared" si="2"/>
        <v>104.06162464985994</v>
      </c>
    </row>
    <row r="11" spans="1:9" ht="12.75">
      <c r="A11" s="23" t="s">
        <v>7</v>
      </c>
      <c r="B11" s="10" t="s">
        <v>31</v>
      </c>
      <c r="C11" s="4">
        <v>48.5</v>
      </c>
      <c r="D11" s="4">
        <v>48.5</v>
      </c>
      <c r="E11" s="28">
        <v>2.2</v>
      </c>
      <c r="F11" s="4">
        <v>1.4</v>
      </c>
      <c r="G11" s="1">
        <f t="shared" si="0"/>
        <v>4.536082474226805</v>
      </c>
      <c r="H11" s="2">
        <f t="shared" si="1"/>
        <v>4.536082474226805</v>
      </c>
      <c r="I11" s="39">
        <f t="shared" si="2"/>
        <v>157.14285714285717</v>
      </c>
    </row>
    <row r="12" spans="1:9" ht="12.75">
      <c r="A12" s="24" t="s">
        <v>22</v>
      </c>
      <c r="B12" s="14" t="s">
        <v>32</v>
      </c>
      <c r="C12" s="27">
        <f>C13+C14</f>
        <v>206</v>
      </c>
      <c r="D12" s="27">
        <f>D13+D14</f>
        <v>206</v>
      </c>
      <c r="E12" s="27">
        <f>E13+E14</f>
        <v>72.1</v>
      </c>
      <c r="F12" s="27">
        <f>F13+F14</f>
        <v>70</v>
      </c>
      <c r="G12" s="1">
        <f t="shared" si="0"/>
        <v>35</v>
      </c>
      <c r="H12" s="2">
        <f t="shared" si="1"/>
        <v>35</v>
      </c>
      <c r="I12" s="39">
        <f t="shared" si="2"/>
        <v>103</v>
      </c>
    </row>
    <row r="13" spans="1:9" ht="12.75">
      <c r="A13" s="23" t="s">
        <v>8</v>
      </c>
      <c r="B13" s="10" t="s">
        <v>33</v>
      </c>
      <c r="C13" s="4">
        <v>204.7</v>
      </c>
      <c r="D13" s="4">
        <v>204.7</v>
      </c>
      <c r="E13" s="4">
        <v>70.8</v>
      </c>
      <c r="F13" s="4">
        <v>69.3</v>
      </c>
      <c r="G13" s="1">
        <f t="shared" si="0"/>
        <v>34.58720078163166</v>
      </c>
      <c r="H13" s="2">
        <f t="shared" si="1"/>
        <v>34.58720078163166</v>
      </c>
      <c r="I13" s="39">
        <f t="shared" si="2"/>
        <v>102.16450216450217</v>
      </c>
    </row>
    <row r="14" spans="1:9" ht="12.75">
      <c r="A14" s="23" t="s">
        <v>9</v>
      </c>
      <c r="B14" s="10" t="s">
        <v>34</v>
      </c>
      <c r="C14" s="4">
        <v>1.3</v>
      </c>
      <c r="D14" s="4">
        <v>1.3</v>
      </c>
      <c r="E14" s="28">
        <v>1.3</v>
      </c>
      <c r="F14" s="28">
        <v>0.7</v>
      </c>
      <c r="G14" s="1">
        <f t="shared" si="0"/>
        <v>100</v>
      </c>
      <c r="H14" s="2">
        <f t="shared" si="1"/>
        <v>100</v>
      </c>
      <c r="I14" s="39">
        <f t="shared" si="2"/>
        <v>185.71428571428575</v>
      </c>
    </row>
    <row r="15" spans="1:9" ht="12.75">
      <c r="A15" s="23" t="s">
        <v>89</v>
      </c>
      <c r="B15" s="14" t="s">
        <v>90</v>
      </c>
      <c r="C15" s="4">
        <v>2</v>
      </c>
      <c r="D15" s="4">
        <v>2</v>
      </c>
      <c r="E15" s="28"/>
      <c r="F15" s="28"/>
      <c r="G15" s="1">
        <f t="shared" si="0"/>
        <v>0</v>
      </c>
      <c r="H15" s="2">
        <f t="shared" si="1"/>
        <v>0</v>
      </c>
      <c r="I15" s="39"/>
    </row>
    <row r="16" spans="1:9" ht="12.75">
      <c r="A16" s="25" t="s">
        <v>20</v>
      </c>
      <c r="B16" s="15"/>
      <c r="C16" s="1">
        <f>C17</f>
        <v>12</v>
      </c>
      <c r="D16" s="1">
        <f>D17+D19+D20</f>
        <v>12</v>
      </c>
      <c r="E16" s="1">
        <f>E17+E19+E20</f>
        <v>2</v>
      </c>
      <c r="F16" s="1">
        <f>F17+F21</f>
        <v>4.7</v>
      </c>
      <c r="G16" s="1">
        <f t="shared" si="0"/>
        <v>16.666666666666664</v>
      </c>
      <c r="H16" s="2">
        <f t="shared" si="1"/>
        <v>16.666666666666664</v>
      </c>
      <c r="I16" s="39">
        <f t="shared" si="2"/>
        <v>42.5531914893617</v>
      </c>
    </row>
    <row r="17" spans="1:9" ht="48">
      <c r="A17" s="24" t="s">
        <v>10</v>
      </c>
      <c r="B17" s="14" t="s">
        <v>35</v>
      </c>
      <c r="C17" s="3">
        <f>C18</f>
        <v>12</v>
      </c>
      <c r="D17" s="3">
        <f>D18</f>
        <v>12</v>
      </c>
      <c r="E17" s="3">
        <f>E18</f>
        <v>2</v>
      </c>
      <c r="F17" s="3">
        <f>F18</f>
        <v>1.7</v>
      </c>
      <c r="G17" s="1">
        <f t="shared" si="0"/>
        <v>16.666666666666664</v>
      </c>
      <c r="H17" s="2">
        <f t="shared" si="1"/>
        <v>16.666666666666664</v>
      </c>
      <c r="I17" s="39">
        <f aca="true" t="shared" si="3" ref="I17:I23">E17/F17*100</f>
        <v>117.64705882352942</v>
      </c>
    </row>
    <row r="18" spans="1:9" ht="46.5" customHeight="1">
      <c r="A18" s="23" t="s">
        <v>64</v>
      </c>
      <c r="B18" s="10" t="s">
        <v>69</v>
      </c>
      <c r="C18" s="4">
        <v>12</v>
      </c>
      <c r="D18" s="4">
        <v>12</v>
      </c>
      <c r="E18" s="4">
        <v>2</v>
      </c>
      <c r="F18" s="4">
        <v>1.7</v>
      </c>
      <c r="G18" s="1">
        <f t="shared" si="0"/>
        <v>16.666666666666664</v>
      </c>
      <c r="H18" s="2">
        <f t="shared" si="1"/>
        <v>16.666666666666664</v>
      </c>
      <c r="I18" s="39">
        <f t="shared" si="3"/>
        <v>117.64705882352942</v>
      </c>
    </row>
    <row r="19" spans="1:9" ht="0.75" customHeight="1" hidden="1">
      <c r="A19" s="23" t="s">
        <v>68</v>
      </c>
      <c r="B19" s="10" t="s">
        <v>67</v>
      </c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39" t="e">
        <f t="shared" si="3"/>
        <v>#DIV/0!</v>
      </c>
    </row>
    <row r="20" spans="1:9" ht="24" hidden="1">
      <c r="A20" s="23" t="s">
        <v>82</v>
      </c>
      <c r="B20" s="10" t="s">
        <v>81</v>
      </c>
      <c r="C20" s="4"/>
      <c r="D20" s="4"/>
      <c r="E20" s="4"/>
      <c r="F20" s="4"/>
      <c r="G20" s="1" t="e">
        <f t="shared" si="0"/>
        <v>#DIV/0!</v>
      </c>
      <c r="H20" s="2" t="e">
        <f t="shared" si="1"/>
        <v>#DIV/0!</v>
      </c>
      <c r="I20" s="39" t="e">
        <f t="shared" si="3"/>
        <v>#DIV/0!</v>
      </c>
    </row>
    <row r="21" spans="1:9" ht="24">
      <c r="A21" s="23" t="s">
        <v>68</v>
      </c>
      <c r="B21" s="10" t="s">
        <v>67</v>
      </c>
      <c r="C21" s="4"/>
      <c r="D21" s="4"/>
      <c r="E21" s="4"/>
      <c r="F21" s="4">
        <v>3</v>
      </c>
      <c r="G21" s="1"/>
      <c r="H21" s="2"/>
      <c r="I21" s="39">
        <f t="shared" si="3"/>
        <v>0</v>
      </c>
    </row>
    <row r="22" spans="1:9" ht="15" customHeight="1">
      <c r="A22" s="24" t="s">
        <v>11</v>
      </c>
      <c r="B22" s="14" t="s">
        <v>36</v>
      </c>
      <c r="C22" s="3">
        <f>C23+C24+C28+C29+C27+C26</f>
        <v>1952.0999999999997</v>
      </c>
      <c r="D22" s="3">
        <f>D23+D24+D28+D29+D27+D26+D31</f>
        <v>1993.6999999999996</v>
      </c>
      <c r="E22" s="3">
        <f>E23+E24+E28+E29+E27+E26</f>
        <v>746.3</v>
      </c>
      <c r="F22" s="3">
        <f>F23+F24+F28+F29+F25</f>
        <v>691.3</v>
      </c>
      <c r="G22" s="1">
        <f>E22/C22*100</f>
        <v>38.23062343117669</v>
      </c>
      <c r="H22" s="2">
        <f>E22/D22*100</f>
        <v>37.432913678085974</v>
      </c>
      <c r="I22" s="39">
        <f t="shared" si="3"/>
        <v>107.95602488065963</v>
      </c>
    </row>
    <row r="23" spans="1:9" ht="23.25" customHeight="1">
      <c r="A23" s="23" t="s">
        <v>48</v>
      </c>
      <c r="B23" s="10" t="s">
        <v>37</v>
      </c>
      <c r="C23" s="4">
        <v>1523.1</v>
      </c>
      <c r="D23" s="4">
        <v>1523.1</v>
      </c>
      <c r="E23" s="4">
        <v>727</v>
      </c>
      <c r="F23" s="4">
        <v>669.8</v>
      </c>
      <c r="G23" s="1">
        <f>E23/C23*100</f>
        <v>47.731600026262235</v>
      </c>
      <c r="H23" s="2">
        <f>E23/D23*100</f>
        <v>47.731600026262235</v>
      </c>
      <c r="I23" s="39">
        <f t="shared" si="3"/>
        <v>108.53986264556585</v>
      </c>
    </row>
    <row r="24" spans="1:9" ht="36" hidden="1">
      <c r="A24" s="23" t="s">
        <v>74</v>
      </c>
      <c r="B24" s="10" t="s">
        <v>44</v>
      </c>
      <c r="C24" s="4"/>
      <c r="D24" s="4"/>
      <c r="E24" s="4"/>
      <c r="F24" s="4"/>
      <c r="G24" s="1"/>
      <c r="H24" s="2"/>
      <c r="I24" s="39"/>
    </row>
    <row r="25" spans="1:9" ht="0.75" customHeight="1" hidden="1">
      <c r="A25" s="23" t="s">
        <v>70</v>
      </c>
      <c r="B25" s="10" t="s">
        <v>83</v>
      </c>
      <c r="C25" s="4"/>
      <c r="D25" s="4">
        <v>0</v>
      </c>
      <c r="E25" s="4"/>
      <c r="F25" s="4"/>
      <c r="G25" s="1"/>
      <c r="H25" s="2"/>
      <c r="I25" s="39"/>
    </row>
    <row r="26" spans="1:9" ht="31.5" customHeight="1">
      <c r="A26" s="43" t="s">
        <v>94</v>
      </c>
      <c r="B26" s="10" t="s">
        <v>95</v>
      </c>
      <c r="C26" s="4">
        <v>87.3</v>
      </c>
      <c r="D26" s="4">
        <v>87.3</v>
      </c>
      <c r="E26" s="4"/>
      <c r="F26" s="4"/>
      <c r="G26" s="1">
        <f aca="true" t="shared" si="4" ref="G26:G33">E26/C26*100</f>
        <v>0</v>
      </c>
      <c r="H26" s="2">
        <f aca="true" t="shared" si="5" ref="H26:H33">E26/D26*100</f>
        <v>0</v>
      </c>
      <c r="I26" s="39"/>
    </row>
    <row r="27" spans="1:9" ht="34.5" customHeight="1">
      <c r="A27" s="23" t="s">
        <v>80</v>
      </c>
      <c r="B27" s="10" t="s">
        <v>77</v>
      </c>
      <c r="C27" s="4">
        <v>299.4</v>
      </c>
      <c r="D27" s="4">
        <v>299.4</v>
      </c>
      <c r="E27" s="4"/>
      <c r="F27" s="4"/>
      <c r="G27" s="1">
        <f t="shared" si="4"/>
        <v>0</v>
      </c>
      <c r="H27" s="2">
        <f t="shared" si="5"/>
        <v>0</v>
      </c>
      <c r="I27" s="39"/>
    </row>
    <row r="28" spans="1:9" ht="27.75" customHeight="1">
      <c r="A28" s="23" t="s">
        <v>91</v>
      </c>
      <c r="B28" s="10" t="s">
        <v>63</v>
      </c>
      <c r="C28" s="4">
        <v>42.2</v>
      </c>
      <c r="D28" s="4">
        <v>43.8</v>
      </c>
      <c r="E28" s="4">
        <v>19.3</v>
      </c>
      <c r="F28" s="4">
        <v>21.5</v>
      </c>
      <c r="G28" s="1">
        <f t="shared" si="4"/>
        <v>45.7345971563981</v>
      </c>
      <c r="H28" s="2">
        <f t="shared" si="5"/>
        <v>44.06392694063928</v>
      </c>
      <c r="I28" s="39">
        <f>E28/F28*100</f>
        <v>89.76744186046513</v>
      </c>
    </row>
    <row r="29" spans="1:9" ht="22.5" customHeight="1">
      <c r="A29" s="23" t="s">
        <v>92</v>
      </c>
      <c r="B29" s="10" t="s">
        <v>93</v>
      </c>
      <c r="C29" s="4">
        <v>0.1</v>
      </c>
      <c r="D29" s="4">
        <v>0.1</v>
      </c>
      <c r="E29" s="4"/>
      <c r="F29" s="4"/>
      <c r="G29" s="1">
        <f t="shared" si="4"/>
        <v>0</v>
      </c>
      <c r="H29" s="2">
        <f t="shared" si="5"/>
        <v>0</v>
      </c>
      <c r="I29" s="39"/>
    </row>
    <row r="30" spans="1:9" ht="0.75" customHeight="1" hidden="1">
      <c r="A30" s="23" t="s">
        <v>26</v>
      </c>
      <c r="B30" s="10"/>
      <c r="C30" s="4"/>
      <c r="D30" s="4"/>
      <c r="E30" s="4"/>
      <c r="F30" s="4"/>
      <c r="G30" s="1" t="e">
        <f t="shared" si="4"/>
        <v>#DIV/0!</v>
      </c>
      <c r="H30" s="2" t="e">
        <f t="shared" si="5"/>
        <v>#DIV/0!</v>
      </c>
      <c r="I30" s="39" t="e">
        <f>E30/F30*100</f>
        <v>#DIV/0!</v>
      </c>
    </row>
    <row r="31" spans="1:9" ht="24.75" customHeight="1">
      <c r="A31" s="23" t="s">
        <v>107</v>
      </c>
      <c r="B31" s="10" t="s">
        <v>108</v>
      </c>
      <c r="C31" s="4"/>
      <c r="D31" s="4">
        <v>40</v>
      </c>
      <c r="E31" s="4"/>
      <c r="F31" s="4"/>
      <c r="G31" s="1"/>
      <c r="H31" s="2">
        <f t="shared" si="5"/>
        <v>0</v>
      </c>
      <c r="I31" s="39"/>
    </row>
    <row r="32" spans="1:9" ht="24.75" customHeight="1">
      <c r="A32" s="24" t="s">
        <v>12</v>
      </c>
      <c r="B32" s="14" t="s">
        <v>38</v>
      </c>
      <c r="C32" s="3">
        <v>333.5</v>
      </c>
      <c r="D32" s="3">
        <v>431.8</v>
      </c>
      <c r="E32" s="3">
        <v>2.5</v>
      </c>
      <c r="F32" s="3">
        <v>2.4</v>
      </c>
      <c r="G32" s="1">
        <f t="shared" si="4"/>
        <v>0.7496251874062968</v>
      </c>
      <c r="H32" s="2">
        <f t="shared" si="5"/>
        <v>0.5789717461787864</v>
      </c>
      <c r="I32" s="39">
        <f>E32/F32*100</f>
        <v>104.16666666666667</v>
      </c>
    </row>
    <row r="33" spans="1:9" ht="17.25" customHeight="1">
      <c r="A33" s="26" t="s">
        <v>13</v>
      </c>
      <c r="B33" s="16"/>
      <c r="C33" s="5">
        <f>C4+C22+C32</f>
        <v>2809.0999999999995</v>
      </c>
      <c r="D33" s="5">
        <f>D4+D22+D32</f>
        <v>2949</v>
      </c>
      <c r="E33" s="5">
        <f>E4+E22+E32</f>
        <v>927.8</v>
      </c>
      <c r="F33" s="5">
        <f>F4+F22+F32</f>
        <v>880.4999999999999</v>
      </c>
      <c r="G33" s="1">
        <f t="shared" si="4"/>
        <v>33.02837207646578</v>
      </c>
      <c r="H33" s="2">
        <f t="shared" si="5"/>
        <v>31.46151237707697</v>
      </c>
      <c r="I33" s="39">
        <f>E33/F33*100</f>
        <v>105.37194775695629</v>
      </c>
    </row>
    <row r="34" spans="1:9" ht="15" customHeight="1">
      <c r="A34" s="15" t="s">
        <v>14</v>
      </c>
      <c r="B34" s="15"/>
      <c r="C34" s="6"/>
      <c r="D34" s="6"/>
      <c r="E34" s="6"/>
      <c r="F34" s="6"/>
      <c r="G34" s="1"/>
      <c r="H34" s="2"/>
      <c r="I34" s="39"/>
    </row>
    <row r="35" spans="1:9" ht="14.25" customHeight="1">
      <c r="A35" s="24" t="s">
        <v>15</v>
      </c>
      <c r="B35" s="17" t="s">
        <v>39</v>
      </c>
      <c r="C35" s="3">
        <v>833.3</v>
      </c>
      <c r="D35" s="3">
        <v>833.3</v>
      </c>
      <c r="E35" s="3">
        <v>333</v>
      </c>
      <c r="F35" s="3">
        <v>287.9</v>
      </c>
      <c r="G35" s="1">
        <f aca="true" t="shared" si="6" ref="G35:G55">E35/C35*100</f>
        <v>39.96159846393856</v>
      </c>
      <c r="H35" s="2">
        <f aca="true" t="shared" si="7" ref="H35:H55">E35/D35*100</f>
        <v>39.96159846393856</v>
      </c>
      <c r="I35" s="39">
        <f>E35/F35*100</f>
        <v>115.66516151441473</v>
      </c>
    </row>
    <row r="36" spans="1:9" ht="12.75">
      <c r="A36" s="23" t="s">
        <v>16</v>
      </c>
      <c r="B36" s="10">
        <v>211.213</v>
      </c>
      <c r="C36" s="4">
        <v>750.5</v>
      </c>
      <c r="D36" s="4">
        <v>734.1</v>
      </c>
      <c r="E36" s="4">
        <v>292.5</v>
      </c>
      <c r="F36" s="4">
        <v>246.3</v>
      </c>
      <c r="G36" s="1">
        <f t="shared" si="6"/>
        <v>38.974017321785475</v>
      </c>
      <c r="H36" s="2">
        <f t="shared" si="7"/>
        <v>39.84470780547609</v>
      </c>
      <c r="I36" s="39">
        <f>E36/F36*100</f>
        <v>118.75761266747868</v>
      </c>
    </row>
    <row r="37" spans="1:9" ht="12.75">
      <c r="A37" s="23" t="s">
        <v>23</v>
      </c>
      <c r="B37" s="10">
        <v>223</v>
      </c>
      <c r="C37" s="4">
        <v>14.8</v>
      </c>
      <c r="D37" s="4">
        <v>20.8</v>
      </c>
      <c r="E37" s="4">
        <v>13.9</v>
      </c>
      <c r="F37" s="4">
        <v>7.7</v>
      </c>
      <c r="G37" s="1">
        <f t="shared" si="6"/>
        <v>93.91891891891892</v>
      </c>
      <c r="H37" s="2">
        <f t="shared" si="7"/>
        <v>66.82692307692307</v>
      </c>
      <c r="I37" s="39">
        <f>E37/F37*100</f>
        <v>180.5194805194805</v>
      </c>
    </row>
    <row r="38" spans="1:9" ht="12.75">
      <c r="A38" s="23" t="s">
        <v>17</v>
      </c>
      <c r="B38" s="10"/>
      <c r="C38" s="4">
        <f>C35-C36-C37</f>
        <v>67.99999999999996</v>
      </c>
      <c r="D38" s="4">
        <f>D35-D36-D37</f>
        <v>78.39999999999993</v>
      </c>
      <c r="E38" s="4">
        <f>E35-E36-E37</f>
        <v>26.6</v>
      </c>
      <c r="F38" s="4">
        <f>F35-F36-F37</f>
        <v>33.89999999999996</v>
      </c>
      <c r="G38" s="1">
        <f t="shared" si="6"/>
        <v>39.11764705882356</v>
      </c>
      <c r="H38" s="2">
        <f t="shared" si="7"/>
        <v>33.92857142857146</v>
      </c>
      <c r="I38" s="39">
        <f>E38/F38*100</f>
        <v>78.46607669616527</v>
      </c>
    </row>
    <row r="39" spans="1:9" ht="12.75">
      <c r="A39" s="25" t="s">
        <v>24</v>
      </c>
      <c r="B39" s="18" t="s">
        <v>52</v>
      </c>
      <c r="C39" s="1">
        <v>42.2</v>
      </c>
      <c r="D39" s="1">
        <v>43.8</v>
      </c>
      <c r="E39" s="1">
        <v>19.3</v>
      </c>
      <c r="F39" s="1">
        <v>21.4</v>
      </c>
      <c r="G39" s="1">
        <f t="shared" si="6"/>
        <v>45.7345971563981</v>
      </c>
      <c r="H39" s="2">
        <f t="shared" si="7"/>
        <v>44.06392694063928</v>
      </c>
      <c r="I39" s="39">
        <f>E39/F39*100</f>
        <v>90.18691588785047</v>
      </c>
    </row>
    <row r="40" spans="1:9" ht="20.25" customHeight="1">
      <c r="A40" s="24" t="s">
        <v>40</v>
      </c>
      <c r="B40" s="17" t="s">
        <v>41</v>
      </c>
      <c r="C40" s="3">
        <v>1.2</v>
      </c>
      <c r="D40" s="3">
        <v>1.2</v>
      </c>
      <c r="E40" s="3"/>
      <c r="F40" s="3"/>
      <c r="G40" s="1">
        <f t="shared" si="6"/>
        <v>0</v>
      </c>
      <c r="H40" s="2">
        <f t="shared" si="7"/>
        <v>0</v>
      </c>
      <c r="I40" s="39"/>
    </row>
    <row r="41" spans="1:9" ht="12.75" hidden="1">
      <c r="A41" s="24" t="s">
        <v>53</v>
      </c>
      <c r="B41" s="17" t="s">
        <v>42</v>
      </c>
      <c r="C41" s="3"/>
      <c r="D41" s="3"/>
      <c r="E41" s="3"/>
      <c r="F41" s="3"/>
      <c r="G41" s="1" t="e">
        <f t="shared" si="6"/>
        <v>#DIV/0!</v>
      </c>
      <c r="H41" s="2" t="e">
        <f t="shared" si="7"/>
        <v>#DIV/0!</v>
      </c>
      <c r="I41" s="39" t="e">
        <f>E41/F41*100</f>
        <v>#DIV/0!</v>
      </c>
    </row>
    <row r="42" spans="1:9" ht="12.75" hidden="1">
      <c r="A42" s="24" t="s">
        <v>73</v>
      </c>
      <c r="B42" s="17" t="s">
        <v>72</v>
      </c>
      <c r="C42" s="3"/>
      <c r="D42" s="3"/>
      <c r="E42" s="3"/>
      <c r="F42" s="3"/>
      <c r="G42" s="1" t="e">
        <f t="shared" si="6"/>
        <v>#DIV/0!</v>
      </c>
      <c r="H42" s="2" t="e">
        <f t="shared" si="7"/>
        <v>#DIV/0!</v>
      </c>
      <c r="I42" s="39" t="e">
        <f>E42/F42*100</f>
        <v>#DIV/0!</v>
      </c>
    </row>
    <row r="43" spans="1:9" ht="15.75" customHeight="1">
      <c r="A43" s="24" t="s">
        <v>76</v>
      </c>
      <c r="B43" s="17" t="s">
        <v>75</v>
      </c>
      <c r="C43" s="3"/>
      <c r="D43" s="3"/>
      <c r="E43" s="3"/>
      <c r="F43" s="3">
        <v>0.6</v>
      </c>
      <c r="G43" s="1"/>
      <c r="H43" s="2"/>
      <c r="I43" s="39">
        <f>E43/F43*100</f>
        <v>0</v>
      </c>
    </row>
    <row r="44" spans="1:9" ht="12.75">
      <c r="A44" s="24" t="s">
        <v>55</v>
      </c>
      <c r="B44" s="17" t="s">
        <v>54</v>
      </c>
      <c r="C44" s="3">
        <v>654.8</v>
      </c>
      <c r="D44" s="3">
        <v>793.1</v>
      </c>
      <c r="E44" s="3">
        <v>26.7</v>
      </c>
      <c r="F44" s="3">
        <v>23.9</v>
      </c>
      <c r="G44" s="1">
        <f t="shared" si="6"/>
        <v>4.077580940745266</v>
      </c>
      <c r="H44" s="2">
        <f t="shared" si="7"/>
        <v>3.366536376245114</v>
      </c>
      <c r="I44" s="39">
        <f>E44/F44*100</f>
        <v>111.71548117154812</v>
      </c>
    </row>
    <row r="45" spans="1:9" ht="12.75">
      <c r="A45" s="25" t="s">
        <v>45</v>
      </c>
      <c r="B45" s="18" t="s">
        <v>56</v>
      </c>
      <c r="C45" s="1">
        <v>3</v>
      </c>
      <c r="D45" s="1">
        <v>3</v>
      </c>
      <c r="E45" s="4"/>
      <c r="F45" s="4"/>
      <c r="G45" s="1">
        <f t="shared" si="6"/>
        <v>0</v>
      </c>
      <c r="H45" s="2">
        <f t="shared" si="7"/>
        <v>0</v>
      </c>
      <c r="I45" s="39"/>
    </row>
    <row r="46" spans="1:9" ht="24">
      <c r="A46" s="24" t="s">
        <v>21</v>
      </c>
      <c r="B46" s="17" t="s">
        <v>43</v>
      </c>
      <c r="C46" s="3">
        <v>825.3</v>
      </c>
      <c r="D46" s="3">
        <v>825.3</v>
      </c>
      <c r="E46" s="3">
        <v>332.6</v>
      </c>
      <c r="F46" s="3">
        <v>294.5</v>
      </c>
      <c r="G46" s="1">
        <f t="shared" si="6"/>
        <v>40.30049678904641</v>
      </c>
      <c r="H46" s="2">
        <f t="shared" si="7"/>
        <v>40.30049678904641</v>
      </c>
      <c r="I46" s="39">
        <f aca="true" t="shared" si="8" ref="I46:I51">E46/F46*100</f>
        <v>112.93718166383701</v>
      </c>
    </row>
    <row r="47" spans="1:9" ht="11.25" customHeight="1">
      <c r="A47" s="23" t="s">
        <v>16</v>
      </c>
      <c r="B47" s="10">
        <v>211.213</v>
      </c>
      <c r="C47" s="4">
        <v>711.2</v>
      </c>
      <c r="D47" s="4">
        <v>711.2</v>
      </c>
      <c r="E47" s="4">
        <v>293.8</v>
      </c>
      <c r="F47" s="4">
        <v>273.3</v>
      </c>
      <c r="G47" s="1">
        <f t="shared" si="6"/>
        <v>41.31046119235096</v>
      </c>
      <c r="H47" s="2">
        <f t="shared" si="7"/>
        <v>41.31046119235096</v>
      </c>
      <c r="I47" s="39">
        <f t="shared" si="8"/>
        <v>107.5009147457007</v>
      </c>
    </row>
    <row r="48" spans="1:9" ht="12" customHeight="1">
      <c r="A48" s="23" t="s">
        <v>23</v>
      </c>
      <c r="B48" s="10">
        <v>223</v>
      </c>
      <c r="C48" s="4">
        <v>31.8</v>
      </c>
      <c r="D48" s="4">
        <v>31.8</v>
      </c>
      <c r="E48" s="4">
        <v>24</v>
      </c>
      <c r="F48" s="4">
        <v>12.7</v>
      </c>
      <c r="G48" s="1">
        <f t="shared" si="6"/>
        <v>75.47169811320754</v>
      </c>
      <c r="H48" s="2">
        <f t="shared" si="7"/>
        <v>75.47169811320754</v>
      </c>
      <c r="I48" s="39">
        <f t="shared" si="8"/>
        <v>188.9763779527559</v>
      </c>
    </row>
    <row r="49" spans="1:9" ht="12.75">
      <c r="A49" s="23" t="s">
        <v>46</v>
      </c>
      <c r="B49" s="10"/>
      <c r="C49" s="4">
        <f>C46-C47-C48</f>
        <v>82.29999999999991</v>
      </c>
      <c r="D49" s="4">
        <f>D46-D47-D48</f>
        <v>82.29999999999991</v>
      </c>
      <c r="E49" s="4">
        <f>E46-E47-E48</f>
        <v>14.800000000000011</v>
      </c>
      <c r="F49" s="4">
        <f>F46-F47-F48</f>
        <v>8.49999999999999</v>
      </c>
      <c r="G49" s="1">
        <f t="shared" si="6"/>
        <v>17.982989064398573</v>
      </c>
      <c r="H49" s="2">
        <f t="shared" si="7"/>
        <v>17.982989064398573</v>
      </c>
      <c r="I49" s="39">
        <f t="shared" si="8"/>
        <v>174.11764705882388</v>
      </c>
    </row>
    <row r="50" spans="1:9" ht="14.25" customHeight="1">
      <c r="A50" s="37" t="s">
        <v>58</v>
      </c>
      <c r="B50" s="38" t="s">
        <v>57</v>
      </c>
      <c r="C50" s="27">
        <v>9</v>
      </c>
      <c r="D50" s="27">
        <v>9</v>
      </c>
      <c r="E50" s="27">
        <v>3.7</v>
      </c>
      <c r="F50" s="27">
        <v>3.5</v>
      </c>
      <c r="G50" s="1">
        <f t="shared" si="6"/>
        <v>41.111111111111114</v>
      </c>
      <c r="H50" s="2">
        <f t="shared" si="7"/>
        <v>41.111111111111114</v>
      </c>
      <c r="I50" s="39">
        <f t="shared" si="8"/>
        <v>105.71428571428572</v>
      </c>
    </row>
    <row r="51" spans="1:9" ht="12.75" customHeight="1">
      <c r="A51" s="25" t="s">
        <v>59</v>
      </c>
      <c r="B51" s="18" t="s">
        <v>60</v>
      </c>
      <c r="C51" s="1">
        <v>2.5</v>
      </c>
      <c r="D51" s="1">
        <v>2.5</v>
      </c>
      <c r="E51" s="27"/>
      <c r="F51" s="27">
        <v>1</v>
      </c>
      <c r="G51" s="1">
        <f t="shared" si="6"/>
        <v>0</v>
      </c>
      <c r="H51" s="2">
        <f t="shared" si="7"/>
        <v>0</v>
      </c>
      <c r="I51" s="39">
        <f t="shared" si="8"/>
        <v>0</v>
      </c>
    </row>
    <row r="52" spans="1:9" ht="14.25" customHeight="1">
      <c r="A52" s="37" t="s">
        <v>66</v>
      </c>
      <c r="B52" s="14">
        <v>1003</v>
      </c>
      <c r="C52" s="1">
        <f>C54+C53</f>
        <v>437.8</v>
      </c>
      <c r="D52" s="1">
        <f>D54+D53</f>
        <v>437.8</v>
      </c>
      <c r="E52" s="1">
        <f>E54</f>
        <v>0</v>
      </c>
      <c r="F52" s="27">
        <f>F53+F54</f>
        <v>0</v>
      </c>
      <c r="G52" s="1">
        <f t="shared" si="6"/>
        <v>0</v>
      </c>
      <c r="H52" s="2">
        <f t="shared" si="7"/>
        <v>0</v>
      </c>
      <c r="I52" s="39"/>
    </row>
    <row r="53" spans="1:9" ht="12.75" customHeight="1">
      <c r="A53" s="47" t="s">
        <v>97</v>
      </c>
      <c r="B53" s="46" t="s">
        <v>98</v>
      </c>
      <c r="C53" s="1">
        <v>323.3</v>
      </c>
      <c r="D53" s="1">
        <v>323.3</v>
      </c>
      <c r="E53" s="27"/>
      <c r="F53" s="45"/>
      <c r="G53" s="1">
        <f t="shared" si="6"/>
        <v>0</v>
      </c>
      <c r="H53" s="2">
        <f t="shared" si="7"/>
        <v>0</v>
      </c>
      <c r="I53" s="39"/>
    </row>
    <row r="54" spans="1:9" ht="16.5" customHeight="1">
      <c r="A54" s="44" t="s">
        <v>78</v>
      </c>
      <c r="B54" s="40" t="s">
        <v>79</v>
      </c>
      <c r="C54" s="1">
        <v>114.5</v>
      </c>
      <c r="D54" s="1">
        <v>114.5</v>
      </c>
      <c r="E54" s="27"/>
      <c r="F54" s="27"/>
      <c r="G54" s="1">
        <f t="shared" si="6"/>
        <v>0</v>
      </c>
      <c r="H54" s="2">
        <f t="shared" si="7"/>
        <v>0</v>
      </c>
      <c r="I54" s="39"/>
    </row>
    <row r="55" spans="1:9" ht="19.5" customHeight="1">
      <c r="A55" s="26" t="s">
        <v>18</v>
      </c>
      <c r="B55" s="16"/>
      <c r="C55" s="7">
        <f>C35+C39+C40+C44+C45+C46+C50+C51+C52+C42+C43</f>
        <v>2809.1000000000004</v>
      </c>
      <c r="D55" s="7">
        <f>D35+D39+D40+D44+D45+D46+D50+D51+D52+D42+D43</f>
        <v>2949</v>
      </c>
      <c r="E55" s="7">
        <f>E35+E39+E40+E44+E45+E46+E50+E51+E43+E52</f>
        <v>715.3000000000001</v>
      </c>
      <c r="F55" s="7">
        <f>F35+F39+F40+F44+F45+F46+F50+F51+F52+F43</f>
        <v>632.8</v>
      </c>
      <c r="G55" s="1">
        <f t="shared" si="6"/>
        <v>25.46367163860311</v>
      </c>
      <c r="H55" s="2">
        <f t="shared" si="7"/>
        <v>24.255679891488644</v>
      </c>
      <c r="I55" s="39">
        <f>E55/F55*100</f>
        <v>113.03729456384326</v>
      </c>
    </row>
    <row r="56" spans="1:9" ht="21.75" customHeight="1">
      <c r="A56" s="25" t="s">
        <v>47</v>
      </c>
      <c r="B56" s="19"/>
      <c r="C56" s="7">
        <f>C33-C55</f>
        <v>0</v>
      </c>
      <c r="D56" s="7">
        <f>D33-D55</f>
        <v>0</v>
      </c>
      <c r="E56" s="7">
        <f>E33-E55</f>
        <v>212.4999999999999</v>
      </c>
      <c r="F56" s="7">
        <f>F33-F55</f>
        <v>247.69999999999993</v>
      </c>
      <c r="G56" s="1"/>
      <c r="H56" s="8"/>
      <c r="I56" s="36"/>
    </row>
    <row r="57" spans="1:8" ht="12" customHeight="1">
      <c r="A57" s="30"/>
      <c r="B57" s="31"/>
      <c r="C57" s="32"/>
      <c r="D57" s="32"/>
      <c r="E57" s="32"/>
      <c r="F57" s="32"/>
      <c r="G57" s="33"/>
      <c r="H57" s="34"/>
    </row>
    <row r="58" spans="1:6" ht="12.75">
      <c r="A58" t="s">
        <v>50</v>
      </c>
      <c r="C58" s="60" t="s">
        <v>51</v>
      </c>
      <c r="D58" s="60"/>
      <c r="E58" s="60"/>
      <c r="F58" s="29"/>
    </row>
    <row r="59" spans="3:6" ht="12.75">
      <c r="C59" s="60"/>
      <c r="D59" s="60"/>
      <c r="E59" s="60"/>
      <c r="F59" s="29"/>
    </row>
    <row r="60" spans="1:6" ht="12.75">
      <c r="A60" s="42"/>
      <c r="C60" s="29"/>
      <c r="D60" s="29"/>
      <c r="E60" s="29"/>
      <c r="F60" s="29"/>
    </row>
    <row r="61" spans="3:6" ht="12.75">
      <c r="C61" s="29"/>
      <c r="D61" s="29"/>
      <c r="E61" s="29"/>
      <c r="F61" s="29"/>
    </row>
    <row r="62" ht="12.75">
      <c r="A62" s="35"/>
    </row>
  </sheetData>
  <mergeCells count="4">
    <mergeCell ref="A1:I1"/>
    <mergeCell ref="C59:E59"/>
    <mergeCell ref="G2:H2"/>
    <mergeCell ref="C58:E58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zoomScale="150" zoomScaleNormal="150" workbookViewId="0" topLeftCell="A1">
      <selection activeCell="I13" sqref="I13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3" width="8.625" style="0" customWidth="1"/>
    <col min="4" max="4" width="6.75390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9" t="s">
        <v>101</v>
      </c>
      <c r="B1" s="59"/>
      <c r="C1" s="59"/>
      <c r="D1" s="59"/>
      <c r="E1" s="59"/>
      <c r="F1" s="59"/>
      <c r="G1" s="59"/>
      <c r="H1" s="59"/>
      <c r="I1" s="59"/>
    </row>
    <row r="2" spans="7:8" ht="12.75">
      <c r="G2" s="61" t="s">
        <v>25</v>
      </c>
      <c r="H2" s="61"/>
    </row>
    <row r="3" spans="1:9" ht="50.25" customHeight="1">
      <c r="A3" s="9" t="s">
        <v>0</v>
      </c>
      <c r="B3" s="9" t="s">
        <v>27</v>
      </c>
      <c r="C3" s="10" t="s">
        <v>85</v>
      </c>
      <c r="D3" s="10" t="s">
        <v>86</v>
      </c>
      <c r="E3" s="10" t="s">
        <v>102</v>
      </c>
      <c r="F3" s="10" t="s">
        <v>103</v>
      </c>
      <c r="G3" s="10" t="s">
        <v>65</v>
      </c>
      <c r="H3" s="10" t="s">
        <v>49</v>
      </c>
      <c r="I3" s="10" t="s">
        <v>96</v>
      </c>
    </row>
    <row r="4" spans="1:9" ht="12" customHeight="1">
      <c r="A4" s="11" t="s">
        <v>1</v>
      </c>
      <c r="B4" s="12"/>
      <c r="C4" s="1">
        <f>C5+C16</f>
        <v>523.5</v>
      </c>
      <c r="D4" s="1">
        <f>D5+D16</f>
        <v>523.5</v>
      </c>
      <c r="E4" s="1">
        <f>E5+E16</f>
        <v>106.6</v>
      </c>
      <c r="F4" s="1">
        <f>F5+F16</f>
        <v>149.01</v>
      </c>
      <c r="G4" s="1">
        <f aca="true" t="shared" si="0" ref="G4:G20">E4/C4*100</f>
        <v>20.362941738299902</v>
      </c>
      <c r="H4" s="2">
        <f aca="true" t="shared" si="1" ref="H4:H20">E4/D4*100</f>
        <v>20.362941738299902</v>
      </c>
      <c r="I4" s="39">
        <f aca="true" t="shared" si="2" ref="I4:I13">E4/F4*100</f>
        <v>71.5388228977921</v>
      </c>
    </row>
    <row r="5" spans="1:9" ht="12.75">
      <c r="A5" s="20" t="s">
        <v>19</v>
      </c>
      <c r="B5" s="12"/>
      <c r="C5" s="1">
        <f>C6+C8+C10+C15</f>
        <v>511.5</v>
      </c>
      <c r="D5" s="1">
        <f>D6+D8+D10+D15</f>
        <v>511.5</v>
      </c>
      <c r="E5" s="1">
        <f>E6+E8+E10</f>
        <v>105.69999999999999</v>
      </c>
      <c r="F5" s="1">
        <f>F6+F8+F10</f>
        <v>144.31</v>
      </c>
      <c r="G5" s="1">
        <f t="shared" si="0"/>
        <v>20.664711632453567</v>
      </c>
      <c r="H5" s="2">
        <f t="shared" si="1"/>
        <v>20.664711632453567</v>
      </c>
      <c r="I5" s="39">
        <f t="shared" si="2"/>
        <v>73.2450973598503</v>
      </c>
    </row>
    <row r="6" spans="1:9" ht="12.75">
      <c r="A6" s="21" t="s">
        <v>2</v>
      </c>
      <c r="B6" s="13" t="s">
        <v>28</v>
      </c>
      <c r="C6" s="3">
        <f>C7</f>
        <v>240</v>
      </c>
      <c r="D6" s="3">
        <f>D7</f>
        <v>240</v>
      </c>
      <c r="E6" s="3">
        <f>E7</f>
        <v>43.4</v>
      </c>
      <c r="F6" s="3">
        <f>F7</f>
        <v>49.8</v>
      </c>
      <c r="G6" s="1">
        <f t="shared" si="0"/>
        <v>18.083333333333332</v>
      </c>
      <c r="H6" s="2">
        <f t="shared" si="1"/>
        <v>18.083333333333332</v>
      </c>
      <c r="I6" s="39">
        <f t="shared" si="2"/>
        <v>87.14859437751005</v>
      </c>
    </row>
    <row r="7" spans="1:9" ht="12.75">
      <c r="A7" s="22" t="s">
        <v>3</v>
      </c>
      <c r="B7" s="9" t="s">
        <v>61</v>
      </c>
      <c r="C7" s="4">
        <v>240</v>
      </c>
      <c r="D7" s="4">
        <v>240</v>
      </c>
      <c r="E7" s="4">
        <v>43.4</v>
      </c>
      <c r="F7" s="4">
        <v>49.8</v>
      </c>
      <c r="G7" s="1">
        <f t="shared" si="0"/>
        <v>18.083333333333332</v>
      </c>
      <c r="H7" s="2">
        <f t="shared" si="1"/>
        <v>18.083333333333332</v>
      </c>
      <c r="I7" s="39">
        <f t="shared" si="2"/>
        <v>87.14859437751005</v>
      </c>
    </row>
    <row r="8" spans="1:9" ht="12.75">
      <c r="A8" s="21" t="s">
        <v>4</v>
      </c>
      <c r="B8" s="13" t="s">
        <v>29</v>
      </c>
      <c r="C8" s="3">
        <f>C9</f>
        <v>15</v>
      </c>
      <c r="D8" s="3">
        <f>D9</f>
        <v>15</v>
      </c>
      <c r="E8" s="3">
        <f>E9</f>
        <v>25.4</v>
      </c>
      <c r="F8" s="3">
        <f>F9</f>
        <v>23.7</v>
      </c>
      <c r="G8" s="1">
        <f t="shared" si="0"/>
        <v>169.33333333333331</v>
      </c>
      <c r="H8" s="2">
        <f t="shared" si="1"/>
        <v>169.33333333333331</v>
      </c>
      <c r="I8" s="39">
        <f t="shared" si="2"/>
        <v>107.17299578059072</v>
      </c>
    </row>
    <row r="9" spans="1:9" ht="17.25" customHeight="1">
      <c r="A9" s="23" t="s">
        <v>5</v>
      </c>
      <c r="B9" s="10" t="s">
        <v>62</v>
      </c>
      <c r="C9" s="4">
        <v>15</v>
      </c>
      <c r="D9" s="4">
        <v>15</v>
      </c>
      <c r="E9" s="4">
        <v>25.4</v>
      </c>
      <c r="F9" s="4">
        <v>23.7</v>
      </c>
      <c r="G9" s="1">
        <f t="shared" si="0"/>
        <v>169.33333333333331</v>
      </c>
      <c r="H9" s="2">
        <f t="shared" si="1"/>
        <v>169.33333333333331</v>
      </c>
      <c r="I9" s="39">
        <f t="shared" si="2"/>
        <v>107.17299578059072</v>
      </c>
    </row>
    <row r="10" spans="1:9" ht="17.25" customHeight="1">
      <c r="A10" s="24" t="s">
        <v>6</v>
      </c>
      <c r="B10" s="14" t="s">
        <v>30</v>
      </c>
      <c r="C10" s="3">
        <f>C11+C12</f>
        <v>254.5</v>
      </c>
      <c r="D10" s="3">
        <f>D11+D12</f>
        <v>254.5</v>
      </c>
      <c r="E10" s="41">
        <f>E11+E12</f>
        <v>36.9</v>
      </c>
      <c r="F10" s="3">
        <f>F11+F12</f>
        <v>70.81</v>
      </c>
      <c r="G10" s="1">
        <f t="shared" si="0"/>
        <v>14.49901768172888</v>
      </c>
      <c r="H10" s="2">
        <f t="shared" si="1"/>
        <v>14.49901768172888</v>
      </c>
      <c r="I10" s="39">
        <f t="shared" si="2"/>
        <v>52.11128371698912</v>
      </c>
    </row>
    <row r="11" spans="1:9" ht="12.75">
      <c r="A11" s="23" t="s">
        <v>7</v>
      </c>
      <c r="B11" s="10" t="s">
        <v>31</v>
      </c>
      <c r="C11" s="4">
        <v>48.5</v>
      </c>
      <c r="D11" s="4">
        <v>48.5</v>
      </c>
      <c r="E11" s="28">
        <v>2.1</v>
      </c>
      <c r="F11" s="4">
        <v>0.8</v>
      </c>
      <c r="G11" s="1">
        <f t="shared" si="0"/>
        <v>4.329896907216495</v>
      </c>
      <c r="H11" s="2">
        <f t="shared" si="1"/>
        <v>4.329896907216495</v>
      </c>
      <c r="I11" s="39">
        <f t="shared" si="2"/>
        <v>262.5</v>
      </c>
    </row>
    <row r="12" spans="1:9" ht="12.75">
      <c r="A12" s="24" t="s">
        <v>22</v>
      </c>
      <c r="B12" s="14" t="s">
        <v>32</v>
      </c>
      <c r="C12" s="27">
        <f>C13+C14</f>
        <v>206</v>
      </c>
      <c r="D12" s="27">
        <f>D13+D14</f>
        <v>206</v>
      </c>
      <c r="E12" s="27">
        <f>E13+E14</f>
        <v>34.8</v>
      </c>
      <c r="F12" s="27">
        <f>F13+F14</f>
        <v>70.01</v>
      </c>
      <c r="G12" s="1">
        <f t="shared" si="0"/>
        <v>16.893203883495143</v>
      </c>
      <c r="H12" s="2">
        <f t="shared" si="1"/>
        <v>16.893203883495143</v>
      </c>
      <c r="I12" s="39">
        <f t="shared" si="2"/>
        <v>49.70718468790172</v>
      </c>
    </row>
    <row r="13" spans="1:9" ht="12.75">
      <c r="A13" s="23" t="s">
        <v>8</v>
      </c>
      <c r="B13" s="10" t="s">
        <v>33</v>
      </c>
      <c r="C13" s="4">
        <v>204.7</v>
      </c>
      <c r="D13" s="4">
        <v>204.7</v>
      </c>
      <c r="E13" s="4">
        <v>33.5</v>
      </c>
      <c r="F13" s="4">
        <v>70</v>
      </c>
      <c r="G13" s="1">
        <f t="shared" si="0"/>
        <v>16.36541279921837</v>
      </c>
      <c r="H13" s="2">
        <f t="shared" si="1"/>
        <v>16.36541279921837</v>
      </c>
      <c r="I13" s="39">
        <f t="shared" si="2"/>
        <v>47.85714285714286</v>
      </c>
    </row>
    <row r="14" spans="1:9" ht="12.75">
      <c r="A14" s="23" t="s">
        <v>9</v>
      </c>
      <c r="B14" s="10" t="s">
        <v>34</v>
      </c>
      <c r="C14" s="4">
        <v>1.3</v>
      </c>
      <c r="D14" s="4">
        <v>1.3</v>
      </c>
      <c r="E14" s="28">
        <v>1.3</v>
      </c>
      <c r="F14" s="28">
        <v>0.01</v>
      </c>
      <c r="G14" s="1">
        <f t="shared" si="0"/>
        <v>100</v>
      </c>
      <c r="H14" s="2">
        <f t="shared" si="1"/>
        <v>100</v>
      </c>
      <c r="I14" s="39"/>
    </row>
    <row r="15" spans="1:9" ht="12.75">
      <c r="A15" s="23" t="s">
        <v>89</v>
      </c>
      <c r="B15" s="14" t="s">
        <v>90</v>
      </c>
      <c r="C15" s="4">
        <v>2</v>
      </c>
      <c r="D15" s="4">
        <v>2</v>
      </c>
      <c r="E15" s="28"/>
      <c r="F15" s="28"/>
      <c r="G15" s="1">
        <f t="shared" si="0"/>
        <v>0</v>
      </c>
      <c r="H15" s="2">
        <f t="shared" si="1"/>
        <v>0</v>
      </c>
      <c r="I15" s="39"/>
    </row>
    <row r="16" spans="1:9" ht="12.75">
      <c r="A16" s="25" t="s">
        <v>20</v>
      </c>
      <c r="B16" s="15"/>
      <c r="C16" s="1">
        <f>C17</f>
        <v>12</v>
      </c>
      <c r="D16" s="1">
        <f>D17+D19+D20</f>
        <v>12</v>
      </c>
      <c r="E16" s="1">
        <f>E17+E19+E20</f>
        <v>0.9</v>
      </c>
      <c r="F16" s="1">
        <f>F17+F21</f>
        <v>4.7</v>
      </c>
      <c r="G16" s="1">
        <f t="shared" si="0"/>
        <v>7.5</v>
      </c>
      <c r="H16" s="2">
        <f t="shared" si="1"/>
        <v>7.5</v>
      </c>
      <c r="I16" s="39">
        <f aca="true" t="shared" si="3" ref="I16:I23">E16/F16*100</f>
        <v>19.148936170212767</v>
      </c>
    </row>
    <row r="17" spans="1:9" ht="48">
      <c r="A17" s="24" t="s">
        <v>10</v>
      </c>
      <c r="B17" s="14" t="s">
        <v>35</v>
      </c>
      <c r="C17" s="3">
        <f>C18</f>
        <v>12</v>
      </c>
      <c r="D17" s="3">
        <f>D18</f>
        <v>12</v>
      </c>
      <c r="E17" s="3">
        <f>E18</f>
        <v>0.9</v>
      </c>
      <c r="F17" s="3">
        <f>F18</f>
        <v>1.7</v>
      </c>
      <c r="G17" s="1">
        <f t="shared" si="0"/>
        <v>7.5</v>
      </c>
      <c r="H17" s="2">
        <f t="shared" si="1"/>
        <v>7.5</v>
      </c>
      <c r="I17" s="39">
        <f t="shared" si="3"/>
        <v>52.94117647058824</v>
      </c>
    </row>
    <row r="18" spans="1:9" ht="46.5" customHeight="1">
      <c r="A18" s="23" t="s">
        <v>64</v>
      </c>
      <c r="B18" s="10" t="s">
        <v>69</v>
      </c>
      <c r="C18" s="4">
        <v>12</v>
      </c>
      <c r="D18" s="4">
        <v>12</v>
      </c>
      <c r="E18" s="4">
        <v>0.9</v>
      </c>
      <c r="F18" s="4">
        <v>1.7</v>
      </c>
      <c r="G18" s="1">
        <f t="shared" si="0"/>
        <v>7.5</v>
      </c>
      <c r="H18" s="2">
        <f t="shared" si="1"/>
        <v>7.5</v>
      </c>
      <c r="I18" s="39">
        <f t="shared" si="3"/>
        <v>52.94117647058824</v>
      </c>
    </row>
    <row r="19" spans="1:9" ht="0.75" customHeight="1" hidden="1">
      <c r="A19" s="23" t="s">
        <v>68</v>
      </c>
      <c r="B19" s="10" t="s">
        <v>67</v>
      </c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39" t="e">
        <f t="shared" si="3"/>
        <v>#DIV/0!</v>
      </c>
    </row>
    <row r="20" spans="1:9" ht="24" hidden="1">
      <c r="A20" s="23" t="s">
        <v>82</v>
      </c>
      <c r="B20" s="10" t="s">
        <v>81</v>
      </c>
      <c r="C20" s="4"/>
      <c r="D20" s="4"/>
      <c r="E20" s="4"/>
      <c r="F20" s="4"/>
      <c r="G20" s="1" t="e">
        <f t="shared" si="0"/>
        <v>#DIV/0!</v>
      </c>
      <c r="H20" s="2" t="e">
        <f t="shared" si="1"/>
        <v>#DIV/0!</v>
      </c>
      <c r="I20" s="39" t="e">
        <f t="shared" si="3"/>
        <v>#DIV/0!</v>
      </c>
    </row>
    <row r="21" spans="1:9" ht="24">
      <c r="A21" s="23" t="s">
        <v>68</v>
      </c>
      <c r="B21" s="10" t="s">
        <v>67</v>
      </c>
      <c r="C21" s="4"/>
      <c r="D21" s="4"/>
      <c r="E21" s="4"/>
      <c r="F21" s="4">
        <v>3</v>
      </c>
      <c r="G21" s="1"/>
      <c r="H21" s="2"/>
      <c r="I21" s="39">
        <f t="shared" si="3"/>
        <v>0</v>
      </c>
    </row>
    <row r="22" spans="1:9" ht="15" customHeight="1">
      <c r="A22" s="24" t="s">
        <v>11</v>
      </c>
      <c r="B22" s="14" t="s">
        <v>36</v>
      </c>
      <c r="C22" s="3">
        <f>C23+C24+C28+C29+C27+C26</f>
        <v>1952.0999999999997</v>
      </c>
      <c r="D22" s="3">
        <f>D23+D24+D28+D29+D27+D26</f>
        <v>1953.6999999999996</v>
      </c>
      <c r="E22" s="3">
        <f>E23+E24+E28+E29+E27+E26</f>
        <v>553.3</v>
      </c>
      <c r="F22" s="3">
        <f>F23+F24+F28+F29+F25</f>
        <v>443.90000000000003</v>
      </c>
      <c r="G22" s="1">
        <f>E22/C22*100</f>
        <v>28.343834844526413</v>
      </c>
      <c r="H22" s="2">
        <f>E22/D22*100</f>
        <v>28.320622408762862</v>
      </c>
      <c r="I22" s="39">
        <f t="shared" si="3"/>
        <v>124.64519035818876</v>
      </c>
    </row>
    <row r="23" spans="1:9" ht="23.25" customHeight="1">
      <c r="A23" s="23" t="s">
        <v>48</v>
      </c>
      <c r="B23" s="10" t="s">
        <v>37</v>
      </c>
      <c r="C23" s="4">
        <v>1523.1</v>
      </c>
      <c r="D23" s="4">
        <v>1523.1</v>
      </c>
      <c r="E23" s="4">
        <v>534</v>
      </c>
      <c r="F23" s="4">
        <v>429.6</v>
      </c>
      <c r="G23" s="1">
        <f>E23/C23*100</f>
        <v>35.0600748473508</v>
      </c>
      <c r="H23" s="2">
        <f>E23/D23*100</f>
        <v>35.0600748473508</v>
      </c>
      <c r="I23" s="39">
        <f t="shared" si="3"/>
        <v>124.30167597765363</v>
      </c>
    </row>
    <row r="24" spans="1:9" ht="36" hidden="1">
      <c r="A24" s="23" t="s">
        <v>74</v>
      </c>
      <c r="B24" s="10" t="s">
        <v>44</v>
      </c>
      <c r="C24" s="4"/>
      <c r="D24" s="4"/>
      <c r="E24" s="4"/>
      <c r="F24" s="4"/>
      <c r="G24" s="1"/>
      <c r="H24" s="2"/>
      <c r="I24" s="39"/>
    </row>
    <row r="25" spans="1:9" ht="0.75" customHeight="1" hidden="1">
      <c r="A25" s="23" t="s">
        <v>70</v>
      </c>
      <c r="B25" s="10" t="s">
        <v>83</v>
      </c>
      <c r="C25" s="4"/>
      <c r="D25" s="4">
        <v>0</v>
      </c>
      <c r="E25" s="4"/>
      <c r="F25" s="4"/>
      <c r="G25" s="1"/>
      <c r="H25" s="2"/>
      <c r="I25" s="39"/>
    </row>
    <row r="26" spans="1:9" ht="31.5" customHeight="1">
      <c r="A26" s="43" t="s">
        <v>94</v>
      </c>
      <c r="B26" s="10" t="s">
        <v>95</v>
      </c>
      <c r="C26" s="4">
        <v>87.3</v>
      </c>
      <c r="D26" s="4">
        <v>87.3</v>
      </c>
      <c r="E26" s="4"/>
      <c r="F26" s="4"/>
      <c r="G26" s="1">
        <f aca="true" t="shared" si="4" ref="G26:G33">E26/C26*100</f>
        <v>0</v>
      </c>
      <c r="H26" s="2">
        <f aca="true" t="shared" si="5" ref="H26:H33">E26/D26*100</f>
        <v>0</v>
      </c>
      <c r="I26" s="39"/>
    </row>
    <row r="27" spans="1:9" ht="34.5" customHeight="1">
      <c r="A27" s="23" t="s">
        <v>80</v>
      </c>
      <c r="B27" s="10" t="s">
        <v>77</v>
      </c>
      <c r="C27" s="4">
        <v>299.4</v>
      </c>
      <c r="D27" s="4">
        <v>299.4</v>
      </c>
      <c r="E27" s="4"/>
      <c r="F27" s="4"/>
      <c r="G27" s="1">
        <f t="shared" si="4"/>
        <v>0</v>
      </c>
      <c r="H27" s="2">
        <f t="shared" si="5"/>
        <v>0</v>
      </c>
      <c r="I27" s="39"/>
    </row>
    <row r="28" spans="1:9" ht="27.75" customHeight="1">
      <c r="A28" s="23" t="s">
        <v>91</v>
      </c>
      <c r="B28" s="10" t="s">
        <v>63</v>
      </c>
      <c r="C28" s="4">
        <v>42.2</v>
      </c>
      <c r="D28" s="4">
        <v>43.8</v>
      </c>
      <c r="E28" s="4">
        <v>19.3</v>
      </c>
      <c r="F28" s="4">
        <v>14.3</v>
      </c>
      <c r="G28" s="1">
        <f t="shared" si="4"/>
        <v>45.7345971563981</v>
      </c>
      <c r="H28" s="2">
        <f t="shared" si="5"/>
        <v>44.06392694063928</v>
      </c>
      <c r="I28" s="39">
        <f>E28/F28*100</f>
        <v>134.96503496503496</v>
      </c>
    </row>
    <row r="29" spans="1:9" ht="22.5" customHeight="1">
      <c r="A29" s="23" t="s">
        <v>92</v>
      </c>
      <c r="B29" s="10" t="s">
        <v>93</v>
      </c>
      <c r="C29" s="4">
        <v>0.1</v>
      </c>
      <c r="D29" s="4">
        <v>0.1</v>
      </c>
      <c r="E29" s="4"/>
      <c r="F29" s="4"/>
      <c r="G29" s="1">
        <f t="shared" si="4"/>
        <v>0</v>
      </c>
      <c r="H29" s="2">
        <f t="shared" si="5"/>
        <v>0</v>
      </c>
      <c r="I29" s="39"/>
    </row>
    <row r="30" spans="1:9" ht="0.75" customHeight="1" hidden="1">
      <c r="A30" s="23" t="s">
        <v>26</v>
      </c>
      <c r="B30" s="10"/>
      <c r="C30" s="4"/>
      <c r="D30" s="4"/>
      <c r="E30" s="4"/>
      <c r="F30" s="4"/>
      <c r="G30" s="1" t="e">
        <f t="shared" si="4"/>
        <v>#DIV/0!</v>
      </c>
      <c r="H30" s="2" t="e">
        <f t="shared" si="5"/>
        <v>#DIV/0!</v>
      </c>
      <c r="I30" s="39" t="e">
        <f>E30/F30*100</f>
        <v>#DIV/0!</v>
      </c>
    </row>
    <row r="31" spans="1:9" ht="46.5" customHeight="1" hidden="1">
      <c r="A31" s="23" t="s">
        <v>70</v>
      </c>
      <c r="B31" s="10" t="s">
        <v>71</v>
      </c>
      <c r="C31" s="4"/>
      <c r="D31" s="4">
        <v>0</v>
      </c>
      <c r="E31" s="4"/>
      <c r="F31" s="4"/>
      <c r="G31" s="1" t="e">
        <f t="shared" si="4"/>
        <v>#DIV/0!</v>
      </c>
      <c r="H31" s="2" t="e">
        <f t="shared" si="5"/>
        <v>#DIV/0!</v>
      </c>
      <c r="I31" s="39" t="e">
        <f>E31/F31*100</f>
        <v>#DIV/0!</v>
      </c>
    </row>
    <row r="32" spans="1:9" ht="24.75" customHeight="1">
      <c r="A32" s="24" t="s">
        <v>12</v>
      </c>
      <c r="B32" s="14" t="s">
        <v>38</v>
      </c>
      <c r="C32" s="3">
        <v>333.5</v>
      </c>
      <c r="D32" s="3">
        <v>333.5</v>
      </c>
      <c r="E32" s="3">
        <v>2</v>
      </c>
      <c r="F32" s="3">
        <v>1.1</v>
      </c>
      <c r="G32" s="1">
        <f t="shared" si="4"/>
        <v>0.5997001499250375</v>
      </c>
      <c r="H32" s="2">
        <f t="shared" si="5"/>
        <v>0.5997001499250375</v>
      </c>
      <c r="I32" s="39">
        <f>E32/F32*100</f>
        <v>181.8181818181818</v>
      </c>
    </row>
    <row r="33" spans="1:9" ht="17.25" customHeight="1">
      <c r="A33" s="26" t="s">
        <v>13</v>
      </c>
      <c r="B33" s="16"/>
      <c r="C33" s="5">
        <f>C4+C22+C32</f>
        <v>2809.0999999999995</v>
      </c>
      <c r="D33" s="5">
        <f>D4+D22+D32</f>
        <v>2810.7</v>
      </c>
      <c r="E33" s="5">
        <f>E4+E22+E32</f>
        <v>661.9</v>
      </c>
      <c r="F33" s="5">
        <f>F4+F22+F32</f>
        <v>594.0100000000001</v>
      </c>
      <c r="G33" s="1">
        <f t="shared" si="4"/>
        <v>23.562706916806096</v>
      </c>
      <c r="H33" s="2">
        <f t="shared" si="5"/>
        <v>23.549293770235174</v>
      </c>
      <c r="I33" s="39">
        <f>E33/F33*100</f>
        <v>111.42910052019323</v>
      </c>
    </row>
    <row r="34" spans="1:9" ht="15" customHeight="1">
      <c r="A34" s="15" t="s">
        <v>14</v>
      </c>
      <c r="B34" s="15"/>
      <c r="C34" s="6"/>
      <c r="D34" s="6"/>
      <c r="E34" s="6"/>
      <c r="F34" s="6"/>
      <c r="G34" s="1"/>
      <c r="H34" s="2"/>
      <c r="I34" s="39"/>
    </row>
    <row r="35" spans="1:9" ht="14.25" customHeight="1">
      <c r="A35" s="24" t="s">
        <v>15</v>
      </c>
      <c r="B35" s="17" t="s">
        <v>39</v>
      </c>
      <c r="C35" s="3">
        <v>833.3</v>
      </c>
      <c r="D35" s="3">
        <v>833.3</v>
      </c>
      <c r="E35" s="3">
        <v>252.1</v>
      </c>
      <c r="F35" s="3">
        <v>181</v>
      </c>
      <c r="G35" s="1">
        <f aca="true" t="shared" si="6" ref="G35:G55">E35/C35*100</f>
        <v>30.25321012840514</v>
      </c>
      <c r="H35" s="2">
        <f aca="true" t="shared" si="7" ref="H35:H55">E35/D35*100</f>
        <v>30.25321012840514</v>
      </c>
      <c r="I35" s="39">
        <f>E35/F35*100</f>
        <v>139.2817679558011</v>
      </c>
    </row>
    <row r="36" spans="1:9" ht="12.75">
      <c r="A36" s="23" t="s">
        <v>16</v>
      </c>
      <c r="B36" s="10">
        <v>211.213</v>
      </c>
      <c r="C36" s="4">
        <v>750.5</v>
      </c>
      <c r="D36" s="4">
        <v>750.5</v>
      </c>
      <c r="E36" s="4">
        <v>222.2</v>
      </c>
      <c r="F36" s="4">
        <v>154.5</v>
      </c>
      <c r="G36" s="1">
        <f t="shared" si="6"/>
        <v>29.606928714190538</v>
      </c>
      <c r="H36" s="2">
        <f t="shared" si="7"/>
        <v>29.606928714190538</v>
      </c>
      <c r="I36" s="39">
        <f>E36/F36*100</f>
        <v>143.81877022653723</v>
      </c>
    </row>
    <row r="37" spans="1:9" ht="12.75">
      <c r="A37" s="23" t="s">
        <v>23</v>
      </c>
      <c r="B37" s="10">
        <v>223</v>
      </c>
      <c r="C37" s="4">
        <v>14.8</v>
      </c>
      <c r="D37" s="4">
        <v>14.8</v>
      </c>
      <c r="E37" s="4">
        <v>13.9</v>
      </c>
      <c r="F37" s="4">
        <v>4.9</v>
      </c>
      <c r="G37" s="1">
        <f t="shared" si="6"/>
        <v>93.91891891891892</v>
      </c>
      <c r="H37" s="2">
        <f t="shared" si="7"/>
        <v>93.91891891891892</v>
      </c>
      <c r="I37" s="39">
        <f>E37/F37*100</f>
        <v>283.67346938775506</v>
      </c>
    </row>
    <row r="38" spans="1:9" ht="12.75">
      <c r="A38" s="23" t="s">
        <v>17</v>
      </c>
      <c r="B38" s="10"/>
      <c r="C38" s="4">
        <f>C35-C36-C37</f>
        <v>67.99999999999996</v>
      </c>
      <c r="D38" s="4">
        <f>D35-D36-D37</f>
        <v>67.99999999999996</v>
      </c>
      <c r="E38" s="4">
        <f>E35-E36-E37</f>
        <v>16.000000000000007</v>
      </c>
      <c r="F38" s="4">
        <f>F35-F36-F37</f>
        <v>21.6</v>
      </c>
      <c r="G38" s="1">
        <f t="shared" si="6"/>
        <v>23.529411764705905</v>
      </c>
      <c r="H38" s="2">
        <f t="shared" si="7"/>
        <v>23.529411764705905</v>
      </c>
      <c r="I38" s="39">
        <f>E38/F38*100</f>
        <v>74.0740740740741</v>
      </c>
    </row>
    <row r="39" spans="1:9" ht="12.75">
      <c r="A39" s="25" t="s">
        <v>24</v>
      </c>
      <c r="B39" s="18" t="s">
        <v>52</v>
      </c>
      <c r="C39" s="1">
        <v>42.2</v>
      </c>
      <c r="D39" s="1">
        <v>43.8</v>
      </c>
      <c r="E39" s="1">
        <v>16.1</v>
      </c>
      <c r="F39" s="1">
        <v>9.5</v>
      </c>
      <c r="G39" s="1">
        <f t="shared" si="6"/>
        <v>38.15165876777251</v>
      </c>
      <c r="H39" s="2">
        <f t="shared" si="7"/>
        <v>36.75799086757991</v>
      </c>
      <c r="I39" s="39">
        <f>E39/F39*100</f>
        <v>169.47368421052633</v>
      </c>
    </row>
    <row r="40" spans="1:9" ht="20.25" customHeight="1">
      <c r="A40" s="24" t="s">
        <v>40</v>
      </c>
      <c r="B40" s="17" t="s">
        <v>41</v>
      </c>
      <c r="C40" s="3">
        <v>1.2</v>
      </c>
      <c r="D40" s="3">
        <v>1.2</v>
      </c>
      <c r="E40" s="3"/>
      <c r="F40" s="3"/>
      <c r="G40" s="1">
        <f t="shared" si="6"/>
        <v>0</v>
      </c>
      <c r="H40" s="2">
        <f t="shared" si="7"/>
        <v>0</v>
      </c>
      <c r="I40" s="39"/>
    </row>
    <row r="41" spans="1:9" ht="12.75" hidden="1">
      <c r="A41" s="24" t="s">
        <v>53</v>
      </c>
      <c r="B41" s="17" t="s">
        <v>42</v>
      </c>
      <c r="C41" s="3"/>
      <c r="D41" s="3"/>
      <c r="E41" s="3"/>
      <c r="F41" s="3"/>
      <c r="G41" s="1" t="e">
        <f t="shared" si="6"/>
        <v>#DIV/0!</v>
      </c>
      <c r="H41" s="2" t="e">
        <f t="shared" si="7"/>
        <v>#DIV/0!</v>
      </c>
      <c r="I41" s="39" t="e">
        <f>E41/F41*100</f>
        <v>#DIV/0!</v>
      </c>
    </row>
    <row r="42" spans="1:9" ht="12.75" hidden="1">
      <c r="A42" s="24" t="s">
        <v>73</v>
      </c>
      <c r="B42" s="17" t="s">
        <v>72</v>
      </c>
      <c r="C42" s="3"/>
      <c r="D42" s="3"/>
      <c r="E42" s="3"/>
      <c r="F42" s="3"/>
      <c r="G42" s="1" t="e">
        <f t="shared" si="6"/>
        <v>#DIV/0!</v>
      </c>
      <c r="H42" s="2" t="e">
        <f t="shared" si="7"/>
        <v>#DIV/0!</v>
      </c>
      <c r="I42" s="39" t="e">
        <f>E42/F42*100</f>
        <v>#DIV/0!</v>
      </c>
    </row>
    <row r="43" spans="1:9" ht="12.75" hidden="1">
      <c r="A43" s="24" t="s">
        <v>76</v>
      </c>
      <c r="B43" s="17" t="s">
        <v>75</v>
      </c>
      <c r="C43" s="3"/>
      <c r="D43" s="3"/>
      <c r="E43" s="3"/>
      <c r="F43" s="3"/>
      <c r="G43" s="1" t="e">
        <f t="shared" si="6"/>
        <v>#DIV/0!</v>
      </c>
      <c r="H43" s="2" t="e">
        <f t="shared" si="7"/>
        <v>#DIV/0!</v>
      </c>
      <c r="I43" s="39" t="e">
        <f>E43/F43*100</f>
        <v>#DIV/0!</v>
      </c>
    </row>
    <row r="44" spans="1:9" ht="12.75">
      <c r="A44" s="24" t="s">
        <v>55</v>
      </c>
      <c r="B44" s="17" t="s">
        <v>54</v>
      </c>
      <c r="C44" s="3">
        <v>654.8</v>
      </c>
      <c r="D44" s="3">
        <v>654.8</v>
      </c>
      <c r="E44" s="3">
        <v>24.4</v>
      </c>
      <c r="F44" s="3">
        <v>16.3</v>
      </c>
      <c r="G44" s="1">
        <f t="shared" si="6"/>
        <v>3.726328649969456</v>
      </c>
      <c r="H44" s="2">
        <f t="shared" si="7"/>
        <v>3.726328649969456</v>
      </c>
      <c r="I44" s="39">
        <f>E44/F44*100</f>
        <v>149.6932515337423</v>
      </c>
    </row>
    <row r="45" spans="1:9" ht="12.75">
      <c r="A45" s="25" t="s">
        <v>45</v>
      </c>
      <c r="B45" s="18" t="s">
        <v>56</v>
      </c>
      <c r="C45" s="1">
        <v>3</v>
      </c>
      <c r="D45" s="1">
        <v>3</v>
      </c>
      <c r="E45" s="4"/>
      <c r="F45" s="4"/>
      <c r="G45" s="1">
        <f t="shared" si="6"/>
        <v>0</v>
      </c>
      <c r="H45" s="2">
        <f t="shared" si="7"/>
        <v>0</v>
      </c>
      <c r="I45" s="39"/>
    </row>
    <row r="46" spans="1:9" ht="24">
      <c r="A46" s="24" t="s">
        <v>21</v>
      </c>
      <c r="B46" s="17" t="s">
        <v>43</v>
      </c>
      <c r="C46" s="3">
        <v>825.3</v>
      </c>
      <c r="D46" s="3">
        <v>825.3</v>
      </c>
      <c r="E46" s="3">
        <v>244.8</v>
      </c>
      <c r="F46" s="3">
        <v>187.7</v>
      </c>
      <c r="G46" s="1">
        <f t="shared" si="6"/>
        <v>29.661941112322793</v>
      </c>
      <c r="H46" s="2">
        <f t="shared" si="7"/>
        <v>29.661941112322793</v>
      </c>
      <c r="I46" s="39">
        <f>E46/F46*100</f>
        <v>130.42088438998402</v>
      </c>
    </row>
    <row r="47" spans="1:9" ht="11.25" customHeight="1">
      <c r="A47" s="23" t="s">
        <v>16</v>
      </c>
      <c r="B47" s="10">
        <v>211.213</v>
      </c>
      <c r="C47" s="4">
        <v>711.2</v>
      </c>
      <c r="D47" s="4">
        <v>711.2</v>
      </c>
      <c r="E47" s="4">
        <v>218</v>
      </c>
      <c r="F47" s="4">
        <v>175.8</v>
      </c>
      <c r="G47" s="1">
        <f t="shared" si="6"/>
        <v>30.652418447694036</v>
      </c>
      <c r="H47" s="2">
        <f t="shared" si="7"/>
        <v>30.652418447694036</v>
      </c>
      <c r="I47" s="39">
        <f>E47/F47*100</f>
        <v>124.00455062571103</v>
      </c>
    </row>
    <row r="48" spans="1:9" ht="12" customHeight="1">
      <c r="A48" s="23" t="s">
        <v>23</v>
      </c>
      <c r="B48" s="10">
        <v>223</v>
      </c>
      <c r="C48" s="4">
        <v>31.8</v>
      </c>
      <c r="D48" s="4">
        <v>31.8</v>
      </c>
      <c r="E48" s="4">
        <v>18</v>
      </c>
      <c r="F48" s="4">
        <v>8.1</v>
      </c>
      <c r="G48" s="1">
        <f t="shared" si="6"/>
        <v>56.60377358490566</v>
      </c>
      <c r="H48" s="2">
        <f t="shared" si="7"/>
        <v>56.60377358490566</v>
      </c>
      <c r="I48" s="39">
        <f>E48/F48*100</f>
        <v>222.22222222222223</v>
      </c>
    </row>
    <row r="49" spans="1:9" ht="12.75">
      <c r="A49" s="23" t="s">
        <v>46</v>
      </c>
      <c r="B49" s="10"/>
      <c r="C49" s="4">
        <f>C46-C47-C48</f>
        <v>82.29999999999991</v>
      </c>
      <c r="D49" s="4">
        <f>D46-D47-D48</f>
        <v>82.29999999999991</v>
      </c>
      <c r="E49" s="4">
        <f>E46-E47-E48</f>
        <v>8.800000000000011</v>
      </c>
      <c r="F49" s="4">
        <f>F46-F47-F48</f>
        <v>3.7999999999999776</v>
      </c>
      <c r="G49" s="1">
        <f t="shared" si="6"/>
        <v>10.692588092345105</v>
      </c>
      <c r="H49" s="2">
        <f t="shared" si="7"/>
        <v>10.692588092345105</v>
      </c>
      <c r="I49" s="39">
        <f>E49/F49*100</f>
        <v>231.57894736842272</v>
      </c>
    </row>
    <row r="50" spans="1:9" ht="14.25" customHeight="1">
      <c r="A50" s="37" t="s">
        <v>58</v>
      </c>
      <c r="B50" s="38" t="s">
        <v>57</v>
      </c>
      <c r="C50" s="27">
        <v>9</v>
      </c>
      <c r="D50" s="27">
        <v>9</v>
      </c>
      <c r="E50" s="27"/>
      <c r="F50" s="27"/>
      <c r="G50" s="1">
        <f t="shared" si="6"/>
        <v>0</v>
      </c>
      <c r="H50" s="2">
        <f t="shared" si="7"/>
        <v>0</v>
      </c>
      <c r="I50" s="39"/>
    </row>
    <row r="51" spans="1:9" ht="12.75" customHeight="1">
      <c r="A51" s="25" t="s">
        <v>59</v>
      </c>
      <c r="B51" s="18" t="s">
        <v>60</v>
      </c>
      <c r="C51" s="1">
        <v>2.5</v>
      </c>
      <c r="D51" s="1">
        <v>2.5</v>
      </c>
      <c r="E51" s="27"/>
      <c r="F51" s="27"/>
      <c r="G51" s="1">
        <f t="shared" si="6"/>
        <v>0</v>
      </c>
      <c r="H51" s="2">
        <f t="shared" si="7"/>
        <v>0</v>
      </c>
      <c r="I51" s="39"/>
    </row>
    <row r="52" spans="1:9" ht="14.25" customHeight="1">
      <c r="A52" s="37" t="s">
        <v>66</v>
      </c>
      <c r="B52" s="14">
        <v>1003</v>
      </c>
      <c r="C52" s="1">
        <f>C54+C53</f>
        <v>437.8</v>
      </c>
      <c r="D52" s="1">
        <f>D54+D53</f>
        <v>437.8</v>
      </c>
      <c r="E52" s="1">
        <f>E54</f>
        <v>0</v>
      </c>
      <c r="F52" s="27">
        <f>F53+F54</f>
        <v>0</v>
      </c>
      <c r="G52" s="1">
        <f t="shared" si="6"/>
        <v>0</v>
      </c>
      <c r="H52" s="2">
        <f t="shared" si="7"/>
        <v>0</v>
      </c>
      <c r="I52" s="39"/>
    </row>
    <row r="53" spans="1:9" ht="12.75" customHeight="1">
      <c r="A53" s="47" t="s">
        <v>97</v>
      </c>
      <c r="B53" s="46" t="s">
        <v>98</v>
      </c>
      <c r="C53" s="1">
        <v>323.3</v>
      </c>
      <c r="D53" s="1">
        <v>323.3</v>
      </c>
      <c r="E53" s="27"/>
      <c r="F53" s="45"/>
      <c r="G53" s="1">
        <f t="shared" si="6"/>
        <v>0</v>
      </c>
      <c r="H53" s="2">
        <f t="shared" si="7"/>
        <v>0</v>
      </c>
      <c r="I53" s="39"/>
    </row>
    <row r="54" spans="1:9" ht="16.5" customHeight="1">
      <c r="A54" s="44" t="s">
        <v>78</v>
      </c>
      <c r="B54" s="40" t="s">
        <v>79</v>
      </c>
      <c r="C54" s="1">
        <v>114.5</v>
      </c>
      <c r="D54" s="1">
        <v>114.5</v>
      </c>
      <c r="E54" s="27"/>
      <c r="F54" s="27"/>
      <c r="G54" s="1">
        <f t="shared" si="6"/>
        <v>0</v>
      </c>
      <c r="H54" s="2">
        <f t="shared" si="7"/>
        <v>0</v>
      </c>
      <c r="I54" s="39"/>
    </row>
    <row r="55" spans="1:9" ht="19.5" customHeight="1">
      <c r="A55" s="26" t="s">
        <v>18</v>
      </c>
      <c r="B55" s="16"/>
      <c r="C55" s="7">
        <f>C35+C39+C40+C44+C45+C46+C50+C51+C52+C42+C43</f>
        <v>2809.1000000000004</v>
      </c>
      <c r="D55" s="7">
        <f>D35+D39+D40+D44+D45+D46+D50+D51+D52+D42+D43</f>
        <v>2810.7</v>
      </c>
      <c r="E55" s="7">
        <f>E35+E39+E40+E44+E45+E46+E50+E51+E43+E52</f>
        <v>537.4</v>
      </c>
      <c r="F55" s="7">
        <f>F35+F39+F40+F44+F45+F46+F50+F51+F52+F43</f>
        <v>394.5</v>
      </c>
      <c r="G55" s="1">
        <f t="shared" si="6"/>
        <v>19.130682424975966</v>
      </c>
      <c r="H55" s="2">
        <f t="shared" si="7"/>
        <v>19.119792222578006</v>
      </c>
      <c r="I55" s="39">
        <f>E55/F55*100</f>
        <v>136.2230671736375</v>
      </c>
    </row>
    <row r="56" spans="1:9" ht="21.75" customHeight="1">
      <c r="A56" s="25" t="s">
        <v>47</v>
      </c>
      <c r="B56" s="19"/>
      <c r="C56" s="7">
        <f>C33-C55</f>
        <v>0</v>
      </c>
      <c r="D56" s="7">
        <f>D33-D55</f>
        <v>0</v>
      </c>
      <c r="E56" s="7">
        <f>E33-E55</f>
        <v>124.5</v>
      </c>
      <c r="F56" s="7">
        <f>F33-F55</f>
        <v>199.5100000000001</v>
      </c>
      <c r="G56" s="1"/>
      <c r="H56" s="8"/>
      <c r="I56" s="36"/>
    </row>
    <row r="57" spans="1:8" ht="12" customHeight="1">
      <c r="A57" s="30"/>
      <c r="B57" s="31"/>
      <c r="C57" s="32"/>
      <c r="D57" s="32"/>
      <c r="E57" s="32"/>
      <c r="F57" s="32"/>
      <c r="G57" s="33"/>
      <c r="H57" s="34"/>
    </row>
    <row r="58" spans="1:6" ht="12.75">
      <c r="A58" t="s">
        <v>50</v>
      </c>
      <c r="C58" s="60" t="s">
        <v>51</v>
      </c>
      <c r="D58" s="60"/>
      <c r="E58" s="60"/>
      <c r="F58" s="29"/>
    </row>
    <row r="59" spans="3:6" ht="12.75">
      <c r="C59" s="60"/>
      <c r="D59" s="60"/>
      <c r="E59" s="60"/>
      <c r="F59" s="29"/>
    </row>
    <row r="60" spans="1:6" ht="12.75">
      <c r="A60" s="42"/>
      <c r="C60" s="29"/>
      <c r="D60" s="29"/>
      <c r="E60" s="29"/>
      <c r="F60" s="29"/>
    </row>
    <row r="61" spans="3:6" ht="12.75">
      <c r="C61" s="29"/>
      <c r="D61" s="29"/>
      <c r="E61" s="29"/>
      <c r="F61" s="29"/>
    </row>
    <row r="62" ht="12.75">
      <c r="A62" s="35"/>
    </row>
  </sheetData>
  <mergeCells count="4">
    <mergeCell ref="A1:I1"/>
    <mergeCell ref="C59:E59"/>
    <mergeCell ref="G2:H2"/>
    <mergeCell ref="C58:E58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zoomScale="150" zoomScaleNormal="150" workbookViewId="0" topLeftCell="A1">
      <selection activeCell="B18" sqref="B18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3" width="8.625" style="0" customWidth="1"/>
    <col min="4" max="4" width="6.75390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</row>
    <row r="2" spans="7:8" ht="12.75">
      <c r="G2" s="61" t="s">
        <v>25</v>
      </c>
      <c r="H2" s="61"/>
    </row>
    <row r="3" spans="1:9" ht="50.25" customHeight="1">
      <c r="A3" s="9" t="s">
        <v>0</v>
      </c>
      <c r="B3" s="9" t="s">
        <v>27</v>
      </c>
      <c r="C3" s="10" t="s">
        <v>85</v>
      </c>
      <c r="D3" s="10" t="s">
        <v>86</v>
      </c>
      <c r="E3" s="10" t="s">
        <v>87</v>
      </c>
      <c r="F3" s="10" t="s">
        <v>88</v>
      </c>
      <c r="G3" s="10" t="s">
        <v>65</v>
      </c>
      <c r="H3" s="10" t="s">
        <v>49</v>
      </c>
      <c r="I3" s="10" t="s">
        <v>96</v>
      </c>
    </row>
    <row r="4" spans="1:9" ht="12" customHeight="1">
      <c r="A4" s="11" t="s">
        <v>1</v>
      </c>
      <c r="B4" s="12"/>
      <c r="C4" s="1">
        <f>C5+C16</f>
        <v>523.5</v>
      </c>
      <c r="D4" s="1">
        <f>D5+D16</f>
        <v>523.5</v>
      </c>
      <c r="E4" s="1">
        <f>E5+E16</f>
        <v>96.20000000000002</v>
      </c>
      <c r="F4" s="1">
        <f>F5+F16</f>
        <v>64.9</v>
      </c>
      <c r="G4" s="1">
        <f>E4/C4*100</f>
        <v>18.376313276026746</v>
      </c>
      <c r="H4" s="2">
        <f aca="true" t="shared" si="0" ref="H4:H55">E4/D4*100</f>
        <v>18.376313276026746</v>
      </c>
      <c r="I4" s="39">
        <f aca="true" t="shared" si="1" ref="I4:I55">E4/F4*100</f>
        <v>148.22804314329738</v>
      </c>
    </row>
    <row r="5" spans="1:9" ht="12.75">
      <c r="A5" s="20" t="s">
        <v>19</v>
      </c>
      <c r="B5" s="12"/>
      <c r="C5" s="1">
        <f>C6+C8+C10+C15</f>
        <v>511.5</v>
      </c>
      <c r="D5" s="1">
        <f>D6+D8+D10+D15</f>
        <v>511.5</v>
      </c>
      <c r="E5" s="1">
        <f>E6+E8+E10</f>
        <v>95.30000000000001</v>
      </c>
      <c r="F5" s="1">
        <f>F6+F8+F10</f>
        <v>60.9</v>
      </c>
      <c r="G5" s="1">
        <f aca="true" t="shared" si="2" ref="G5:G55">E5/C5*100</f>
        <v>18.63147605083089</v>
      </c>
      <c r="H5" s="2">
        <f t="shared" si="0"/>
        <v>18.63147605083089</v>
      </c>
      <c r="I5" s="39">
        <f t="shared" si="1"/>
        <v>156.48604269293926</v>
      </c>
    </row>
    <row r="6" spans="1:9" ht="12.75">
      <c r="A6" s="21" t="s">
        <v>2</v>
      </c>
      <c r="B6" s="13" t="s">
        <v>28</v>
      </c>
      <c r="C6" s="3">
        <f>C7</f>
        <v>240</v>
      </c>
      <c r="D6" s="3">
        <f>D7</f>
        <v>240</v>
      </c>
      <c r="E6" s="3">
        <f>E7</f>
        <v>35</v>
      </c>
      <c r="F6" s="3">
        <f>F7</f>
        <v>29.5</v>
      </c>
      <c r="G6" s="1">
        <f t="shared" si="2"/>
        <v>14.583333333333334</v>
      </c>
      <c r="H6" s="2">
        <f t="shared" si="0"/>
        <v>14.583333333333334</v>
      </c>
      <c r="I6" s="39">
        <f t="shared" si="1"/>
        <v>118.64406779661016</v>
      </c>
    </row>
    <row r="7" spans="1:9" ht="12.75">
      <c r="A7" s="22" t="s">
        <v>3</v>
      </c>
      <c r="B7" s="9" t="s">
        <v>61</v>
      </c>
      <c r="C7" s="4">
        <v>240</v>
      </c>
      <c r="D7" s="4">
        <v>240</v>
      </c>
      <c r="E7" s="4">
        <v>35</v>
      </c>
      <c r="F7" s="4">
        <v>29.5</v>
      </c>
      <c r="G7" s="1">
        <f t="shared" si="2"/>
        <v>14.583333333333334</v>
      </c>
      <c r="H7" s="2">
        <f t="shared" si="0"/>
        <v>14.583333333333334</v>
      </c>
      <c r="I7" s="39">
        <f t="shared" si="1"/>
        <v>118.64406779661016</v>
      </c>
    </row>
    <row r="8" spans="1:9" ht="12.75">
      <c r="A8" s="21" t="s">
        <v>4</v>
      </c>
      <c r="B8" s="13" t="s">
        <v>29</v>
      </c>
      <c r="C8" s="3">
        <f>C9</f>
        <v>15</v>
      </c>
      <c r="D8" s="3">
        <f>D9</f>
        <v>15</v>
      </c>
      <c r="E8" s="3">
        <f>E9</f>
        <v>25</v>
      </c>
      <c r="F8" s="3">
        <f>F9</f>
        <v>1.2</v>
      </c>
      <c r="G8" s="1">
        <f t="shared" si="2"/>
        <v>166.66666666666669</v>
      </c>
      <c r="H8" s="2">
        <f t="shared" si="0"/>
        <v>166.66666666666669</v>
      </c>
      <c r="I8" s="39" t="s">
        <v>99</v>
      </c>
    </row>
    <row r="9" spans="1:9" ht="17.25" customHeight="1">
      <c r="A9" s="23" t="s">
        <v>5</v>
      </c>
      <c r="B9" s="10" t="s">
        <v>62</v>
      </c>
      <c r="C9" s="4">
        <v>15</v>
      </c>
      <c r="D9" s="4">
        <v>15</v>
      </c>
      <c r="E9" s="4">
        <v>25</v>
      </c>
      <c r="F9" s="4">
        <v>1.2</v>
      </c>
      <c r="G9" s="1">
        <f t="shared" si="2"/>
        <v>166.66666666666669</v>
      </c>
      <c r="H9" s="2">
        <f t="shared" si="0"/>
        <v>166.66666666666669</v>
      </c>
      <c r="I9" s="39" t="s">
        <v>99</v>
      </c>
    </row>
    <row r="10" spans="1:9" ht="17.25" customHeight="1">
      <c r="A10" s="24" t="s">
        <v>6</v>
      </c>
      <c r="B10" s="14" t="s">
        <v>30</v>
      </c>
      <c r="C10" s="3">
        <f>C11+C12</f>
        <v>254.5</v>
      </c>
      <c r="D10" s="3">
        <f>D11+D12</f>
        <v>254.5</v>
      </c>
      <c r="E10" s="41">
        <f>E11+E12</f>
        <v>35.300000000000004</v>
      </c>
      <c r="F10" s="3">
        <f>F11+F12</f>
        <v>30.2</v>
      </c>
      <c r="G10" s="1">
        <f t="shared" si="2"/>
        <v>13.870333988212183</v>
      </c>
      <c r="H10" s="2">
        <f t="shared" si="0"/>
        <v>13.870333988212183</v>
      </c>
      <c r="I10" s="39">
        <f t="shared" si="1"/>
        <v>116.88741721854305</v>
      </c>
    </row>
    <row r="11" spans="1:9" ht="12.75">
      <c r="A11" s="23" t="s">
        <v>7</v>
      </c>
      <c r="B11" s="10" t="s">
        <v>31</v>
      </c>
      <c r="C11" s="4">
        <v>48.5</v>
      </c>
      <c r="D11" s="4">
        <v>48.5</v>
      </c>
      <c r="E11" s="28">
        <v>1.7</v>
      </c>
      <c r="F11" s="4">
        <v>0.2</v>
      </c>
      <c r="G11" s="1">
        <f t="shared" si="2"/>
        <v>3.5051546391752577</v>
      </c>
      <c r="H11" s="2">
        <f t="shared" si="0"/>
        <v>3.5051546391752577</v>
      </c>
      <c r="I11" s="39" t="s">
        <v>100</v>
      </c>
    </row>
    <row r="12" spans="1:9" ht="12.75">
      <c r="A12" s="24" t="s">
        <v>22</v>
      </c>
      <c r="B12" s="14" t="s">
        <v>32</v>
      </c>
      <c r="C12" s="27">
        <f>C13+C14</f>
        <v>206</v>
      </c>
      <c r="D12" s="27">
        <f>D13+D14</f>
        <v>206</v>
      </c>
      <c r="E12" s="27">
        <f>E13+E14</f>
        <v>33.6</v>
      </c>
      <c r="F12" s="27">
        <f>F13+F14</f>
        <v>30</v>
      </c>
      <c r="G12" s="1">
        <f t="shared" si="2"/>
        <v>16.310679611650485</v>
      </c>
      <c r="H12" s="2">
        <f t="shared" si="0"/>
        <v>16.310679611650485</v>
      </c>
      <c r="I12" s="39">
        <f t="shared" si="1"/>
        <v>112.00000000000001</v>
      </c>
    </row>
    <row r="13" spans="1:9" ht="12.75">
      <c r="A13" s="23" t="s">
        <v>8</v>
      </c>
      <c r="B13" s="10" t="s">
        <v>33</v>
      </c>
      <c r="C13" s="4">
        <v>204.7</v>
      </c>
      <c r="D13" s="4">
        <v>204.7</v>
      </c>
      <c r="E13" s="4">
        <v>33</v>
      </c>
      <c r="F13" s="4">
        <v>30</v>
      </c>
      <c r="G13" s="1">
        <f t="shared" si="2"/>
        <v>16.12115290669272</v>
      </c>
      <c r="H13" s="2">
        <f t="shared" si="0"/>
        <v>16.12115290669272</v>
      </c>
      <c r="I13" s="39">
        <f t="shared" si="1"/>
        <v>110.00000000000001</v>
      </c>
    </row>
    <row r="14" spans="1:9" ht="12.75">
      <c r="A14" s="23" t="s">
        <v>9</v>
      </c>
      <c r="B14" s="10" t="s">
        <v>34</v>
      </c>
      <c r="C14" s="4">
        <v>1.3</v>
      </c>
      <c r="D14" s="4">
        <v>1.3</v>
      </c>
      <c r="E14" s="28">
        <v>0.6</v>
      </c>
      <c r="F14" s="28"/>
      <c r="G14" s="1">
        <f t="shared" si="2"/>
        <v>46.15384615384615</v>
      </c>
      <c r="H14" s="2">
        <f t="shared" si="0"/>
        <v>46.15384615384615</v>
      </c>
      <c r="I14" s="39"/>
    </row>
    <row r="15" spans="1:9" ht="12.75">
      <c r="A15" s="23" t="s">
        <v>89</v>
      </c>
      <c r="B15" s="14" t="s">
        <v>90</v>
      </c>
      <c r="C15" s="4">
        <v>2</v>
      </c>
      <c r="D15" s="4">
        <v>2</v>
      </c>
      <c r="E15" s="28"/>
      <c r="F15" s="28"/>
      <c r="G15" s="1">
        <f t="shared" si="2"/>
        <v>0</v>
      </c>
      <c r="H15" s="2">
        <f t="shared" si="0"/>
        <v>0</v>
      </c>
      <c r="I15" s="39"/>
    </row>
    <row r="16" spans="1:9" ht="12.75">
      <c r="A16" s="25" t="s">
        <v>20</v>
      </c>
      <c r="B16" s="15"/>
      <c r="C16" s="1">
        <f>C17</f>
        <v>12</v>
      </c>
      <c r="D16" s="1">
        <f>D17+D19+D20</f>
        <v>12</v>
      </c>
      <c r="E16" s="1">
        <f>E17+E19+E20</f>
        <v>0.9</v>
      </c>
      <c r="F16" s="1">
        <f>F17+F21</f>
        <v>4</v>
      </c>
      <c r="G16" s="1">
        <f t="shared" si="2"/>
        <v>7.5</v>
      </c>
      <c r="H16" s="2">
        <f t="shared" si="0"/>
        <v>7.5</v>
      </c>
      <c r="I16" s="39">
        <f t="shared" si="1"/>
        <v>22.5</v>
      </c>
    </row>
    <row r="17" spans="1:9" ht="48">
      <c r="A17" s="24" t="s">
        <v>10</v>
      </c>
      <c r="B17" s="14" t="s">
        <v>35</v>
      </c>
      <c r="C17" s="3">
        <f>C18</f>
        <v>12</v>
      </c>
      <c r="D17" s="3">
        <f>D18</f>
        <v>12</v>
      </c>
      <c r="E17" s="3">
        <f>E18</f>
        <v>0.9</v>
      </c>
      <c r="F17" s="3">
        <f>F18</f>
        <v>1</v>
      </c>
      <c r="G17" s="1">
        <f t="shared" si="2"/>
        <v>7.5</v>
      </c>
      <c r="H17" s="2">
        <f t="shared" si="0"/>
        <v>7.5</v>
      </c>
      <c r="I17" s="39">
        <f t="shared" si="1"/>
        <v>90</v>
      </c>
    </row>
    <row r="18" spans="1:9" ht="46.5" customHeight="1">
      <c r="A18" s="23" t="s">
        <v>64</v>
      </c>
      <c r="B18" s="10" t="s">
        <v>69</v>
      </c>
      <c r="C18" s="4">
        <v>12</v>
      </c>
      <c r="D18" s="4">
        <v>12</v>
      </c>
      <c r="E18" s="4">
        <v>0.9</v>
      </c>
      <c r="F18" s="4">
        <v>1</v>
      </c>
      <c r="G18" s="1">
        <f t="shared" si="2"/>
        <v>7.5</v>
      </c>
      <c r="H18" s="2">
        <f t="shared" si="0"/>
        <v>7.5</v>
      </c>
      <c r="I18" s="39">
        <f t="shared" si="1"/>
        <v>90</v>
      </c>
    </row>
    <row r="19" spans="1:9" ht="0.75" customHeight="1" hidden="1">
      <c r="A19" s="23" t="s">
        <v>68</v>
      </c>
      <c r="B19" s="10" t="s">
        <v>67</v>
      </c>
      <c r="C19" s="4"/>
      <c r="D19" s="4"/>
      <c r="E19" s="4"/>
      <c r="F19" s="4"/>
      <c r="G19" s="1" t="e">
        <f t="shared" si="2"/>
        <v>#DIV/0!</v>
      </c>
      <c r="H19" s="2" t="e">
        <f t="shared" si="0"/>
        <v>#DIV/0!</v>
      </c>
      <c r="I19" s="39" t="e">
        <f t="shared" si="1"/>
        <v>#DIV/0!</v>
      </c>
    </row>
    <row r="20" spans="1:9" ht="24" hidden="1">
      <c r="A20" s="23" t="s">
        <v>82</v>
      </c>
      <c r="B20" s="10" t="s">
        <v>81</v>
      </c>
      <c r="C20" s="4"/>
      <c r="D20" s="4"/>
      <c r="E20" s="4"/>
      <c r="F20" s="4"/>
      <c r="G20" s="1" t="e">
        <f t="shared" si="2"/>
        <v>#DIV/0!</v>
      </c>
      <c r="H20" s="2" t="e">
        <f t="shared" si="0"/>
        <v>#DIV/0!</v>
      </c>
      <c r="I20" s="39" t="e">
        <f t="shared" si="1"/>
        <v>#DIV/0!</v>
      </c>
    </row>
    <row r="21" spans="1:9" ht="24">
      <c r="A21" s="23" t="s">
        <v>68</v>
      </c>
      <c r="B21" s="10" t="s">
        <v>67</v>
      </c>
      <c r="C21" s="4"/>
      <c r="D21" s="4"/>
      <c r="E21" s="4"/>
      <c r="F21" s="4">
        <v>3</v>
      </c>
      <c r="G21" s="1"/>
      <c r="H21" s="2"/>
      <c r="I21" s="39">
        <f t="shared" si="1"/>
        <v>0</v>
      </c>
    </row>
    <row r="22" spans="1:9" ht="15" customHeight="1">
      <c r="A22" s="24" t="s">
        <v>11</v>
      </c>
      <c r="B22" s="14" t="s">
        <v>36</v>
      </c>
      <c r="C22" s="3">
        <f>C23+C24+C28+C29+C27+C26</f>
        <v>1952.0999999999997</v>
      </c>
      <c r="D22" s="3">
        <f>D23+D24+D28+D29+D27+D26</f>
        <v>1953.6999999999996</v>
      </c>
      <c r="E22" s="3">
        <f>E23+E24+E28+E29+E27+E26</f>
        <v>406.5</v>
      </c>
      <c r="F22" s="3">
        <f>F23+F24+F28+F29+F25</f>
        <v>329.3</v>
      </c>
      <c r="G22" s="1">
        <f t="shared" si="2"/>
        <v>20.823728292607964</v>
      </c>
      <c r="H22" s="2">
        <f t="shared" si="0"/>
        <v>20.806674515022785</v>
      </c>
      <c r="I22" s="39">
        <f t="shared" si="1"/>
        <v>123.44366838748861</v>
      </c>
    </row>
    <row r="23" spans="1:9" ht="23.25" customHeight="1">
      <c r="A23" s="23" t="s">
        <v>48</v>
      </c>
      <c r="B23" s="10" t="s">
        <v>37</v>
      </c>
      <c r="C23" s="4">
        <v>1523.1</v>
      </c>
      <c r="D23" s="4">
        <v>1523.1</v>
      </c>
      <c r="E23" s="4">
        <v>396</v>
      </c>
      <c r="F23" s="4">
        <v>318.6</v>
      </c>
      <c r="G23" s="1">
        <f t="shared" si="2"/>
        <v>25.99960606657475</v>
      </c>
      <c r="H23" s="2">
        <f t="shared" si="0"/>
        <v>25.99960606657475</v>
      </c>
      <c r="I23" s="39">
        <f t="shared" si="1"/>
        <v>124.29378531073445</v>
      </c>
    </row>
    <row r="24" spans="1:9" ht="36" hidden="1">
      <c r="A24" s="23" t="s">
        <v>74</v>
      </c>
      <c r="B24" s="10" t="s">
        <v>44</v>
      </c>
      <c r="C24" s="4"/>
      <c r="D24" s="4"/>
      <c r="E24" s="4"/>
      <c r="F24" s="4"/>
      <c r="G24" s="1"/>
      <c r="H24" s="2"/>
      <c r="I24" s="39"/>
    </row>
    <row r="25" spans="1:9" ht="0.75" customHeight="1" hidden="1">
      <c r="A25" s="23" t="s">
        <v>70</v>
      </c>
      <c r="B25" s="10" t="s">
        <v>83</v>
      </c>
      <c r="C25" s="4"/>
      <c r="D25" s="4">
        <v>0</v>
      </c>
      <c r="E25" s="4"/>
      <c r="F25" s="4"/>
      <c r="G25" s="1"/>
      <c r="H25" s="2"/>
      <c r="I25" s="39"/>
    </row>
    <row r="26" spans="1:9" ht="31.5" customHeight="1">
      <c r="A26" s="43" t="s">
        <v>94</v>
      </c>
      <c r="B26" s="10" t="s">
        <v>95</v>
      </c>
      <c r="C26" s="4">
        <v>87.3</v>
      </c>
      <c r="D26" s="4">
        <v>87.3</v>
      </c>
      <c r="E26" s="4"/>
      <c r="F26" s="4"/>
      <c r="G26" s="1">
        <f t="shared" si="2"/>
        <v>0</v>
      </c>
      <c r="H26" s="2">
        <f t="shared" si="0"/>
        <v>0</v>
      </c>
      <c r="I26" s="39"/>
    </row>
    <row r="27" spans="1:9" ht="34.5" customHeight="1">
      <c r="A27" s="23" t="s">
        <v>80</v>
      </c>
      <c r="B27" s="10" t="s">
        <v>77</v>
      </c>
      <c r="C27" s="4">
        <v>299.4</v>
      </c>
      <c r="D27" s="4">
        <v>299.4</v>
      </c>
      <c r="E27" s="4"/>
      <c r="F27" s="4"/>
      <c r="G27" s="1">
        <f t="shared" si="2"/>
        <v>0</v>
      </c>
      <c r="H27" s="2">
        <f t="shared" si="0"/>
        <v>0</v>
      </c>
      <c r="I27" s="39"/>
    </row>
    <row r="28" spans="1:9" ht="27.75" customHeight="1">
      <c r="A28" s="23" t="s">
        <v>91</v>
      </c>
      <c r="B28" s="10" t="s">
        <v>63</v>
      </c>
      <c r="C28" s="4">
        <v>42.2</v>
      </c>
      <c r="D28" s="4">
        <v>43.8</v>
      </c>
      <c r="E28" s="4">
        <v>10.5</v>
      </c>
      <c r="F28" s="4">
        <v>10.7</v>
      </c>
      <c r="G28" s="1">
        <f t="shared" si="2"/>
        <v>24.881516587677723</v>
      </c>
      <c r="H28" s="2">
        <f t="shared" si="0"/>
        <v>23.972602739726028</v>
      </c>
      <c r="I28" s="39">
        <f t="shared" si="1"/>
        <v>98.13084112149534</v>
      </c>
    </row>
    <row r="29" spans="1:9" ht="22.5" customHeight="1">
      <c r="A29" s="23" t="s">
        <v>92</v>
      </c>
      <c r="B29" s="10" t="s">
        <v>93</v>
      </c>
      <c r="C29" s="4">
        <v>0.1</v>
      </c>
      <c r="D29" s="4">
        <v>0.1</v>
      </c>
      <c r="E29" s="4"/>
      <c r="F29" s="4"/>
      <c r="G29" s="1">
        <f t="shared" si="2"/>
        <v>0</v>
      </c>
      <c r="H29" s="2">
        <f t="shared" si="0"/>
        <v>0</v>
      </c>
      <c r="I29" s="39"/>
    </row>
    <row r="30" spans="1:9" ht="0.75" customHeight="1" hidden="1">
      <c r="A30" s="23" t="s">
        <v>26</v>
      </c>
      <c r="B30" s="10"/>
      <c r="C30" s="4"/>
      <c r="D30" s="4"/>
      <c r="E30" s="4"/>
      <c r="F30" s="4"/>
      <c r="G30" s="1" t="e">
        <f t="shared" si="2"/>
        <v>#DIV/0!</v>
      </c>
      <c r="H30" s="2" t="e">
        <f t="shared" si="0"/>
        <v>#DIV/0!</v>
      </c>
      <c r="I30" s="39" t="e">
        <f t="shared" si="1"/>
        <v>#DIV/0!</v>
      </c>
    </row>
    <row r="31" spans="1:9" ht="46.5" customHeight="1" hidden="1">
      <c r="A31" s="23" t="s">
        <v>70</v>
      </c>
      <c r="B31" s="10" t="s">
        <v>71</v>
      </c>
      <c r="C31" s="4"/>
      <c r="D31" s="4">
        <v>0</v>
      </c>
      <c r="E31" s="4"/>
      <c r="F31" s="4"/>
      <c r="G31" s="1" t="e">
        <f t="shared" si="2"/>
        <v>#DIV/0!</v>
      </c>
      <c r="H31" s="2" t="e">
        <f t="shared" si="0"/>
        <v>#DIV/0!</v>
      </c>
      <c r="I31" s="39" t="e">
        <f t="shared" si="1"/>
        <v>#DIV/0!</v>
      </c>
    </row>
    <row r="32" spans="1:9" ht="24.75" customHeight="1">
      <c r="A32" s="24" t="s">
        <v>12</v>
      </c>
      <c r="B32" s="14" t="s">
        <v>38</v>
      </c>
      <c r="C32" s="3">
        <v>333.5</v>
      </c>
      <c r="D32" s="3">
        <v>333.5</v>
      </c>
      <c r="E32" s="3">
        <v>2</v>
      </c>
      <c r="F32" s="3">
        <v>1.1</v>
      </c>
      <c r="G32" s="1">
        <f t="shared" si="2"/>
        <v>0.5997001499250375</v>
      </c>
      <c r="H32" s="2">
        <f t="shared" si="0"/>
        <v>0.5997001499250375</v>
      </c>
      <c r="I32" s="39">
        <f t="shared" si="1"/>
        <v>181.8181818181818</v>
      </c>
    </row>
    <row r="33" spans="1:9" ht="17.25" customHeight="1">
      <c r="A33" s="26" t="s">
        <v>13</v>
      </c>
      <c r="B33" s="16"/>
      <c r="C33" s="5">
        <f>C4+C22+C32</f>
        <v>2809.0999999999995</v>
      </c>
      <c r="D33" s="5">
        <f>D4+D22+D32</f>
        <v>2810.7</v>
      </c>
      <c r="E33" s="5">
        <f>E4+E22+E32</f>
        <v>504.70000000000005</v>
      </c>
      <c r="F33" s="5">
        <f>F4+F22+F32</f>
        <v>395.30000000000007</v>
      </c>
      <c r="G33" s="1">
        <f t="shared" si="2"/>
        <v>17.966608522302522</v>
      </c>
      <c r="H33" s="2">
        <f t="shared" si="0"/>
        <v>17.95638097271143</v>
      </c>
      <c r="I33" s="39">
        <f t="shared" si="1"/>
        <v>127.67518340500885</v>
      </c>
    </row>
    <row r="34" spans="1:9" ht="15" customHeight="1">
      <c r="A34" s="15" t="s">
        <v>14</v>
      </c>
      <c r="B34" s="15"/>
      <c r="C34" s="6"/>
      <c r="D34" s="6"/>
      <c r="E34" s="6"/>
      <c r="F34" s="6"/>
      <c r="G34" s="1"/>
      <c r="H34" s="2"/>
      <c r="I34" s="39"/>
    </row>
    <row r="35" spans="1:9" ht="14.25" customHeight="1">
      <c r="A35" s="24" t="s">
        <v>15</v>
      </c>
      <c r="B35" s="17" t="s">
        <v>39</v>
      </c>
      <c r="C35" s="3">
        <v>833.3</v>
      </c>
      <c r="D35" s="3">
        <v>833.3</v>
      </c>
      <c r="E35" s="3">
        <v>147.2</v>
      </c>
      <c r="F35" s="3">
        <v>122.2</v>
      </c>
      <c r="G35" s="1">
        <f t="shared" si="2"/>
        <v>17.664706588263527</v>
      </c>
      <c r="H35" s="2">
        <f t="shared" si="0"/>
        <v>17.664706588263527</v>
      </c>
      <c r="I35" s="39">
        <f t="shared" si="1"/>
        <v>120.4582651391162</v>
      </c>
    </row>
    <row r="36" spans="1:9" ht="12.75">
      <c r="A36" s="23" t="s">
        <v>16</v>
      </c>
      <c r="B36" s="10">
        <v>211.213</v>
      </c>
      <c r="C36" s="4">
        <v>750.5</v>
      </c>
      <c r="D36" s="4">
        <v>750.5</v>
      </c>
      <c r="E36" s="4">
        <v>132.4</v>
      </c>
      <c r="F36" s="4">
        <v>104.8</v>
      </c>
      <c r="G36" s="1">
        <f t="shared" si="2"/>
        <v>17.64157228514324</v>
      </c>
      <c r="H36" s="2">
        <f t="shared" si="0"/>
        <v>17.64157228514324</v>
      </c>
      <c r="I36" s="39">
        <f t="shared" si="1"/>
        <v>126.33587786259544</v>
      </c>
    </row>
    <row r="37" spans="1:9" ht="12.75">
      <c r="A37" s="23" t="s">
        <v>23</v>
      </c>
      <c r="B37" s="10">
        <v>223</v>
      </c>
      <c r="C37" s="4">
        <v>14.8</v>
      </c>
      <c r="D37" s="4">
        <v>14.8</v>
      </c>
      <c r="E37" s="4">
        <v>5.7</v>
      </c>
      <c r="F37" s="4">
        <v>4</v>
      </c>
      <c r="G37" s="1">
        <f t="shared" si="2"/>
        <v>38.513513513513516</v>
      </c>
      <c r="H37" s="2">
        <f t="shared" si="0"/>
        <v>38.513513513513516</v>
      </c>
      <c r="I37" s="39">
        <f t="shared" si="1"/>
        <v>142.5</v>
      </c>
    </row>
    <row r="38" spans="1:9" ht="12.75">
      <c r="A38" s="23" t="s">
        <v>17</v>
      </c>
      <c r="B38" s="10"/>
      <c r="C38" s="4">
        <f>C35-C36-C37</f>
        <v>67.99999999999996</v>
      </c>
      <c r="D38" s="4">
        <f>D35-D36-D37</f>
        <v>67.99999999999996</v>
      </c>
      <c r="E38" s="4">
        <f>E35-E36-E37</f>
        <v>9.099999999999984</v>
      </c>
      <c r="F38" s="4">
        <f>F35-F36-F37</f>
        <v>13.400000000000006</v>
      </c>
      <c r="G38" s="1">
        <f t="shared" si="2"/>
        <v>13.382352941176453</v>
      </c>
      <c r="H38" s="2">
        <f t="shared" si="0"/>
        <v>13.382352941176453</v>
      </c>
      <c r="I38" s="39">
        <f t="shared" si="1"/>
        <v>67.91044776119388</v>
      </c>
    </row>
    <row r="39" spans="1:9" ht="12.75">
      <c r="A39" s="25" t="s">
        <v>24</v>
      </c>
      <c r="B39" s="18" t="s">
        <v>52</v>
      </c>
      <c r="C39" s="1">
        <v>42.2</v>
      </c>
      <c r="D39" s="1">
        <v>43.8</v>
      </c>
      <c r="E39" s="1">
        <v>10.5</v>
      </c>
      <c r="F39" s="1">
        <v>6.9</v>
      </c>
      <c r="G39" s="1">
        <f t="shared" si="2"/>
        <v>24.881516587677723</v>
      </c>
      <c r="H39" s="2">
        <f t="shared" si="0"/>
        <v>23.972602739726028</v>
      </c>
      <c r="I39" s="39">
        <f t="shared" si="1"/>
        <v>152.17391304347825</v>
      </c>
    </row>
    <row r="40" spans="1:9" ht="20.25" customHeight="1">
      <c r="A40" s="24" t="s">
        <v>40</v>
      </c>
      <c r="B40" s="17" t="s">
        <v>41</v>
      </c>
      <c r="C40" s="3">
        <v>1.2</v>
      </c>
      <c r="D40" s="3">
        <v>1.2</v>
      </c>
      <c r="E40" s="3"/>
      <c r="F40" s="3"/>
      <c r="G40" s="1">
        <f t="shared" si="2"/>
        <v>0</v>
      </c>
      <c r="H40" s="2">
        <f t="shared" si="0"/>
        <v>0</v>
      </c>
      <c r="I40" s="39"/>
    </row>
    <row r="41" spans="1:9" ht="12.75" hidden="1">
      <c r="A41" s="24" t="s">
        <v>53</v>
      </c>
      <c r="B41" s="17" t="s">
        <v>42</v>
      </c>
      <c r="C41" s="3"/>
      <c r="D41" s="3"/>
      <c r="E41" s="3"/>
      <c r="F41" s="3"/>
      <c r="G41" s="1" t="e">
        <f t="shared" si="2"/>
        <v>#DIV/0!</v>
      </c>
      <c r="H41" s="2" t="e">
        <f t="shared" si="0"/>
        <v>#DIV/0!</v>
      </c>
      <c r="I41" s="39" t="e">
        <f t="shared" si="1"/>
        <v>#DIV/0!</v>
      </c>
    </row>
    <row r="42" spans="1:9" ht="12.75" hidden="1">
      <c r="A42" s="24" t="s">
        <v>73</v>
      </c>
      <c r="B42" s="17" t="s">
        <v>72</v>
      </c>
      <c r="C42" s="3"/>
      <c r="D42" s="3"/>
      <c r="E42" s="3"/>
      <c r="F42" s="3"/>
      <c r="G42" s="1" t="e">
        <f t="shared" si="2"/>
        <v>#DIV/0!</v>
      </c>
      <c r="H42" s="2" t="e">
        <f t="shared" si="0"/>
        <v>#DIV/0!</v>
      </c>
      <c r="I42" s="39" t="e">
        <f t="shared" si="1"/>
        <v>#DIV/0!</v>
      </c>
    </row>
    <row r="43" spans="1:9" ht="12.75" hidden="1">
      <c r="A43" s="24" t="s">
        <v>76</v>
      </c>
      <c r="B43" s="17" t="s">
        <v>75</v>
      </c>
      <c r="C43" s="3"/>
      <c r="D43" s="3"/>
      <c r="E43" s="3"/>
      <c r="F43" s="3"/>
      <c r="G43" s="1" t="e">
        <f t="shared" si="2"/>
        <v>#DIV/0!</v>
      </c>
      <c r="H43" s="2" t="e">
        <f t="shared" si="0"/>
        <v>#DIV/0!</v>
      </c>
      <c r="I43" s="39" t="e">
        <f t="shared" si="1"/>
        <v>#DIV/0!</v>
      </c>
    </row>
    <row r="44" spans="1:9" ht="12.75">
      <c r="A44" s="24" t="s">
        <v>55</v>
      </c>
      <c r="B44" s="17" t="s">
        <v>54</v>
      </c>
      <c r="C44" s="3">
        <v>654.8</v>
      </c>
      <c r="D44" s="3">
        <v>654.8</v>
      </c>
      <c r="E44" s="3">
        <v>11.7</v>
      </c>
      <c r="F44" s="3">
        <v>13</v>
      </c>
      <c r="G44" s="1">
        <f t="shared" si="2"/>
        <v>1.7868051313378133</v>
      </c>
      <c r="H44" s="2">
        <f t="shared" si="0"/>
        <v>1.7868051313378133</v>
      </c>
      <c r="I44" s="39">
        <f t="shared" si="1"/>
        <v>89.99999999999999</v>
      </c>
    </row>
    <row r="45" spans="1:9" ht="12.75">
      <c r="A45" s="25" t="s">
        <v>45</v>
      </c>
      <c r="B45" s="18" t="s">
        <v>56</v>
      </c>
      <c r="C45" s="1">
        <v>3</v>
      </c>
      <c r="D45" s="1">
        <v>3</v>
      </c>
      <c r="E45" s="4"/>
      <c r="F45" s="4"/>
      <c r="G45" s="1">
        <f t="shared" si="2"/>
        <v>0</v>
      </c>
      <c r="H45" s="2">
        <f t="shared" si="0"/>
        <v>0</v>
      </c>
      <c r="I45" s="39"/>
    </row>
    <row r="46" spans="1:9" ht="24">
      <c r="A46" s="24" t="s">
        <v>21</v>
      </c>
      <c r="B46" s="17" t="s">
        <v>43</v>
      </c>
      <c r="C46" s="3">
        <v>825.3</v>
      </c>
      <c r="D46" s="3">
        <v>825.3</v>
      </c>
      <c r="E46" s="3">
        <v>148.9</v>
      </c>
      <c r="F46" s="3">
        <v>132.5</v>
      </c>
      <c r="G46" s="1">
        <f t="shared" si="2"/>
        <v>18.04192414879438</v>
      </c>
      <c r="H46" s="2">
        <f t="shared" si="0"/>
        <v>18.04192414879438</v>
      </c>
      <c r="I46" s="39">
        <f t="shared" si="1"/>
        <v>112.37735849056605</v>
      </c>
    </row>
    <row r="47" spans="1:9" ht="11.25" customHeight="1">
      <c r="A47" s="23" t="s">
        <v>16</v>
      </c>
      <c r="B47" s="10">
        <v>211.213</v>
      </c>
      <c r="C47" s="4">
        <v>711.2</v>
      </c>
      <c r="D47" s="4">
        <v>711.2</v>
      </c>
      <c r="E47" s="4">
        <v>138.9</v>
      </c>
      <c r="F47" s="4">
        <v>125</v>
      </c>
      <c r="G47" s="1">
        <f t="shared" si="2"/>
        <v>19.53037120359955</v>
      </c>
      <c r="H47" s="2">
        <f t="shared" si="0"/>
        <v>19.53037120359955</v>
      </c>
      <c r="I47" s="39">
        <f t="shared" si="1"/>
        <v>111.11999999999999</v>
      </c>
    </row>
    <row r="48" spans="1:9" ht="12" customHeight="1">
      <c r="A48" s="23" t="s">
        <v>23</v>
      </c>
      <c r="B48" s="10">
        <v>223</v>
      </c>
      <c r="C48" s="4">
        <v>31.8</v>
      </c>
      <c r="D48" s="4">
        <v>31.8</v>
      </c>
      <c r="E48" s="4">
        <v>6.6</v>
      </c>
      <c r="F48" s="4">
        <v>5.8</v>
      </c>
      <c r="G48" s="1">
        <f t="shared" si="2"/>
        <v>20.754716981132074</v>
      </c>
      <c r="H48" s="2">
        <f t="shared" si="0"/>
        <v>20.754716981132074</v>
      </c>
      <c r="I48" s="39">
        <f t="shared" si="1"/>
        <v>113.79310344827587</v>
      </c>
    </row>
    <row r="49" spans="1:9" ht="12.75">
      <c r="A49" s="23" t="s">
        <v>46</v>
      </c>
      <c r="B49" s="10"/>
      <c r="C49" s="4">
        <f>C46-C47-C48</f>
        <v>82.29999999999991</v>
      </c>
      <c r="D49" s="4">
        <f>D46-D47-D48</f>
        <v>82.29999999999991</v>
      </c>
      <c r="E49" s="4">
        <f>E46-E47-E48</f>
        <v>3.4000000000000004</v>
      </c>
      <c r="F49" s="4">
        <f>F46-F47-F48</f>
        <v>1.7000000000000002</v>
      </c>
      <c r="G49" s="1">
        <f t="shared" si="2"/>
        <v>4.131227217496967</v>
      </c>
      <c r="H49" s="2">
        <f t="shared" si="0"/>
        <v>4.131227217496967</v>
      </c>
      <c r="I49" s="39">
        <f t="shared" si="1"/>
        <v>200</v>
      </c>
    </row>
    <row r="50" spans="1:9" ht="14.25" customHeight="1">
      <c r="A50" s="37" t="s">
        <v>58</v>
      </c>
      <c r="B50" s="38" t="s">
        <v>57</v>
      </c>
      <c r="C50" s="27">
        <v>9</v>
      </c>
      <c r="D50" s="27">
        <v>9</v>
      </c>
      <c r="E50" s="27"/>
      <c r="F50" s="27"/>
      <c r="G50" s="1">
        <f t="shared" si="2"/>
        <v>0</v>
      </c>
      <c r="H50" s="2">
        <f t="shared" si="0"/>
        <v>0</v>
      </c>
      <c r="I50" s="39"/>
    </row>
    <row r="51" spans="1:9" ht="12.75" customHeight="1">
      <c r="A51" s="25" t="s">
        <v>59</v>
      </c>
      <c r="B51" s="18" t="s">
        <v>60</v>
      </c>
      <c r="C51" s="1">
        <v>2.5</v>
      </c>
      <c r="D51" s="1">
        <v>2.5</v>
      </c>
      <c r="E51" s="27"/>
      <c r="F51" s="27"/>
      <c r="G51" s="1">
        <f t="shared" si="2"/>
        <v>0</v>
      </c>
      <c r="H51" s="2">
        <f t="shared" si="0"/>
        <v>0</v>
      </c>
      <c r="I51" s="39"/>
    </row>
    <row r="52" spans="1:9" ht="14.25" customHeight="1">
      <c r="A52" s="37" t="s">
        <v>66</v>
      </c>
      <c r="B52" s="14">
        <v>1003</v>
      </c>
      <c r="C52" s="1">
        <f>C54+C53</f>
        <v>437.8</v>
      </c>
      <c r="D52" s="1">
        <f>D54+D53</f>
        <v>437.8</v>
      </c>
      <c r="E52" s="1">
        <f>E54</f>
        <v>0</v>
      </c>
      <c r="F52" s="27">
        <f>F53+F54</f>
        <v>0</v>
      </c>
      <c r="G52" s="1">
        <f t="shared" si="2"/>
        <v>0</v>
      </c>
      <c r="H52" s="2">
        <f t="shared" si="0"/>
        <v>0</v>
      </c>
      <c r="I52" s="39"/>
    </row>
    <row r="53" spans="1:9" ht="12.75" customHeight="1">
      <c r="A53" s="47" t="s">
        <v>97</v>
      </c>
      <c r="B53" s="46" t="s">
        <v>98</v>
      </c>
      <c r="C53" s="1">
        <v>323.3</v>
      </c>
      <c r="D53" s="1">
        <v>323.3</v>
      </c>
      <c r="E53" s="27"/>
      <c r="F53" s="45"/>
      <c r="G53" s="1">
        <f t="shared" si="2"/>
        <v>0</v>
      </c>
      <c r="H53" s="2">
        <f t="shared" si="0"/>
        <v>0</v>
      </c>
      <c r="I53" s="39"/>
    </row>
    <row r="54" spans="1:9" ht="16.5" customHeight="1">
      <c r="A54" s="44" t="s">
        <v>78</v>
      </c>
      <c r="B54" s="40" t="s">
        <v>79</v>
      </c>
      <c r="C54" s="1">
        <v>114.5</v>
      </c>
      <c r="D54" s="1">
        <v>114.5</v>
      </c>
      <c r="E54" s="27"/>
      <c r="F54" s="27"/>
      <c r="G54" s="1">
        <f t="shared" si="2"/>
        <v>0</v>
      </c>
      <c r="H54" s="2">
        <f t="shared" si="0"/>
        <v>0</v>
      </c>
      <c r="I54" s="39"/>
    </row>
    <row r="55" spans="1:9" ht="19.5" customHeight="1">
      <c r="A55" s="26" t="s">
        <v>18</v>
      </c>
      <c r="B55" s="16"/>
      <c r="C55" s="7">
        <f>C35+C39+C40+C44+C45+C46+C50+C51+C52+C42+C43</f>
        <v>2809.1000000000004</v>
      </c>
      <c r="D55" s="7">
        <f>D35+D39+D40+D44+D45+D46+D50+D51+D52+D42+D43</f>
        <v>2810.7</v>
      </c>
      <c r="E55" s="7">
        <f>E35+E39+E40+E44+E45+E46+E50+E51+E43+E52</f>
        <v>318.29999999999995</v>
      </c>
      <c r="F55" s="7">
        <f>F35+F39+F40+F44+F45+F46+F50+F51+F52+F43</f>
        <v>274.6</v>
      </c>
      <c r="G55" s="1">
        <f t="shared" si="2"/>
        <v>11.331031291160867</v>
      </c>
      <c r="H55" s="2">
        <f t="shared" si="0"/>
        <v>11.32458106521507</v>
      </c>
      <c r="I55" s="39">
        <f t="shared" si="1"/>
        <v>115.9140568099053</v>
      </c>
    </row>
    <row r="56" spans="1:9" ht="21.75" customHeight="1">
      <c r="A56" s="25" t="s">
        <v>47</v>
      </c>
      <c r="B56" s="19"/>
      <c r="C56" s="7">
        <f>C33-C55</f>
        <v>0</v>
      </c>
      <c r="D56" s="7">
        <f>D33-D55</f>
        <v>0</v>
      </c>
      <c r="E56" s="7">
        <f>E33-E55</f>
        <v>186.4000000000001</v>
      </c>
      <c r="F56" s="7">
        <f>F33-F55</f>
        <v>120.70000000000005</v>
      </c>
      <c r="G56" s="1"/>
      <c r="H56" s="8"/>
      <c r="I56" s="36"/>
    </row>
    <row r="57" spans="1:8" ht="12" customHeight="1">
      <c r="A57" s="30"/>
      <c r="B57" s="31"/>
      <c r="C57" s="32"/>
      <c r="D57" s="32"/>
      <c r="E57" s="32"/>
      <c r="F57" s="32"/>
      <c r="G57" s="33"/>
      <c r="H57" s="34"/>
    </row>
    <row r="58" spans="1:6" ht="12.75">
      <c r="A58" t="s">
        <v>50</v>
      </c>
      <c r="C58" s="60" t="s">
        <v>51</v>
      </c>
      <c r="D58" s="60"/>
      <c r="E58" s="60"/>
      <c r="F58" s="29"/>
    </row>
    <row r="59" spans="3:6" ht="12.75">
      <c r="C59" s="60"/>
      <c r="D59" s="60"/>
      <c r="E59" s="60"/>
      <c r="F59" s="29"/>
    </row>
    <row r="60" spans="1:6" ht="12.75">
      <c r="A60" s="42"/>
      <c r="C60" s="29"/>
      <c r="D60" s="29"/>
      <c r="E60" s="29"/>
      <c r="F60" s="29"/>
    </row>
    <row r="61" spans="3:6" ht="12.75">
      <c r="C61" s="29"/>
      <c r="D61" s="29"/>
      <c r="E61" s="29"/>
      <c r="F61" s="29"/>
    </row>
    <row r="62" ht="12.75">
      <c r="A62" s="35"/>
    </row>
  </sheetData>
  <mergeCells count="4">
    <mergeCell ref="A1:I1"/>
    <mergeCell ref="C59:E59"/>
    <mergeCell ref="G2:H2"/>
    <mergeCell ref="C58:E58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2010-01-26T14:10:35Z</cp:lastPrinted>
  <dcterms:created xsi:type="dcterms:W3CDTF">2006-03-13T07:15:44Z</dcterms:created>
  <dcterms:modified xsi:type="dcterms:W3CDTF">2010-05-07T07:40:09Z</dcterms:modified>
  <cp:category/>
  <cp:version/>
  <cp:contentType/>
  <cp:contentStatus/>
</cp:coreProperties>
</file>