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<sst xmlns="http://schemas.openxmlformats.org/spreadsheetml/2006/main" count="118" uniqueCount="114">
  <si>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</si>
  <si>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</si>
  <si>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</si>
  <si>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</si>
  <si>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</si>
  <si>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</si>
  <si>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</si>
  <si>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</si>
  <si>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</si>
  <si>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</si>
  <si>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</si>
  <si>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</si>
  <si>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</si>
  <si>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</si>
  <si>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</si>
  <si>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</si>
  <si>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</si>
  <si>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</si>
  <si>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</si>
  <si>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</si>
  <si>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</si>
  <si>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</si>
  <si>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</si>
  <si>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</si>
  <si>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</si>
  <si>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</si>
  <si>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</si>
  <si>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</si>
  <si>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</si>
  <si>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</si>
  <si>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</si>
  <si>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</si>
  <si>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</si>
  <si>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</si>
  <si>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</si>
  <si>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</si>
  <si>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</si>
  <si>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</si>
  <si>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</si>
  <si>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</si>
  <si>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</si>
  <si>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</si>
  <si>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</si>
  <si>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</si>
  <si>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</si>
  <si>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</si>
  <si>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</si>
  <si>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</si>
  <si>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</si>
  <si>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</si>
  <si>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</si>
  <si>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</si>
  <si>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</si>
  <si>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</si>
  <si>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</si>
  <si>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</si>
  <si>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</si>
  <si>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</si>
  <si>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</si>
  <si>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</si>
  <si>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</si>
  <si>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</si>
  <si>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</si>
  <si>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</si>
  <si>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</si>
  <si>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</si>
  <si>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</si>
  <si>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</si>
  <si>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</si>
  <si>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</si>
  <si>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</si>
  <si>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</si>
  <si>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</si>
  <si>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</si>
  <si>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</si>
  <si>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</si>
  <si>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</si>
  <si>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</si>
  <si>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</si>
  <si>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</si>
  <si>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</si>
  <si>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</si>
  <si>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</si>
  <si>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</si>
  <si>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</si>
  <si>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</si>
  <si>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</si>
  <si>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</si>
  <si>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</si>
  <si>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</si>
  <si>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</si>
  <si>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</si>
  <si>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 xml:space="preserve">Утверж. план на 2011г </t>
  </si>
  <si>
    <t>Уточ.     план на 2011 г</t>
  </si>
  <si>
    <t xml:space="preserve">% исп. 2011 к 2010 г. </t>
  </si>
  <si>
    <t>0804</t>
  </si>
  <si>
    <t>1100</t>
  </si>
  <si>
    <t>0100</t>
  </si>
  <si>
    <t>Жилищно-коммунальное хозяйство</t>
  </si>
  <si>
    <t>0500</t>
  </si>
  <si>
    <t>0600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</si>
  <si>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</si>
  <si>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</si>
  <si>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</si>
  <si>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>993 202 02051 10 0000 151</t>
  </si>
  <si>
    <t>АНАЛИЗ ИСПОЛНЕНИЯ БЮДЖЕТА  ШЕРАУТСКОГО  ПОСЕЛЕНИЯ НА 01.11.2011г.</t>
  </si>
  <si>
    <t>Исполнено на 01.11.11</t>
  </si>
  <si>
    <t>Исполнено на 01.11.10</t>
  </si>
  <si>
    <t>Прочие неналоговые доходы бюджетов поселений</t>
  </si>
  <si>
    <t>993 117 05050 10 0000 180</t>
  </si>
  <si>
    <t xml:space="preserve">  - Субс.молодым семьям (подпрог."Жилище")</t>
  </si>
  <si>
    <t>св43р</t>
  </si>
  <si>
    <t>св3р</t>
  </si>
  <si>
    <t>св5р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</si>
</sst>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9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9" fontId="18" fillId="2" borderId="1" xfId="0" applyNumberFormat="1" applyFont="1" applyFill="1" applyBorder="1" applyAlignment="1">
      <alignment horizontal="center" shrinkToFit="1"/>
    </xf>
    <xf numFmtId="0" fontId="18" fillId="2" borderId="2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I63" sqref="I63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63" customWidth="1"/>
    <col min="5" max="5" width="8.25390625" style="63" customWidth="1"/>
    <col min="6" max="6" width="7.875" style="46" customWidth="1"/>
    <col min="7" max="7" width="6.625" style="0" customWidth="1"/>
    <col min="8" max="9" width="7.75390625" style="0" customWidth="1"/>
  </cols>
  <sheetData>
    <row r="1" spans="1:9" ht="16.5" customHeight="1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7:8" ht="12" customHeight="1">
      <c r="G2" s="78" t="s">
        <v>24</v>
      </c>
      <c r="H2" s="78"/>
    </row>
    <row r="3" spans="1:9" ht="48">
      <c r="A3" s="30" t="s">
        <v>0</v>
      </c>
      <c r="B3" s="9" t="s">
        <v>25</v>
      </c>
      <c r="C3" s="10" t="s">
        <v>92</v>
      </c>
      <c r="D3" s="64" t="s">
        <v>93</v>
      </c>
      <c r="E3" s="64" t="s">
        <v>106</v>
      </c>
      <c r="F3" s="47" t="s">
        <v>107</v>
      </c>
      <c r="G3" s="10" t="s">
        <v>63</v>
      </c>
      <c r="H3" s="10" t="s">
        <v>46</v>
      </c>
      <c r="I3" s="10" t="s">
        <v>94</v>
      </c>
    </row>
    <row r="4" spans="1:9" ht="16.5" customHeight="1">
      <c r="A4" s="11" t="s">
        <v>1</v>
      </c>
      <c r="B4" s="12"/>
      <c r="C4" s="1">
        <f>C5+C17</f>
        <v>698</v>
      </c>
      <c r="D4" s="65">
        <f>D5+D17</f>
        <v>880.7</v>
      </c>
      <c r="E4" s="65">
        <f>E5+E17</f>
        <v>859.2</v>
      </c>
      <c r="F4" s="48">
        <f>F5+F17</f>
        <v>544.5</v>
      </c>
      <c r="G4" s="1">
        <f aca="true" t="shared" si="0" ref="G4:G10">E4/C4*100</f>
        <v>123.0945558739255</v>
      </c>
      <c r="H4" s="2">
        <f aca="true" t="shared" si="1" ref="H4:H11">E4/D4*100</f>
        <v>97.5587600772113</v>
      </c>
      <c r="I4" s="27">
        <f>E4/F4*100</f>
        <v>157.79614325068871</v>
      </c>
    </row>
    <row r="5" spans="1:9" ht="12.75">
      <c r="A5" s="31" t="s">
        <v>18</v>
      </c>
      <c r="B5" s="12"/>
      <c r="C5" s="1">
        <f>C6+C8+C10</f>
        <v>665.5</v>
      </c>
      <c r="D5" s="65">
        <f>D6+D8+D10+D15+D16</f>
        <v>809.6</v>
      </c>
      <c r="E5" s="65">
        <f>E6+E8+E10+E15+E16</f>
        <v>789</v>
      </c>
      <c r="F5" s="48">
        <f>F6+F8+F10+F16+F15</f>
        <v>524</v>
      </c>
      <c r="G5" s="1">
        <f t="shared" si="0"/>
        <v>118.55747558226896</v>
      </c>
      <c r="H5" s="2">
        <f t="shared" si="1"/>
        <v>97.45553359683794</v>
      </c>
      <c r="I5" s="27">
        <f>E5/F5*100</f>
        <v>150.57251908396947</v>
      </c>
    </row>
    <row r="6" spans="1:9" ht="12.75">
      <c r="A6" s="32" t="s">
        <v>67</v>
      </c>
      <c r="B6" s="13" t="s">
        <v>26</v>
      </c>
      <c r="C6" s="3">
        <f>C7</f>
        <v>220</v>
      </c>
      <c r="D6" s="66">
        <f>D7</f>
        <v>310</v>
      </c>
      <c r="E6" s="66">
        <f>E7</f>
        <v>252.5</v>
      </c>
      <c r="F6" s="49">
        <f>F7</f>
        <v>183.7</v>
      </c>
      <c r="G6" s="1">
        <f t="shared" si="0"/>
        <v>114.77272727272727</v>
      </c>
      <c r="H6" s="2">
        <f t="shared" si="1"/>
        <v>81.45161290322581</v>
      </c>
      <c r="I6" s="27">
        <f>E6/F6*100</f>
        <v>137.45236799129015</v>
      </c>
    </row>
    <row r="7" spans="1:9" ht="12.75">
      <c r="A7" s="33" t="s">
        <v>2</v>
      </c>
      <c r="B7" s="9" t="s">
        <v>57</v>
      </c>
      <c r="C7" s="4">
        <v>220</v>
      </c>
      <c r="D7" s="67">
        <v>310</v>
      </c>
      <c r="E7" s="67">
        <v>252.5</v>
      </c>
      <c r="F7" s="50">
        <v>183.7</v>
      </c>
      <c r="G7" s="23">
        <f t="shared" si="0"/>
        <v>114.77272727272727</v>
      </c>
      <c r="H7" s="45">
        <f t="shared" si="1"/>
        <v>81.45161290322581</v>
      </c>
      <c r="I7" s="27">
        <f>E7/F7*100</f>
        <v>137.45236799129015</v>
      </c>
    </row>
    <row r="8" spans="1:9" ht="12.75">
      <c r="A8" s="32" t="s">
        <v>3</v>
      </c>
      <c r="B8" s="13" t="s">
        <v>27</v>
      </c>
      <c r="C8" s="3">
        <f>C9</f>
        <v>100</v>
      </c>
      <c r="D8" s="66">
        <f>D9</f>
        <v>130.6</v>
      </c>
      <c r="E8" s="66">
        <f>E9</f>
        <v>131.9</v>
      </c>
      <c r="F8" s="49">
        <f>F9</f>
        <v>0.3</v>
      </c>
      <c r="G8" s="23">
        <f t="shared" si="0"/>
        <v>131.9</v>
      </c>
      <c r="H8" s="45">
        <f t="shared" si="1"/>
        <v>100.99540581929556</v>
      </c>
      <c r="I8" s="27" t="s">
        <v>111</v>
      </c>
    </row>
    <row r="9" spans="1:9" ht="14.25" customHeight="1">
      <c r="A9" s="34" t="s">
        <v>4</v>
      </c>
      <c r="B9" s="10" t="s">
        <v>58</v>
      </c>
      <c r="C9" s="4">
        <v>100</v>
      </c>
      <c r="D9" s="67">
        <v>130.6</v>
      </c>
      <c r="E9" s="67">
        <v>131.9</v>
      </c>
      <c r="F9" s="50">
        <v>0.3</v>
      </c>
      <c r="G9" s="23">
        <f t="shared" si="0"/>
        <v>131.9</v>
      </c>
      <c r="H9" s="45">
        <f t="shared" si="1"/>
        <v>100.99540581929556</v>
      </c>
      <c r="I9" s="27" t="s">
        <v>111</v>
      </c>
    </row>
    <row r="10" spans="1:9" ht="15.75" customHeight="1">
      <c r="A10" s="35" t="s">
        <v>5</v>
      </c>
      <c r="B10" s="14" t="s">
        <v>28</v>
      </c>
      <c r="C10" s="3">
        <f>C11+C12</f>
        <v>345.5</v>
      </c>
      <c r="D10" s="66">
        <f>D11+D12</f>
        <v>349</v>
      </c>
      <c r="E10" s="66">
        <f>E11+E12</f>
        <v>386.09999999999997</v>
      </c>
      <c r="F10" s="49">
        <f>F11+F12</f>
        <v>330.6</v>
      </c>
      <c r="G10" s="23">
        <f t="shared" si="0"/>
        <v>111.75108538350216</v>
      </c>
      <c r="H10" s="45">
        <f t="shared" si="1"/>
        <v>110.63037249283667</v>
      </c>
      <c r="I10" s="27">
        <f aca="true" t="shared" si="2" ref="I10:I15">E10/F10*100</f>
        <v>116.78765880217783</v>
      </c>
    </row>
    <row r="11" spans="1:9" ht="12.75" customHeight="1">
      <c r="A11" s="34" t="s">
        <v>6</v>
      </c>
      <c r="B11" s="10" t="s">
        <v>29</v>
      </c>
      <c r="C11" s="4">
        <v>0</v>
      </c>
      <c r="D11" s="67">
        <v>3.5</v>
      </c>
      <c r="E11" s="67">
        <v>3.5</v>
      </c>
      <c r="F11" s="50">
        <v>34.8</v>
      </c>
      <c r="G11" s="23"/>
      <c r="H11" s="45">
        <f t="shared" si="1"/>
        <v>100</v>
      </c>
      <c r="I11" s="27">
        <f t="shared" si="2"/>
        <v>10.057471264367816</v>
      </c>
    </row>
    <row r="12" spans="1:9" ht="12.75" customHeight="1">
      <c r="A12" s="35" t="s">
        <v>21</v>
      </c>
      <c r="B12" s="14" t="s">
        <v>30</v>
      </c>
      <c r="C12" s="21">
        <f>C13+C14</f>
        <v>345.5</v>
      </c>
      <c r="D12" s="68">
        <f>D13+D14</f>
        <v>345.5</v>
      </c>
      <c r="E12" s="68">
        <f>E13+E14</f>
        <v>382.59999999999997</v>
      </c>
      <c r="F12" s="51">
        <f>F13+F14</f>
        <v>295.8</v>
      </c>
      <c r="G12" s="23">
        <f>E12/C12*100</f>
        <v>110.73806078147612</v>
      </c>
      <c r="H12" s="45">
        <f>E12/D12*100</f>
        <v>110.73806078147612</v>
      </c>
      <c r="I12" s="27">
        <f t="shared" si="2"/>
        <v>129.3441514536849</v>
      </c>
    </row>
    <row r="13" spans="1:9" ht="16.5" customHeight="1">
      <c r="A13" s="34" t="s">
        <v>7</v>
      </c>
      <c r="B13" s="10" t="s">
        <v>31</v>
      </c>
      <c r="C13" s="4">
        <v>344</v>
      </c>
      <c r="D13" s="67">
        <v>344</v>
      </c>
      <c r="E13" s="67">
        <v>380.4</v>
      </c>
      <c r="F13" s="50">
        <v>293.6</v>
      </c>
      <c r="G13" s="23">
        <f>E13/C13*100</f>
        <v>110.58139534883719</v>
      </c>
      <c r="H13" s="45">
        <f>E13/D13*100</f>
        <v>110.58139534883719</v>
      </c>
      <c r="I13" s="27">
        <f t="shared" si="2"/>
        <v>129.56403269754765</v>
      </c>
    </row>
    <row r="14" spans="1:9" ht="13.5" customHeight="1">
      <c r="A14" s="34" t="s">
        <v>8</v>
      </c>
      <c r="B14" s="10" t="s">
        <v>32</v>
      </c>
      <c r="C14" s="4">
        <v>1.5</v>
      </c>
      <c r="D14" s="67">
        <v>1.5</v>
      </c>
      <c r="E14" s="67">
        <v>2.2</v>
      </c>
      <c r="F14" s="58">
        <v>2.2</v>
      </c>
      <c r="G14" s="23">
        <f>E14/C14*100</f>
        <v>146.66666666666669</v>
      </c>
      <c r="H14" s="45">
        <f>E14/D14*100</f>
        <v>146.66666666666669</v>
      </c>
      <c r="I14" s="27">
        <f t="shared" si="2"/>
        <v>100</v>
      </c>
    </row>
    <row r="15" spans="1:9" ht="12.75" customHeight="1">
      <c r="A15" s="42" t="s">
        <v>86</v>
      </c>
      <c r="B15" s="43" t="s">
        <v>87</v>
      </c>
      <c r="C15" s="21"/>
      <c r="D15" s="68">
        <v>20</v>
      </c>
      <c r="E15" s="68">
        <v>18.5</v>
      </c>
      <c r="F15" s="59">
        <v>9.4</v>
      </c>
      <c r="G15" s="23"/>
      <c r="H15" s="45">
        <f>E15/D15*100</f>
        <v>92.5</v>
      </c>
      <c r="I15" s="27">
        <f t="shared" si="2"/>
        <v>196.80851063829786</v>
      </c>
    </row>
    <row r="16" spans="1:9" ht="10.5" customHeight="1">
      <c r="A16" s="44" t="s">
        <v>88</v>
      </c>
      <c r="B16" s="43" t="s">
        <v>89</v>
      </c>
      <c r="C16" s="21"/>
      <c r="D16" s="68">
        <v>0</v>
      </c>
      <c r="E16" s="68">
        <v>0</v>
      </c>
      <c r="F16" s="59">
        <v>0</v>
      </c>
      <c r="G16" s="23"/>
      <c r="H16" s="45"/>
      <c r="I16" s="27"/>
    </row>
    <row r="17" spans="1:9" ht="12.75">
      <c r="A17" s="36" t="s">
        <v>19</v>
      </c>
      <c r="B17" s="15"/>
      <c r="C17" s="1">
        <f>C18+C22</f>
        <v>32.5</v>
      </c>
      <c r="D17" s="65">
        <f>D18+D22+D23</f>
        <v>71.1</v>
      </c>
      <c r="E17" s="65">
        <f>E18+E22+E23</f>
        <v>70.2</v>
      </c>
      <c r="F17" s="48">
        <f>F18+F22</f>
        <v>20.5</v>
      </c>
      <c r="G17" s="23">
        <f aca="true" t="shared" si="3" ref="G17:G25">E17/C17*100</f>
        <v>216</v>
      </c>
      <c r="H17" s="45">
        <f aca="true" t="shared" si="4" ref="H17:H26">E17/D17*100</f>
        <v>98.73417721518989</v>
      </c>
      <c r="I17" s="27" t="s">
        <v>112</v>
      </c>
    </row>
    <row r="18" spans="1:9" ht="42">
      <c r="A18" s="35" t="s">
        <v>9</v>
      </c>
      <c r="B18" s="14" t="s">
        <v>33</v>
      </c>
      <c r="C18" s="3">
        <f>C19+C20</f>
        <v>19.5</v>
      </c>
      <c r="D18" s="66">
        <f>D19+D20</f>
        <v>19.5</v>
      </c>
      <c r="E18" s="66">
        <f>E19+E20</f>
        <v>17.4</v>
      </c>
      <c r="F18" s="49">
        <f>F19+F20</f>
        <v>19.9</v>
      </c>
      <c r="G18" s="23">
        <f t="shared" si="3"/>
        <v>89.23076923076923</v>
      </c>
      <c r="H18" s="45">
        <f t="shared" si="4"/>
        <v>89.23076923076923</v>
      </c>
      <c r="I18" s="27">
        <f>E18/F18*100</f>
        <v>87.43718592964824</v>
      </c>
    </row>
    <row r="19" spans="1:9" ht="45">
      <c r="A19" s="34" t="s">
        <v>60</v>
      </c>
      <c r="B19" s="10" t="s">
        <v>65</v>
      </c>
      <c r="C19" s="4">
        <v>5</v>
      </c>
      <c r="D19" s="67">
        <v>5</v>
      </c>
      <c r="E19" s="67">
        <v>2.9</v>
      </c>
      <c r="F19" s="50">
        <v>4.8</v>
      </c>
      <c r="G19" s="23">
        <f t="shared" si="3"/>
        <v>57.99999999999999</v>
      </c>
      <c r="H19" s="45">
        <f t="shared" si="4"/>
        <v>57.99999999999999</v>
      </c>
      <c r="I19" s="27">
        <f>E19/F19*100</f>
        <v>60.416666666666664</v>
      </c>
    </row>
    <row r="20" spans="1:9" ht="34.5" customHeight="1">
      <c r="A20" s="34" t="s">
        <v>61</v>
      </c>
      <c r="B20" s="10" t="s">
        <v>62</v>
      </c>
      <c r="C20" s="4">
        <v>14.5</v>
      </c>
      <c r="D20" s="67">
        <v>14.5</v>
      </c>
      <c r="E20" s="67">
        <v>14.5</v>
      </c>
      <c r="F20" s="50">
        <v>15.1</v>
      </c>
      <c r="G20" s="23">
        <f t="shared" si="3"/>
        <v>100</v>
      </c>
      <c r="H20" s="45">
        <f t="shared" si="4"/>
        <v>100</v>
      </c>
      <c r="I20" s="27">
        <f>E20/F20*100</f>
        <v>96.02649006622516</v>
      </c>
    </row>
    <row r="21" spans="1:9" ht="12.75" hidden="1">
      <c r="A21" s="34" t="s">
        <v>64</v>
      </c>
      <c r="B21" s="10"/>
      <c r="C21" s="4"/>
      <c r="D21" s="67"/>
      <c r="E21" s="67"/>
      <c r="F21" s="50"/>
      <c r="G21" s="23" t="e">
        <f t="shared" si="3"/>
        <v>#DIV/0!</v>
      </c>
      <c r="H21" s="45" t="e">
        <f t="shared" si="4"/>
        <v>#DIV/0!</v>
      </c>
      <c r="I21" s="27" t="e">
        <f>E21/F21*100</f>
        <v>#DIV/0!</v>
      </c>
    </row>
    <row r="22" spans="1:9" ht="24">
      <c r="A22" s="34" t="s">
        <v>74</v>
      </c>
      <c r="B22" s="10" t="s">
        <v>75</v>
      </c>
      <c r="C22" s="4">
        <v>13</v>
      </c>
      <c r="D22" s="67">
        <v>2.1</v>
      </c>
      <c r="E22" s="67">
        <v>3.3</v>
      </c>
      <c r="F22" s="50">
        <v>0.6</v>
      </c>
      <c r="G22" s="23">
        <f t="shared" si="3"/>
        <v>25.384615384615383</v>
      </c>
      <c r="H22" s="45">
        <f t="shared" si="4"/>
        <v>157.1428571428571</v>
      </c>
      <c r="I22" s="27" t="s">
        <v>113</v>
      </c>
    </row>
    <row r="23" spans="1:9" ht="24" customHeight="1">
      <c r="A23" s="62" t="s">
        <v>108</v>
      </c>
      <c r="B23" s="61" t="s">
        <v>109</v>
      </c>
      <c r="C23" s="4"/>
      <c r="D23" s="67">
        <v>49.5</v>
      </c>
      <c r="E23" s="67">
        <v>49.5</v>
      </c>
      <c r="F23" s="50"/>
      <c r="G23" s="23"/>
      <c r="H23" s="45">
        <f t="shared" si="4"/>
        <v>100</v>
      </c>
      <c r="I23" s="27"/>
    </row>
    <row r="24" spans="1:9" ht="15" customHeight="1">
      <c r="A24" s="35" t="s">
        <v>10</v>
      </c>
      <c r="B24" s="14" t="s">
        <v>34</v>
      </c>
      <c r="C24" s="3">
        <f>C25+C31+C26+C30+C32+C29+C33</f>
        <v>1935.8000000000002</v>
      </c>
      <c r="D24" s="66">
        <f>D25+D31+D26+D30+D32+D29+D33+D28+D27</f>
        <v>2958.7</v>
      </c>
      <c r="E24" s="66">
        <f>E25+E31+E26+E30+E32+E29+E33+E28+E27</f>
        <v>2474.3999999999996</v>
      </c>
      <c r="F24" s="49">
        <f>F25+F31+F26+F30+F32+F33+F28</f>
        <v>2551.2</v>
      </c>
      <c r="G24" s="23">
        <f t="shared" si="3"/>
        <v>127.82312222337015</v>
      </c>
      <c r="H24" s="45">
        <f t="shared" si="4"/>
        <v>83.63132456822252</v>
      </c>
      <c r="I24" s="27">
        <f>E24/F24*100</f>
        <v>96.98965192850423</v>
      </c>
    </row>
    <row r="25" spans="1:9" ht="23.25" customHeight="1">
      <c r="A25" s="34" t="s">
        <v>45</v>
      </c>
      <c r="B25" s="10" t="s">
        <v>35</v>
      </c>
      <c r="C25" s="4">
        <v>1611.4</v>
      </c>
      <c r="D25" s="67">
        <v>1692.1</v>
      </c>
      <c r="E25" s="67">
        <v>1401.8</v>
      </c>
      <c r="F25" s="50">
        <v>1345.8</v>
      </c>
      <c r="G25" s="23">
        <f t="shared" si="3"/>
        <v>86.99267717512721</v>
      </c>
      <c r="H25" s="45">
        <f t="shared" si="4"/>
        <v>82.84380355770936</v>
      </c>
      <c r="I25" s="27">
        <f>E25/F25*100</f>
        <v>104.16109377322039</v>
      </c>
    </row>
    <row r="26" spans="1:9" ht="25.5" customHeight="1">
      <c r="A26" s="34" t="s">
        <v>68</v>
      </c>
      <c r="B26" s="10" t="s">
        <v>69</v>
      </c>
      <c r="C26" s="4"/>
      <c r="D26" s="67">
        <v>198.1</v>
      </c>
      <c r="E26" s="67">
        <v>198.1</v>
      </c>
      <c r="F26" s="50">
        <v>0</v>
      </c>
      <c r="G26" s="23"/>
      <c r="H26" s="45">
        <f t="shared" si="4"/>
        <v>100</v>
      </c>
      <c r="I26" s="27"/>
    </row>
    <row r="27" spans="1:9" ht="25.5" customHeight="1">
      <c r="A27" s="34" t="s">
        <v>103</v>
      </c>
      <c r="B27" s="10" t="s">
        <v>104</v>
      </c>
      <c r="C27" s="4"/>
      <c r="D27" s="67">
        <v>109</v>
      </c>
      <c r="E27" s="67">
        <v>109</v>
      </c>
      <c r="F27" s="50"/>
      <c r="G27" s="23"/>
      <c r="H27" s="45">
        <f>E27/D27*100</f>
        <v>100</v>
      </c>
      <c r="I27" s="27"/>
    </row>
    <row r="28" spans="1:9" ht="27.75" customHeight="1">
      <c r="A28" s="41" t="s">
        <v>70</v>
      </c>
      <c r="B28" s="10" t="s">
        <v>71</v>
      </c>
      <c r="C28" s="4"/>
      <c r="D28" s="67">
        <v>619</v>
      </c>
      <c r="E28" s="67">
        <v>619</v>
      </c>
      <c r="F28" s="50">
        <v>918</v>
      </c>
      <c r="G28" s="23"/>
      <c r="H28" s="45">
        <f>E28/D28*100</f>
        <v>100</v>
      </c>
      <c r="I28" s="27">
        <f>E28/F28*100</f>
        <v>67.42919389978213</v>
      </c>
    </row>
    <row r="29" spans="1:9" ht="30" customHeight="1" hidden="1">
      <c r="A29" s="40" t="s">
        <v>83</v>
      </c>
      <c r="B29" s="10" t="s">
        <v>84</v>
      </c>
      <c r="C29" s="4"/>
      <c r="D29" s="67">
        <v>0</v>
      </c>
      <c r="E29" s="67"/>
      <c r="F29" s="50"/>
      <c r="G29" s="23" t="e">
        <f>E29/C29*100</f>
        <v>#DIV/0!</v>
      </c>
      <c r="H29" s="45" t="e">
        <f>E29/D29*100</f>
        <v>#DIV/0!</v>
      </c>
      <c r="I29" s="27" t="e">
        <f>E29/F29*100</f>
        <v>#DIV/0!</v>
      </c>
    </row>
    <row r="30" spans="1:9" ht="32.25" customHeight="1">
      <c r="A30" s="34" t="s">
        <v>72</v>
      </c>
      <c r="B30" s="10" t="s">
        <v>73</v>
      </c>
      <c r="C30" s="4">
        <v>224</v>
      </c>
      <c r="D30" s="67">
        <v>224</v>
      </c>
      <c r="E30" s="67">
        <v>30</v>
      </c>
      <c r="F30" s="50">
        <v>192.4</v>
      </c>
      <c r="G30" s="23">
        <f>E30/C30*100</f>
        <v>13.392857142857142</v>
      </c>
      <c r="H30" s="45">
        <f>E30/D30*100</f>
        <v>13.392857142857142</v>
      </c>
      <c r="I30" s="27">
        <f>E30/F30*100</f>
        <v>15.592515592515593</v>
      </c>
    </row>
    <row r="31" spans="1:9" ht="23.25" customHeight="1">
      <c r="A31" s="34" t="s">
        <v>80</v>
      </c>
      <c r="B31" s="10" t="s">
        <v>59</v>
      </c>
      <c r="C31" s="4">
        <v>100.4</v>
      </c>
      <c r="D31" s="67">
        <v>116.5</v>
      </c>
      <c r="E31" s="67">
        <v>116.5</v>
      </c>
      <c r="F31" s="50">
        <v>94.8</v>
      </c>
      <c r="G31" s="23">
        <f>E31/C31*100</f>
        <v>116.03585657370516</v>
      </c>
      <c r="H31" s="45">
        <f>E31/D31*100</f>
        <v>100</v>
      </c>
      <c r="I31" s="27">
        <f>E31/F31*100</f>
        <v>122.8902953586498</v>
      </c>
    </row>
    <row r="32" spans="1:9" ht="27.75" customHeight="1">
      <c r="A32" s="38" t="s">
        <v>78</v>
      </c>
      <c r="B32" s="39" t="s">
        <v>79</v>
      </c>
      <c r="C32" s="4"/>
      <c r="D32" s="67"/>
      <c r="E32" s="67"/>
      <c r="F32" s="50">
        <v>0.2</v>
      </c>
      <c r="G32" s="23"/>
      <c r="H32" s="45"/>
      <c r="I32" s="27">
        <f>E32/F32*100</f>
        <v>0</v>
      </c>
    </row>
    <row r="33" spans="1:9" ht="21.75" customHeight="1">
      <c r="A33" s="38" t="s">
        <v>81</v>
      </c>
      <c r="B33" s="10" t="s">
        <v>82</v>
      </c>
      <c r="C33" s="4"/>
      <c r="D33" s="67"/>
      <c r="E33" s="67">
        <v>0</v>
      </c>
      <c r="F33" s="50"/>
      <c r="G33" s="23"/>
      <c r="H33" s="45"/>
      <c r="I33" s="27"/>
    </row>
    <row r="34" spans="1:9" ht="24.75" customHeight="1">
      <c r="A34" s="35" t="s">
        <v>11</v>
      </c>
      <c r="B34" s="14" t="s">
        <v>36</v>
      </c>
      <c r="C34" s="3"/>
      <c r="D34" s="66"/>
      <c r="E34" s="66"/>
      <c r="F34" s="49">
        <v>272.6</v>
      </c>
      <c r="G34" s="23"/>
      <c r="H34" s="45"/>
      <c r="I34" s="27">
        <f>E34/F34*100</f>
        <v>0</v>
      </c>
    </row>
    <row r="35" spans="1:9" ht="17.25" customHeight="1">
      <c r="A35" s="37" t="s">
        <v>12</v>
      </c>
      <c r="B35" s="16"/>
      <c r="C35" s="5">
        <f>C4+C24+C34</f>
        <v>2633.8</v>
      </c>
      <c r="D35" s="69">
        <f>D4+D24+D34</f>
        <v>3839.3999999999996</v>
      </c>
      <c r="E35" s="69">
        <f>E4+E24+E34</f>
        <v>3333.5999999999995</v>
      </c>
      <c r="F35" s="52">
        <f>F4+F24+F34</f>
        <v>3368.2999999999997</v>
      </c>
      <c r="G35" s="23">
        <f>E35/C35*100</f>
        <v>126.56997494114964</v>
      </c>
      <c r="H35" s="45">
        <f>E35/D35*100</f>
        <v>86.82606657290201</v>
      </c>
      <c r="I35" s="27">
        <f>E35/F35*100</f>
        <v>98.96980672742926</v>
      </c>
    </row>
    <row r="36" spans="1:9" ht="13.5" customHeight="1">
      <c r="A36" s="20" t="s">
        <v>13</v>
      </c>
      <c r="B36" s="15"/>
      <c r="C36" s="6"/>
      <c r="D36" s="70"/>
      <c r="E36" s="70"/>
      <c r="F36" s="53"/>
      <c r="G36" s="23"/>
      <c r="H36" s="45"/>
      <c r="I36" s="27"/>
    </row>
    <row r="37" spans="1:9" ht="12.75">
      <c r="A37" s="35" t="s">
        <v>14</v>
      </c>
      <c r="B37" s="17" t="s">
        <v>97</v>
      </c>
      <c r="C37" s="3">
        <v>620.8</v>
      </c>
      <c r="D37" s="66">
        <v>732.2</v>
      </c>
      <c r="E37" s="66">
        <v>495.6</v>
      </c>
      <c r="F37" s="49">
        <v>471.6</v>
      </c>
      <c r="G37" s="23">
        <f>E37/C37*100</f>
        <v>79.83247422680412</v>
      </c>
      <c r="H37" s="45">
        <f aca="true" t="shared" si="5" ref="H37:H42">E37/D37*100</f>
        <v>67.68642447418738</v>
      </c>
      <c r="I37" s="27">
        <f aca="true" t="shared" si="6" ref="I37:I48">E37/F37*100</f>
        <v>105.08905852417303</v>
      </c>
    </row>
    <row r="38" spans="1:9" ht="12.75">
      <c r="A38" s="34" t="s">
        <v>15</v>
      </c>
      <c r="B38" s="10">
        <v>211.213</v>
      </c>
      <c r="C38" s="4">
        <v>542.2</v>
      </c>
      <c r="D38" s="67">
        <v>591</v>
      </c>
      <c r="E38" s="67">
        <v>411.5</v>
      </c>
      <c r="F38" s="50">
        <v>371.3</v>
      </c>
      <c r="G38" s="23">
        <f>E38/C38*100</f>
        <v>75.89450387310954</v>
      </c>
      <c r="H38" s="45">
        <f t="shared" si="5"/>
        <v>69.62774957698815</v>
      </c>
      <c r="I38" s="27">
        <f t="shared" si="6"/>
        <v>110.8268246700781</v>
      </c>
    </row>
    <row r="39" spans="1:9" ht="12.75">
      <c r="A39" s="34" t="s">
        <v>22</v>
      </c>
      <c r="B39" s="10">
        <v>223</v>
      </c>
      <c r="C39" s="4">
        <v>21.2</v>
      </c>
      <c r="D39" s="67">
        <v>33.1</v>
      </c>
      <c r="E39" s="67">
        <v>33.1</v>
      </c>
      <c r="F39" s="50">
        <v>19.6</v>
      </c>
      <c r="G39" s="23">
        <f>E39/C39*100</f>
        <v>156.13207547169813</v>
      </c>
      <c r="H39" s="45">
        <f t="shared" si="5"/>
        <v>100</v>
      </c>
      <c r="I39" s="27">
        <f t="shared" si="6"/>
        <v>168.87755102040816</v>
      </c>
    </row>
    <row r="40" spans="1:11" ht="12.75">
      <c r="A40" s="34" t="s">
        <v>16</v>
      </c>
      <c r="B40" s="10"/>
      <c r="C40" s="4">
        <f>C37-C38-C39</f>
        <v>57.399999999999906</v>
      </c>
      <c r="D40" s="67">
        <f>D37-D38-D39</f>
        <v>108.10000000000005</v>
      </c>
      <c r="E40" s="67">
        <f>E37-E38-E39</f>
        <v>51.00000000000002</v>
      </c>
      <c r="F40" s="50">
        <f>F37-F38-F39</f>
        <v>80.70000000000002</v>
      </c>
      <c r="G40" s="23">
        <f>E40/C40*100</f>
        <v>88.85017421602805</v>
      </c>
      <c r="H40" s="45">
        <f t="shared" si="5"/>
        <v>47.17853839037927</v>
      </c>
      <c r="I40" s="27">
        <f t="shared" si="6"/>
        <v>63.19702602230485</v>
      </c>
      <c r="K40" s="60"/>
    </row>
    <row r="41" spans="1:9" ht="12.75">
      <c r="A41" s="36" t="s">
        <v>23</v>
      </c>
      <c r="B41" s="18" t="s">
        <v>49</v>
      </c>
      <c r="C41" s="1">
        <v>100.4</v>
      </c>
      <c r="D41" s="65">
        <v>116.5</v>
      </c>
      <c r="E41" s="65">
        <v>82.7</v>
      </c>
      <c r="F41" s="48">
        <v>74.1</v>
      </c>
      <c r="G41" s="23">
        <f>E41/C41*100</f>
        <v>82.37051792828684</v>
      </c>
      <c r="H41" s="45">
        <f t="shared" si="5"/>
        <v>70.98712446351931</v>
      </c>
      <c r="I41" s="27">
        <f t="shared" si="6"/>
        <v>111.60593792172742</v>
      </c>
    </row>
    <row r="42" spans="1:9" ht="25.5" customHeight="1">
      <c r="A42" s="35" t="s">
        <v>37</v>
      </c>
      <c r="B42" s="17" t="s">
        <v>91</v>
      </c>
      <c r="C42" s="3"/>
      <c r="D42" s="66">
        <v>29.7</v>
      </c>
      <c r="E42" s="66">
        <v>24.7</v>
      </c>
      <c r="F42" s="49">
        <v>83.2</v>
      </c>
      <c r="G42" s="23"/>
      <c r="H42" s="45">
        <f t="shared" si="5"/>
        <v>83.16498316498317</v>
      </c>
      <c r="I42" s="27">
        <f t="shared" si="6"/>
        <v>29.6875</v>
      </c>
    </row>
    <row r="43" spans="1:9" ht="12.75" customHeight="1">
      <c r="A43" s="35" t="s">
        <v>53</v>
      </c>
      <c r="B43" s="17" t="s">
        <v>50</v>
      </c>
      <c r="C43" s="3"/>
      <c r="D43" s="66"/>
      <c r="E43" s="66">
        <v>0</v>
      </c>
      <c r="F43" s="49">
        <v>77.9</v>
      </c>
      <c r="G43" s="23"/>
      <c r="H43" s="45"/>
      <c r="I43" s="27">
        <f t="shared" si="6"/>
        <v>0</v>
      </c>
    </row>
    <row r="44" spans="1:9" ht="12.75" customHeight="1">
      <c r="A44" s="35" t="s">
        <v>98</v>
      </c>
      <c r="B44" s="17" t="s">
        <v>99</v>
      </c>
      <c r="C44" s="3">
        <v>702.3</v>
      </c>
      <c r="D44" s="66">
        <f>D46+D47</f>
        <v>779.6</v>
      </c>
      <c r="E44" s="66">
        <f>E46+E47</f>
        <v>413.5</v>
      </c>
      <c r="F44" s="49">
        <f>F46+F47</f>
        <v>588.6</v>
      </c>
      <c r="G44" s="23">
        <f>E44/C44*100</f>
        <v>58.877972376477295</v>
      </c>
      <c r="H44" s="45">
        <f>E44/D44*100</f>
        <v>53.0400205233453</v>
      </c>
      <c r="I44" s="27">
        <f t="shared" si="6"/>
        <v>70.25144410465512</v>
      </c>
    </row>
    <row r="45" spans="1:9" ht="0.75" customHeight="1">
      <c r="A45" s="35"/>
      <c r="B45" s="17"/>
      <c r="C45" s="3"/>
      <c r="D45" s="66"/>
      <c r="E45" s="66"/>
      <c r="F45" s="49"/>
      <c r="G45" s="23" t="e">
        <f>E45/C45*100</f>
        <v>#DIV/0!</v>
      </c>
      <c r="H45" s="45"/>
      <c r="I45" s="27" t="e">
        <f t="shared" si="6"/>
        <v>#DIV/0!</v>
      </c>
    </row>
    <row r="46" spans="1:9" ht="14.25" customHeight="1">
      <c r="A46" s="35" t="s">
        <v>77</v>
      </c>
      <c r="B46" s="17" t="s">
        <v>76</v>
      </c>
      <c r="C46" s="3"/>
      <c r="D46" s="66"/>
      <c r="E46" s="66"/>
      <c r="F46" s="49">
        <v>50.5</v>
      </c>
      <c r="G46" s="23"/>
      <c r="H46" s="45"/>
      <c r="I46" s="27">
        <f t="shared" si="6"/>
        <v>0</v>
      </c>
    </row>
    <row r="47" spans="1:9" ht="12.75">
      <c r="A47" s="35" t="s">
        <v>52</v>
      </c>
      <c r="B47" s="17" t="s">
        <v>51</v>
      </c>
      <c r="C47" s="3">
        <v>702.3</v>
      </c>
      <c r="D47" s="66">
        <v>779.6</v>
      </c>
      <c r="E47" s="66">
        <v>413.5</v>
      </c>
      <c r="F47" s="49">
        <v>538.1</v>
      </c>
      <c r="G47" s="23">
        <f>E47/C47*100</f>
        <v>58.877972376477295</v>
      </c>
      <c r="H47" s="45">
        <f aca="true" t="shared" si="7" ref="H47:H58">E47/D47*100</f>
        <v>53.0400205233453</v>
      </c>
      <c r="I47" s="27">
        <f t="shared" si="6"/>
        <v>76.84445270395837</v>
      </c>
    </row>
    <row r="48" spans="1:9" ht="12.75" hidden="1">
      <c r="A48" s="36" t="s">
        <v>41</v>
      </c>
      <c r="B48" s="18" t="s">
        <v>54</v>
      </c>
      <c r="C48" s="1"/>
      <c r="D48" s="65"/>
      <c r="E48" s="67"/>
      <c r="F48" s="50"/>
      <c r="G48" s="23" t="e">
        <f>E48/C48*100</f>
        <v>#DIV/0!</v>
      </c>
      <c r="H48" s="45" t="e">
        <f t="shared" si="7"/>
        <v>#DIV/0!</v>
      </c>
      <c r="I48" s="27" t="e">
        <f t="shared" si="6"/>
        <v>#DIV/0!</v>
      </c>
    </row>
    <row r="49" spans="1:9" ht="12.75">
      <c r="A49" s="36" t="s">
        <v>41</v>
      </c>
      <c r="B49" s="18" t="s">
        <v>100</v>
      </c>
      <c r="C49" s="1"/>
      <c r="D49" s="65">
        <v>14.6</v>
      </c>
      <c r="E49" s="67">
        <v>14.5</v>
      </c>
      <c r="F49" s="50"/>
      <c r="G49" s="23"/>
      <c r="H49" s="45">
        <f t="shared" si="7"/>
        <v>99.31506849315068</v>
      </c>
      <c r="I49" s="27"/>
    </row>
    <row r="50" spans="1:9" ht="21" customHeight="1">
      <c r="A50" s="35" t="s">
        <v>20</v>
      </c>
      <c r="B50" s="17" t="s">
        <v>38</v>
      </c>
      <c r="C50" s="3">
        <v>1196.8</v>
      </c>
      <c r="D50" s="66">
        <v>1166.7</v>
      </c>
      <c r="E50" s="66">
        <v>820</v>
      </c>
      <c r="F50" s="49">
        <v>913.7</v>
      </c>
      <c r="G50" s="23">
        <f>E50/C50*100</f>
        <v>68.51604278074866</v>
      </c>
      <c r="H50" s="45">
        <f t="shared" si="7"/>
        <v>70.28370617982344</v>
      </c>
      <c r="I50" s="27">
        <f aca="true" t="shared" si="8" ref="I50:I56">E50/F50*100</f>
        <v>89.74499288606764</v>
      </c>
    </row>
    <row r="51" spans="1:9" ht="12.75">
      <c r="A51" s="34" t="s">
        <v>15</v>
      </c>
      <c r="B51" s="10">
        <v>211.213</v>
      </c>
      <c r="C51" s="4">
        <v>932.1</v>
      </c>
      <c r="D51" s="67">
        <v>983.5</v>
      </c>
      <c r="E51" s="67">
        <v>704.9</v>
      </c>
      <c r="F51" s="50">
        <v>620.4</v>
      </c>
      <c r="G51" s="23">
        <f>E51/C51*100</f>
        <v>75.62493294710868</v>
      </c>
      <c r="H51" s="45">
        <f t="shared" si="7"/>
        <v>71.67259786476869</v>
      </c>
      <c r="I51" s="27">
        <f t="shared" si="8"/>
        <v>113.62024500322372</v>
      </c>
    </row>
    <row r="52" spans="1:9" ht="15.75" customHeight="1">
      <c r="A52" s="34" t="s">
        <v>22</v>
      </c>
      <c r="B52" s="10">
        <v>223</v>
      </c>
      <c r="C52" s="4">
        <v>70</v>
      </c>
      <c r="D52" s="67">
        <v>70</v>
      </c>
      <c r="E52" s="67">
        <v>23.9</v>
      </c>
      <c r="F52" s="50">
        <v>27.4</v>
      </c>
      <c r="G52" s="23">
        <f>E52/C52*100</f>
        <v>34.14285714285714</v>
      </c>
      <c r="H52" s="45">
        <f t="shared" si="7"/>
        <v>34.14285714285714</v>
      </c>
      <c r="I52" s="27">
        <f t="shared" si="8"/>
        <v>87.22627737226277</v>
      </c>
    </row>
    <row r="53" spans="1:9" ht="12.75">
      <c r="A53" s="34" t="s">
        <v>42</v>
      </c>
      <c r="B53" s="10"/>
      <c r="C53" s="4">
        <f>C50-C51-C52</f>
        <v>194.69999999999993</v>
      </c>
      <c r="D53" s="67">
        <f>D50-D51-D52</f>
        <v>113.20000000000005</v>
      </c>
      <c r="E53" s="67">
        <f>E50-E51-E52</f>
        <v>91.20000000000002</v>
      </c>
      <c r="F53" s="50">
        <f>F50-F51-F52</f>
        <v>265.9000000000001</v>
      </c>
      <c r="G53" s="23">
        <f>E53/C53*100</f>
        <v>46.84129429892144</v>
      </c>
      <c r="H53" s="45">
        <f t="shared" si="7"/>
        <v>80.56537102473497</v>
      </c>
      <c r="I53" s="27">
        <f t="shared" si="8"/>
        <v>34.29860849943587</v>
      </c>
    </row>
    <row r="54" spans="1:9" ht="12.75">
      <c r="A54" s="36" t="s">
        <v>55</v>
      </c>
      <c r="B54" s="26" t="s">
        <v>95</v>
      </c>
      <c r="C54" s="21">
        <v>7.5</v>
      </c>
      <c r="D54" s="68">
        <v>7.5</v>
      </c>
      <c r="E54" s="68">
        <v>5.1</v>
      </c>
      <c r="F54" s="51">
        <v>3.8</v>
      </c>
      <c r="G54" s="23">
        <f>E54/C54*100</f>
        <v>68</v>
      </c>
      <c r="H54" s="45">
        <f t="shared" si="7"/>
        <v>68</v>
      </c>
      <c r="I54" s="27">
        <f t="shared" si="8"/>
        <v>134.21052631578948</v>
      </c>
    </row>
    <row r="55" spans="1:9" ht="16.5" customHeight="1">
      <c r="A55" s="36" t="s">
        <v>39</v>
      </c>
      <c r="B55" s="14">
        <v>1003</v>
      </c>
      <c r="C55" s="3">
        <f>C57+C56</f>
        <v>0</v>
      </c>
      <c r="D55" s="66">
        <f>D57+D56+D59+D58</f>
        <v>1072.1</v>
      </c>
      <c r="E55" s="66">
        <f>E57+E56+E59+E58</f>
        <v>1017.6</v>
      </c>
      <c r="F55" s="49">
        <f>F56+F57</f>
        <v>1180</v>
      </c>
      <c r="G55" s="23"/>
      <c r="H55" s="45">
        <f t="shared" si="7"/>
        <v>94.91651898143832</v>
      </c>
      <c r="I55" s="27">
        <f t="shared" si="8"/>
        <v>86.23728813559323</v>
      </c>
    </row>
    <row r="56" spans="1:9" ht="15" customHeight="1">
      <c r="A56" s="40" t="s">
        <v>85</v>
      </c>
      <c r="B56" s="19"/>
      <c r="C56" s="28"/>
      <c r="D56" s="71"/>
      <c r="E56" s="72"/>
      <c r="F56" s="54">
        <v>1180</v>
      </c>
      <c r="G56" s="23"/>
      <c r="H56" s="45"/>
      <c r="I56" s="27">
        <f t="shared" si="8"/>
        <v>0</v>
      </c>
    </row>
    <row r="57" spans="1:9" ht="12.75" customHeight="1">
      <c r="A57" s="34" t="s">
        <v>102</v>
      </c>
      <c r="B57" s="19"/>
      <c r="C57" s="23">
        <v>0</v>
      </c>
      <c r="D57" s="72">
        <v>247.6</v>
      </c>
      <c r="E57" s="66">
        <v>247.6</v>
      </c>
      <c r="F57" s="49"/>
      <c r="G57" s="23"/>
      <c r="H57" s="45">
        <f t="shared" si="7"/>
        <v>100</v>
      </c>
      <c r="I57" s="27"/>
    </row>
    <row r="58" spans="1:9" ht="12.75" customHeight="1">
      <c r="A58" s="34" t="s">
        <v>110</v>
      </c>
      <c r="B58" s="19"/>
      <c r="C58" s="23"/>
      <c r="D58" s="72">
        <v>109</v>
      </c>
      <c r="E58" s="66">
        <v>109</v>
      </c>
      <c r="F58" s="49"/>
      <c r="G58" s="23"/>
      <c r="H58" s="45">
        <f t="shared" si="7"/>
        <v>100</v>
      </c>
      <c r="I58" s="27"/>
    </row>
    <row r="59" spans="1:9" ht="12.75" customHeight="1">
      <c r="A59" s="34" t="s">
        <v>101</v>
      </c>
      <c r="B59" s="19"/>
      <c r="C59" s="23"/>
      <c r="D59" s="72">
        <v>715.5</v>
      </c>
      <c r="E59" s="66">
        <v>661</v>
      </c>
      <c r="F59" s="49"/>
      <c r="G59" s="23"/>
      <c r="H59" s="45">
        <f>E59/D59*100</f>
        <v>92.38294898672257</v>
      </c>
      <c r="I59" s="27"/>
    </row>
    <row r="60" spans="1:9" ht="0.75" customHeight="1" hidden="1">
      <c r="A60" s="34" t="s">
        <v>40</v>
      </c>
      <c r="B60" s="19" t="s">
        <v>43</v>
      </c>
      <c r="C60" s="4"/>
      <c r="D60" s="67"/>
      <c r="E60" s="67"/>
      <c r="F60" s="50"/>
      <c r="G60" s="23" t="e">
        <f>E60/C60*100</f>
        <v>#DIV/0!</v>
      </c>
      <c r="H60" s="45" t="e">
        <f>E60/D60*100</f>
        <v>#DIV/0!</v>
      </c>
      <c r="I60" s="27" t="e">
        <f>E60/F60*100</f>
        <v>#DIV/0!</v>
      </c>
    </row>
    <row r="61" spans="1:9" ht="17.25" customHeight="1" hidden="1">
      <c r="A61" s="34" t="s">
        <v>66</v>
      </c>
      <c r="B61" s="19"/>
      <c r="C61" s="4"/>
      <c r="D61" s="67"/>
      <c r="E61" s="67"/>
      <c r="F61" s="51"/>
      <c r="G61" s="23" t="e">
        <f>E61/C61*100</f>
        <v>#DIV/0!</v>
      </c>
      <c r="H61" s="45" t="e">
        <f>E61/D61*100</f>
        <v>#DIV/0!</v>
      </c>
      <c r="I61" s="27" t="e">
        <f>E61/F61*100</f>
        <v>#DIV/0!</v>
      </c>
    </row>
    <row r="62" spans="1:9" ht="15" customHeight="1">
      <c r="A62" s="34" t="s">
        <v>90</v>
      </c>
      <c r="B62" s="19"/>
      <c r="C62" s="4"/>
      <c r="D62" s="67"/>
      <c r="E62" s="67"/>
      <c r="F62" s="51"/>
      <c r="G62" s="23"/>
      <c r="H62" s="45"/>
      <c r="I62" s="27"/>
    </row>
    <row r="63" spans="1:9" ht="12.75">
      <c r="A63" s="36" t="s">
        <v>56</v>
      </c>
      <c r="B63" s="18" t="s">
        <v>96</v>
      </c>
      <c r="C63" s="1">
        <v>6</v>
      </c>
      <c r="D63" s="65">
        <v>6</v>
      </c>
      <c r="E63" s="68">
        <v>3.6</v>
      </c>
      <c r="F63" s="51">
        <v>2.9</v>
      </c>
      <c r="G63" s="23">
        <f>E63/C63*100</f>
        <v>60</v>
      </c>
      <c r="H63" s="45">
        <f>E63/D63*100</f>
        <v>60</v>
      </c>
      <c r="I63" s="27">
        <f>E63/F63*100</f>
        <v>124.13793103448276</v>
      </c>
    </row>
    <row r="64" spans="1:9" ht="19.5" customHeight="1">
      <c r="A64" s="37" t="s">
        <v>17</v>
      </c>
      <c r="B64" s="16"/>
      <c r="C64" s="29">
        <f>C37+C41+C42+C43+C46+C47+C48+C50+C54+C63+C55</f>
        <v>2633.8</v>
      </c>
      <c r="D64" s="73">
        <f>D37+D41+D42+D43+D48+D50+D54+D63+D55+D62+D44+D49</f>
        <v>3924.9</v>
      </c>
      <c r="E64" s="73">
        <f>E37+E41+E42+E43+E46+E47+E48+E50+E54+E63+E55+E62+E49</f>
        <v>2877.2999999999997</v>
      </c>
      <c r="F64" s="55">
        <f>F37+F41+F42+F43+F46+F47+F48+F50+F54+F63+F55+F62</f>
        <v>3395.8000000000006</v>
      </c>
      <c r="G64" s="23">
        <f>E64/C64*100</f>
        <v>109.24519705368667</v>
      </c>
      <c r="H64" s="45">
        <f>E64/D64*100</f>
        <v>73.30887411144232</v>
      </c>
      <c r="I64" s="27">
        <f>E64/F64*100</f>
        <v>84.73113846516283</v>
      </c>
    </row>
    <row r="65" spans="1:9" ht="16.5" customHeight="1">
      <c r="A65" s="36" t="s">
        <v>44</v>
      </c>
      <c r="B65" s="20"/>
      <c r="C65" s="7">
        <f>C35-C64</f>
        <v>0</v>
      </c>
      <c r="D65" s="74">
        <f>D35-D64</f>
        <v>-85.50000000000045</v>
      </c>
      <c r="E65" s="74">
        <f>E35-E64</f>
        <v>456.2999999999997</v>
      </c>
      <c r="F65" s="56">
        <f>F35-F64</f>
        <v>-27.50000000000091</v>
      </c>
      <c r="G65" s="1"/>
      <c r="H65" s="8"/>
      <c r="I65" s="25"/>
    </row>
    <row r="66" spans="3:6" ht="9" customHeight="1">
      <c r="C66" s="76"/>
      <c r="D66" s="76"/>
      <c r="E66" s="76"/>
      <c r="F66" s="57"/>
    </row>
    <row r="67" spans="1:6" ht="15.75" customHeight="1">
      <c r="A67" t="s">
        <v>47</v>
      </c>
      <c r="C67" s="76" t="s">
        <v>48</v>
      </c>
      <c r="D67" s="76"/>
      <c r="E67" s="76"/>
      <c r="F67" s="57"/>
    </row>
    <row r="68" spans="3:6" ht="4.5" customHeight="1" hidden="1">
      <c r="C68" s="76"/>
      <c r="D68" s="76"/>
      <c r="E68" s="76"/>
      <c r="F68" s="57"/>
    </row>
    <row r="69" spans="3:6" ht="2.25" customHeight="1" hidden="1">
      <c r="C69" s="22"/>
      <c r="D69" s="75"/>
      <c r="E69" s="75"/>
      <c r="F69" s="57"/>
    </row>
    <row r="70" ht="12.75">
      <c r="A70" s="24"/>
    </row>
  </sheetData>
  <mergeCells count="5">
    <mergeCell ref="C68:E68"/>
    <mergeCell ref="A1:I1"/>
    <mergeCell ref="G2:H2"/>
    <mergeCell ref="C66:E66"/>
    <mergeCell ref="C67:E67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2012-01-31T08:55:01Z</cp:lastPrinted>
  <dcterms:created xsi:type="dcterms:W3CDTF">2006-03-13T07:15:44Z</dcterms:created>
  <dcterms:modified xsi:type="dcterms:W3CDTF">2012-03-11T09:27:06Z</dcterms:modified>
  <cp:category/>
  <cp:version/>
  <cp:contentType/>
  <cp:contentStatus/>
</cp:coreProperties>
</file>