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на01,12,1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<sst xmlns="http://schemas.openxmlformats.org/spreadsheetml/2006/main" count="117" uniqueCount="112">
  <si>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</si>
  <si>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</si>
  <si>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</si>
  <si>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</si>
  <si>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</si>
  <si>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</si>
  <si>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</si>
  <si>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</si>
  <si>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</si>
  <si>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</si>
  <si>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</si>
  <si>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</si>
  <si>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</si>
  <si>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</si>
  <si>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</si>
  <si>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</si>
  <si>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</si>
  <si>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</si>
  <si>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</si>
  <si>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</si>
  <si>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</si>
  <si>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</si>
  <si>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</si>
  <si>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</si>
  <si>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</si>
  <si>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</si>
  <si>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</si>
  <si>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</si>
  <si>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</si>
  <si>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</si>
  <si>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</si>
  <si>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</si>
  <si>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</si>
  <si>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</si>
  <si>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</si>
  <si>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</si>
  <si>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</si>
  <si>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</si>
  <si>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</si>
  <si>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</si>
  <si>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</si>
  <si>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</si>
  <si>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</si>
  <si>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993 202 01003 10 0000 151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</si>
  <si>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</si>
  <si>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</si>
  <si>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</si>
  <si>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</si>
  <si>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</si>
  <si>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</si>
  <si>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</si>
  <si>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</si>
  <si>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Коммунальное хозяйство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</si>
  <si>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</si>
  <si>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</si>
  <si>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</si>
  <si>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</si>
  <si>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</si>
  <si>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</si>
  <si>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</si>
  <si>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</si>
  <si>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Социальное обеспечение населения</t>
  </si>
  <si>
    <t>993 114 02030 10 0000 440</t>
  </si>
  <si>
    <t>993 111 05010 10 0000 120</t>
  </si>
  <si>
    <t>0400</t>
  </si>
  <si>
    <t>Национальная экономика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</si>
  <si>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</si>
  <si>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</si>
  <si>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</si>
  <si>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993 202 02999 10 0000 151</t>
  </si>
  <si>
    <t>Прочие субсидии бюджетам поселений (на содержание автомобильных дорог общего пользования)</t>
  </si>
  <si>
    <t>993 11623050 10 0000 140</t>
  </si>
  <si>
    <t>Доходы от возмещения ущерба при возникновении страховых случаев</t>
  </si>
  <si>
    <t>Госпошлина</t>
  </si>
  <si>
    <t>000 108 04020 01 1000 000</t>
  </si>
  <si>
    <t>Субвенции пос.на осущ.полномочий по первичному воинскому учету</t>
  </si>
  <si>
    <t xml:space="preserve">  Субенции бюджетам поселений на выполнение передаваемых полномочий</t>
  </si>
  <si>
    <t>993 202 03024 10 0000 151</t>
  </si>
  <si>
    <t>Субсидии бюджетам  поселений на  обеспечение жильем молодых семей</t>
  </si>
  <si>
    <t>993 202 02008 10 0000 151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</si>
  <si>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</si>
  <si>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</si>
  <si>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</si>
  <si>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</si>
  <si>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Субсидии бюджетам  поселений на  обеспечение жильем молодых семей и молодых специалистов</t>
  </si>
  <si>
    <t>993 202 02036 10 0000 151</t>
  </si>
  <si>
    <t>Задолженность по отмененным налогам и сборам</t>
  </si>
  <si>
    <t>182 109 04050 10 0000 110</t>
  </si>
  <si>
    <t xml:space="preserve">  - Обеспечение жильем детей-сирот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</si>
  <si>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</si>
  <si>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</si>
  <si>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</si>
  <si>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</si>
  <si>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>Прочие неналоговые доходы</t>
  </si>
  <si>
    <t xml:space="preserve">Утверж. план на 2011 г </t>
  </si>
  <si>
    <t>Уточ.     план на 2011 г</t>
  </si>
  <si>
    <t xml:space="preserve">% исп. 2011 к 2010 г. </t>
  </si>
  <si>
    <t>0804</t>
  </si>
  <si>
    <t>1101</t>
  </si>
  <si>
    <t xml:space="preserve">  - Субс.молодым семьям ("Жилище")</t>
  </si>
  <si>
    <t>Доходы от сдачи в аренду имущества</t>
  </si>
  <si>
    <t>993 111 05035 10 0000 120</t>
  </si>
  <si>
    <t>Земельный налог ,мобилизуемый на территориях поселений</t>
  </si>
  <si>
    <t xml:space="preserve">182 109 04050 10 1000 110 </t>
  </si>
  <si>
    <t>0100</t>
  </si>
  <si>
    <t>св5р</t>
  </si>
  <si>
    <t>св4р</t>
  </si>
  <si>
    <t>АНАЛИЗ ИСПОЛНЕНИЯ БЮДЖЕТА   А.СЮРБЕЕВСКОГО ПОСЕЛЕНИЯ НА 01.12.2011 г.</t>
  </si>
  <si>
    <t>Исполнено на 01.12.11</t>
  </si>
  <si>
    <t>Исполнено на 01.12.10</t>
  </si>
  <si>
    <t>Невыясненные поступления, зачисляемые в бюджеты поселений</t>
  </si>
  <si>
    <t>993 117 01050 100000 180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</si>
</sst>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17" fillId="2" borderId="2" xfId="0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 shrinkToFi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I21" sqref="I21"/>
    </sheetView>
  </sheetViews>
  <sheetFormatPr defaultColWidth="9.00390625" defaultRowHeight="12.75"/>
  <cols>
    <col min="1" max="1" width="38.00390625" style="0" customWidth="1"/>
    <col min="2" max="2" width="23.75390625" style="0" customWidth="1"/>
    <col min="3" max="3" width="8.625" style="0" customWidth="1"/>
    <col min="4" max="4" width="8.625" style="61" customWidth="1"/>
    <col min="5" max="5" width="7.75390625" style="48" customWidth="1"/>
    <col min="6" max="6" width="8.00390625" style="48" customWidth="1"/>
    <col min="7" max="7" width="7.75390625" style="0" customWidth="1"/>
    <col min="8" max="8" width="7.375" style="0" customWidth="1"/>
    <col min="9" max="9" width="7.25390625" style="0" customWidth="1"/>
  </cols>
  <sheetData>
    <row r="1" spans="1:9" ht="16.5" customHeight="1">
      <c r="A1" s="71" t="s">
        <v>107</v>
      </c>
      <c r="B1" s="71"/>
      <c r="C1" s="71"/>
      <c r="D1" s="71"/>
      <c r="E1" s="71"/>
      <c r="F1" s="71"/>
      <c r="G1" s="71"/>
      <c r="H1" s="71"/>
      <c r="I1" s="71"/>
    </row>
    <row r="2" spans="7:8" ht="12.75">
      <c r="G2" s="72" t="s">
        <v>25</v>
      </c>
      <c r="H2" s="72"/>
    </row>
    <row r="3" spans="1:9" ht="42.75" customHeight="1">
      <c r="A3" s="9" t="s">
        <v>0</v>
      </c>
      <c r="B3" s="9" t="s">
        <v>27</v>
      </c>
      <c r="C3" s="10" t="s">
        <v>94</v>
      </c>
      <c r="D3" s="62" t="s">
        <v>95</v>
      </c>
      <c r="E3" s="49" t="s">
        <v>108</v>
      </c>
      <c r="F3" s="49" t="s">
        <v>109</v>
      </c>
      <c r="G3" s="10" t="s">
        <v>60</v>
      </c>
      <c r="H3" s="10" t="s">
        <v>48</v>
      </c>
      <c r="I3" s="10" t="s">
        <v>96</v>
      </c>
    </row>
    <row r="4" spans="1:9" ht="12" customHeight="1">
      <c r="A4" s="11" t="s">
        <v>1</v>
      </c>
      <c r="B4" s="12"/>
      <c r="C4" s="1">
        <f>C5+C18</f>
        <v>454</v>
      </c>
      <c r="D4" s="53">
        <f>D5+D18</f>
        <v>464.00000000000006</v>
      </c>
      <c r="E4" s="50">
        <f>E5+E18</f>
        <v>339.3</v>
      </c>
      <c r="F4" s="50">
        <f>F5+F18</f>
        <v>556.8000000000001</v>
      </c>
      <c r="G4" s="1">
        <f aca="true" t="shared" si="0" ref="G4:G10">E4/C4*100</f>
        <v>74.73568281938327</v>
      </c>
      <c r="H4" s="2">
        <f aca="true" t="shared" si="1" ref="H4:H16">E4/D4*100</f>
        <v>73.125</v>
      </c>
      <c r="I4" s="32">
        <f aca="true" t="shared" si="2" ref="I4:I16">E4/F4*100</f>
        <v>60.9375</v>
      </c>
    </row>
    <row r="5" spans="1:9" ht="12.75">
      <c r="A5" s="43" t="s">
        <v>19</v>
      </c>
      <c r="B5" s="12"/>
      <c r="C5" s="1">
        <f>C6+C8+C10+C15</f>
        <v>430</v>
      </c>
      <c r="D5" s="53">
        <f>D6+D8+D10+D15+D16</f>
        <v>448.70000000000005</v>
      </c>
      <c r="E5" s="50">
        <f>E6+E8+E10+E15+E16+E17</f>
        <v>318.1</v>
      </c>
      <c r="F5" s="50">
        <f>F6+F8+F10+F15+F16</f>
        <v>552.6</v>
      </c>
      <c r="G5" s="1">
        <f t="shared" si="0"/>
        <v>73.97674418604652</v>
      </c>
      <c r="H5" s="2">
        <f t="shared" si="1"/>
        <v>70.89369289057277</v>
      </c>
      <c r="I5" s="32">
        <f t="shared" si="2"/>
        <v>57.56424176619617</v>
      </c>
    </row>
    <row r="6" spans="1:9" ht="12.75">
      <c r="A6" s="44" t="s">
        <v>2</v>
      </c>
      <c r="B6" s="13" t="s">
        <v>28</v>
      </c>
      <c r="C6" s="3">
        <f>C7</f>
        <v>140</v>
      </c>
      <c r="D6" s="63">
        <f>D7</f>
        <v>140</v>
      </c>
      <c r="E6" s="51">
        <f>E7</f>
        <v>115.5</v>
      </c>
      <c r="F6" s="51">
        <f>F7</f>
        <v>100.2</v>
      </c>
      <c r="G6" s="1">
        <f t="shared" si="0"/>
        <v>82.5</v>
      </c>
      <c r="H6" s="2">
        <f t="shared" si="1"/>
        <v>82.5</v>
      </c>
      <c r="I6" s="32">
        <f t="shared" si="2"/>
        <v>115.2694610778443</v>
      </c>
    </row>
    <row r="7" spans="1:9" ht="12.75">
      <c r="A7" s="45" t="s">
        <v>3</v>
      </c>
      <c r="B7" s="9" t="s">
        <v>56</v>
      </c>
      <c r="C7" s="4">
        <v>140</v>
      </c>
      <c r="D7" s="56">
        <v>140</v>
      </c>
      <c r="E7" s="52">
        <v>115.5</v>
      </c>
      <c r="F7" s="52">
        <v>100.2</v>
      </c>
      <c r="G7" s="1">
        <f t="shared" si="0"/>
        <v>82.5</v>
      </c>
      <c r="H7" s="2">
        <f t="shared" si="1"/>
        <v>82.5</v>
      </c>
      <c r="I7" s="32">
        <f t="shared" si="2"/>
        <v>115.2694610778443</v>
      </c>
    </row>
    <row r="8" spans="1:9" ht="12.75">
      <c r="A8" s="44" t="s">
        <v>4</v>
      </c>
      <c r="B8" s="13" t="s">
        <v>29</v>
      </c>
      <c r="C8" s="3">
        <f>C9</f>
        <v>50</v>
      </c>
      <c r="D8" s="63">
        <f>D9</f>
        <v>56.4</v>
      </c>
      <c r="E8" s="51">
        <f>E9</f>
        <v>11.1</v>
      </c>
      <c r="F8" s="51">
        <f>F9</f>
        <v>23.1</v>
      </c>
      <c r="G8" s="1">
        <f t="shared" si="0"/>
        <v>22.2</v>
      </c>
      <c r="H8" s="2">
        <f t="shared" si="1"/>
        <v>19.680851063829788</v>
      </c>
      <c r="I8" s="32">
        <f t="shared" si="2"/>
        <v>48.051948051948045</v>
      </c>
    </row>
    <row r="9" spans="1:9" ht="17.25" customHeight="1">
      <c r="A9" s="37" t="s">
        <v>5</v>
      </c>
      <c r="B9" s="10" t="s">
        <v>57</v>
      </c>
      <c r="C9" s="4">
        <v>50</v>
      </c>
      <c r="D9" s="56">
        <v>56.4</v>
      </c>
      <c r="E9" s="52">
        <v>11.1</v>
      </c>
      <c r="F9" s="52">
        <v>23.1</v>
      </c>
      <c r="G9" s="1">
        <f t="shared" si="0"/>
        <v>22.2</v>
      </c>
      <c r="H9" s="2">
        <f t="shared" si="1"/>
        <v>19.680851063829788</v>
      </c>
      <c r="I9" s="32">
        <f t="shared" si="2"/>
        <v>48.051948051948045</v>
      </c>
    </row>
    <row r="10" spans="1:9" ht="17.25" customHeight="1">
      <c r="A10" s="40" t="s">
        <v>6</v>
      </c>
      <c r="B10" s="14" t="s">
        <v>30</v>
      </c>
      <c r="C10" s="3">
        <f>C11+C12</f>
        <v>240</v>
      </c>
      <c r="D10" s="63">
        <f>D11+D12</f>
        <v>239.8</v>
      </c>
      <c r="E10" s="51">
        <f>E11+E12</f>
        <v>174.8</v>
      </c>
      <c r="F10" s="51">
        <f>F11+F12</f>
        <v>201.2</v>
      </c>
      <c r="G10" s="1">
        <f t="shared" si="0"/>
        <v>72.83333333333334</v>
      </c>
      <c r="H10" s="2">
        <f t="shared" si="1"/>
        <v>72.89407839866556</v>
      </c>
      <c r="I10" s="32">
        <f t="shared" si="2"/>
        <v>86.87872763419485</v>
      </c>
    </row>
    <row r="11" spans="1:9" ht="12.75">
      <c r="A11" s="37" t="s">
        <v>7</v>
      </c>
      <c r="B11" s="10" t="s">
        <v>31</v>
      </c>
      <c r="C11" s="4">
        <v>0</v>
      </c>
      <c r="D11" s="56">
        <v>-0.2</v>
      </c>
      <c r="E11" s="52">
        <v>-0.2</v>
      </c>
      <c r="F11" s="52">
        <v>46.1</v>
      </c>
      <c r="G11" s="1"/>
      <c r="H11" s="2">
        <f t="shared" si="1"/>
        <v>100</v>
      </c>
      <c r="I11" s="32">
        <f t="shared" si="2"/>
        <v>-0.43383947939262474</v>
      </c>
    </row>
    <row r="12" spans="1:9" ht="24">
      <c r="A12" s="40" t="s">
        <v>22</v>
      </c>
      <c r="B12" s="14" t="s">
        <v>32</v>
      </c>
      <c r="C12" s="22">
        <f>C13+C14</f>
        <v>240</v>
      </c>
      <c r="D12" s="53">
        <f>D13+D14</f>
        <v>240</v>
      </c>
      <c r="E12" s="53">
        <f>E13+E14</f>
        <v>175</v>
      </c>
      <c r="F12" s="53">
        <f>F13+F14</f>
        <v>155.1</v>
      </c>
      <c r="G12" s="1">
        <f>E12/C12*100</f>
        <v>72.91666666666666</v>
      </c>
      <c r="H12" s="2">
        <f t="shared" si="1"/>
        <v>72.91666666666666</v>
      </c>
      <c r="I12" s="32">
        <f t="shared" si="2"/>
        <v>112.83043197936816</v>
      </c>
    </row>
    <row r="13" spans="1:9" ht="12.75">
      <c r="A13" s="37" t="s">
        <v>8</v>
      </c>
      <c r="B13" s="10" t="s">
        <v>33</v>
      </c>
      <c r="C13" s="4">
        <v>238</v>
      </c>
      <c r="D13" s="56">
        <v>238</v>
      </c>
      <c r="E13" s="52">
        <v>172.3</v>
      </c>
      <c r="F13" s="52">
        <v>152.4</v>
      </c>
      <c r="G13" s="1">
        <f>E13/C13*100</f>
        <v>72.39495798319328</v>
      </c>
      <c r="H13" s="2">
        <f t="shared" si="1"/>
        <v>72.39495798319328</v>
      </c>
      <c r="I13" s="32">
        <f t="shared" si="2"/>
        <v>113.05774278215223</v>
      </c>
    </row>
    <row r="14" spans="1:9" ht="12.75">
      <c r="A14" s="37" t="s">
        <v>9</v>
      </c>
      <c r="B14" s="10" t="s">
        <v>34</v>
      </c>
      <c r="C14" s="4">
        <v>2</v>
      </c>
      <c r="D14" s="56">
        <v>2</v>
      </c>
      <c r="E14" s="52">
        <v>2.7</v>
      </c>
      <c r="F14" s="52">
        <v>2.7</v>
      </c>
      <c r="G14" s="1">
        <f>E14/C14*100</f>
        <v>135</v>
      </c>
      <c r="H14" s="2">
        <f t="shared" si="1"/>
        <v>135</v>
      </c>
      <c r="I14" s="32">
        <f t="shared" si="2"/>
        <v>100</v>
      </c>
    </row>
    <row r="15" spans="1:9" ht="14.25" customHeight="1">
      <c r="A15" s="37" t="s">
        <v>73</v>
      </c>
      <c r="B15" s="14" t="s">
        <v>74</v>
      </c>
      <c r="C15" s="22">
        <v>0</v>
      </c>
      <c r="D15" s="53">
        <v>12.5</v>
      </c>
      <c r="E15" s="53">
        <v>12.6</v>
      </c>
      <c r="F15" s="53">
        <v>228.1</v>
      </c>
      <c r="G15" s="1"/>
      <c r="H15" s="2">
        <f t="shared" si="1"/>
        <v>100.8</v>
      </c>
      <c r="I15" s="32">
        <f t="shared" si="2"/>
        <v>5.523893029373082</v>
      </c>
    </row>
    <row r="16" spans="1:9" ht="0.75" customHeight="1">
      <c r="A16" s="37" t="s">
        <v>86</v>
      </c>
      <c r="B16" s="14" t="s">
        <v>87</v>
      </c>
      <c r="C16" s="4"/>
      <c r="D16" s="53"/>
      <c r="E16" s="53"/>
      <c r="F16" s="60"/>
      <c r="G16" s="1" t="e">
        <f>E16/C16*100</f>
        <v>#DIV/0!</v>
      </c>
      <c r="H16" s="2" t="e">
        <f t="shared" si="1"/>
        <v>#DIV/0!</v>
      </c>
      <c r="I16" s="32" t="e">
        <f t="shared" si="2"/>
        <v>#DIV/0!</v>
      </c>
    </row>
    <row r="17" spans="1:9" ht="27" customHeight="1">
      <c r="A17" s="37" t="s">
        <v>102</v>
      </c>
      <c r="B17" s="14" t="s">
        <v>103</v>
      </c>
      <c r="C17" s="4"/>
      <c r="D17" s="53"/>
      <c r="E17" s="53">
        <v>4.1</v>
      </c>
      <c r="F17" s="60"/>
      <c r="G17" s="1"/>
      <c r="H17" s="2"/>
      <c r="I17" s="32"/>
    </row>
    <row r="18" spans="1:9" ht="12.75">
      <c r="A18" s="41" t="s">
        <v>20</v>
      </c>
      <c r="B18" s="15"/>
      <c r="C18" s="1">
        <f>C19+C22</f>
        <v>24</v>
      </c>
      <c r="D18" s="53">
        <f>D19+D22+D23</f>
        <v>15.3</v>
      </c>
      <c r="E18" s="50">
        <f>E19+E22+E23+E24</f>
        <v>21.2</v>
      </c>
      <c r="F18" s="50">
        <f>F19+F22+F23+F24</f>
        <v>4.2</v>
      </c>
      <c r="G18" s="1">
        <f>E18/C18*100</f>
        <v>88.33333333333333</v>
      </c>
      <c r="H18" s="2">
        <f>E18/D18*100</f>
        <v>138.56209150326796</v>
      </c>
      <c r="I18" s="32" t="s">
        <v>105</v>
      </c>
    </row>
    <row r="19" spans="1:9" ht="40.5" customHeight="1">
      <c r="A19" s="40" t="s">
        <v>10</v>
      </c>
      <c r="B19" s="14" t="s">
        <v>35</v>
      </c>
      <c r="C19" s="3">
        <f>C20</f>
        <v>4</v>
      </c>
      <c r="D19" s="63">
        <f>D20+D21</f>
        <v>15.3</v>
      </c>
      <c r="E19" s="51">
        <f>E20+E21+E25</f>
        <v>21.2</v>
      </c>
      <c r="F19" s="51">
        <f>F20</f>
        <v>4</v>
      </c>
      <c r="G19" s="1" t="s">
        <v>105</v>
      </c>
      <c r="H19" s="2">
        <f>E19/D19*100</f>
        <v>138.56209150326796</v>
      </c>
      <c r="I19" s="32" t="s">
        <v>105</v>
      </c>
    </row>
    <row r="20" spans="1:9" ht="43.5" customHeight="1">
      <c r="A20" s="37" t="s">
        <v>59</v>
      </c>
      <c r="B20" s="10" t="s">
        <v>63</v>
      </c>
      <c r="C20" s="4">
        <v>4</v>
      </c>
      <c r="D20" s="56">
        <v>13.5</v>
      </c>
      <c r="E20" s="52">
        <v>18.4</v>
      </c>
      <c r="F20" s="52">
        <v>4</v>
      </c>
      <c r="G20" s="1" t="s">
        <v>106</v>
      </c>
      <c r="H20" s="2">
        <f>E20/D20*100</f>
        <v>136.2962962962963</v>
      </c>
      <c r="I20" s="32" t="s">
        <v>106</v>
      </c>
    </row>
    <row r="21" spans="1:9" ht="14.25" customHeight="1">
      <c r="A21" s="37" t="s">
        <v>100</v>
      </c>
      <c r="B21" s="10" t="s">
        <v>101</v>
      </c>
      <c r="C21" s="4"/>
      <c r="D21" s="56">
        <v>1.8</v>
      </c>
      <c r="E21" s="52">
        <v>1.8</v>
      </c>
      <c r="F21" s="52"/>
      <c r="G21" s="1"/>
      <c r="H21" s="2">
        <f>E21/D21*100</f>
        <v>100</v>
      </c>
      <c r="I21" s="32"/>
    </row>
    <row r="22" spans="1:9" ht="22.5" customHeight="1">
      <c r="A22" s="47" t="s">
        <v>89</v>
      </c>
      <c r="B22" s="10" t="s">
        <v>90</v>
      </c>
      <c r="C22" s="4">
        <v>20</v>
      </c>
      <c r="D22" s="56">
        <v>0</v>
      </c>
      <c r="E22" s="52">
        <v>0</v>
      </c>
      <c r="F22" s="52">
        <v>0.2</v>
      </c>
      <c r="G22" s="1">
        <f>E22/C22*100</f>
        <v>0</v>
      </c>
      <c r="H22" s="2"/>
      <c r="I22" s="32">
        <f>E22/F22*100</f>
        <v>0</v>
      </c>
    </row>
    <row r="23" spans="1:9" ht="21.75" customHeight="1" hidden="1">
      <c r="A23" s="37" t="s">
        <v>72</v>
      </c>
      <c r="B23" s="10" t="s">
        <v>71</v>
      </c>
      <c r="C23" s="4"/>
      <c r="D23" s="56"/>
      <c r="E23" s="52"/>
      <c r="F23" s="52"/>
      <c r="G23" s="1" t="e">
        <f>E23/C23*100</f>
        <v>#DIV/0!</v>
      </c>
      <c r="H23" s="2" t="e">
        <f>E23/D23*100</f>
        <v>#DIV/0!</v>
      </c>
      <c r="I23" s="32" t="e">
        <f>E23/F23*100</f>
        <v>#DIV/0!</v>
      </c>
    </row>
    <row r="24" spans="1:9" ht="24" customHeight="1">
      <c r="A24" s="37" t="s">
        <v>93</v>
      </c>
      <c r="B24" s="10" t="s">
        <v>62</v>
      </c>
      <c r="C24" s="4"/>
      <c r="D24" s="56"/>
      <c r="E24" s="52"/>
      <c r="F24" s="52">
        <v>0</v>
      </c>
      <c r="G24" s="1"/>
      <c r="H24" s="2"/>
      <c r="I24" s="32"/>
    </row>
    <row r="25" spans="1:9" ht="21.75" customHeight="1">
      <c r="A25" s="69" t="s">
        <v>110</v>
      </c>
      <c r="B25" s="70" t="s">
        <v>111</v>
      </c>
      <c r="C25" s="4"/>
      <c r="D25" s="56"/>
      <c r="E25" s="52">
        <v>1</v>
      </c>
      <c r="F25" s="52"/>
      <c r="G25" s="1"/>
      <c r="H25" s="2"/>
      <c r="I25" s="32"/>
    </row>
    <row r="26" spans="1:9" ht="15" customHeight="1">
      <c r="A26" s="40" t="s">
        <v>11</v>
      </c>
      <c r="B26" s="14" t="s">
        <v>36</v>
      </c>
      <c r="C26" s="3">
        <f>C27+C28+C34+C35+C33+C30+C31+C37+C29</f>
        <v>2457.1</v>
      </c>
      <c r="D26" s="63">
        <f>D27+D28+D34+D35+D33+D30+D31+D37+D29</f>
        <v>1356.7999999999997</v>
      </c>
      <c r="E26" s="51">
        <f>E27+E28+E34+E35+E33+E30+E37+E31</f>
        <v>1303.8</v>
      </c>
      <c r="F26" s="51">
        <f>F27+F28+F34+F35+F33+F30+F37+F31</f>
        <v>1937.6</v>
      </c>
      <c r="G26" s="1">
        <f>E26/C26*100</f>
        <v>53.062553416629356</v>
      </c>
      <c r="H26" s="2">
        <f>E26/D26*100</f>
        <v>96.09375000000001</v>
      </c>
      <c r="I26" s="32">
        <f>E26/F26*100</f>
        <v>67.28943022295624</v>
      </c>
    </row>
    <row r="27" spans="1:9" ht="24" customHeight="1">
      <c r="A27" s="37" t="s">
        <v>47</v>
      </c>
      <c r="B27" s="10" t="s">
        <v>37</v>
      </c>
      <c r="C27" s="4">
        <v>1104.4</v>
      </c>
      <c r="D27" s="56">
        <v>1159.1</v>
      </c>
      <c r="E27" s="52">
        <v>1113.2</v>
      </c>
      <c r="F27" s="52">
        <v>1090.2</v>
      </c>
      <c r="G27" s="1">
        <f>E27/C27*100</f>
        <v>100.79681274900398</v>
      </c>
      <c r="H27" s="2">
        <f>E27/D27*100</f>
        <v>96.04003105857994</v>
      </c>
      <c r="I27" s="32">
        <f>E27/F27*100</f>
        <v>102.1097046413502</v>
      </c>
    </row>
    <row r="28" spans="1:9" ht="21" customHeight="1" hidden="1">
      <c r="A28" s="37" t="s">
        <v>66</v>
      </c>
      <c r="B28" s="10" t="s">
        <v>43</v>
      </c>
      <c r="C28" s="4"/>
      <c r="D28" s="56"/>
      <c r="E28" s="52"/>
      <c r="F28" s="52"/>
      <c r="G28" s="1" t="e">
        <f>E28/C28*100</f>
        <v>#DIV/0!</v>
      </c>
      <c r="H28" s="2" t="e">
        <f>E28/D28*100</f>
        <v>#DIV/0!</v>
      </c>
      <c r="I28" s="32" t="e">
        <f>E28/F28*100</f>
        <v>#DIV/0!</v>
      </c>
    </row>
    <row r="29" spans="1:9" ht="25.5" customHeight="1">
      <c r="A29" s="46" t="s">
        <v>78</v>
      </c>
      <c r="B29" s="10" t="s">
        <v>79</v>
      </c>
      <c r="C29" s="4">
        <v>419</v>
      </c>
      <c r="D29" s="56">
        <v>0</v>
      </c>
      <c r="E29" s="52"/>
      <c r="F29" s="52"/>
      <c r="G29" s="1">
        <f>E29/C29*100</f>
        <v>0</v>
      </c>
      <c r="H29" s="2"/>
      <c r="I29" s="32"/>
    </row>
    <row r="30" spans="1:9" ht="24" customHeight="1" hidden="1">
      <c r="A30" s="46" t="s">
        <v>84</v>
      </c>
      <c r="B30" s="10" t="s">
        <v>85</v>
      </c>
      <c r="C30" s="4"/>
      <c r="D30" s="56"/>
      <c r="E30" s="52"/>
      <c r="F30" s="52"/>
      <c r="G30" s="1" t="e">
        <f>E30/C30*100</f>
        <v>#DIV/0!</v>
      </c>
      <c r="H30" s="2" t="e">
        <f>E30/D30*100</f>
        <v>#DIV/0!</v>
      </c>
      <c r="I30" s="32" t="e">
        <f aca="true" t="shared" si="3" ref="I30:I39">E30/F30*100</f>
        <v>#DIV/0!</v>
      </c>
    </row>
    <row r="31" spans="1:9" ht="33" customHeight="1">
      <c r="A31" s="37" t="s">
        <v>82</v>
      </c>
      <c r="B31" s="39" t="s">
        <v>83</v>
      </c>
      <c r="C31" s="4"/>
      <c r="D31" s="56">
        <v>0</v>
      </c>
      <c r="E31" s="52">
        <v>0</v>
      </c>
      <c r="F31" s="52">
        <v>660</v>
      </c>
      <c r="G31" s="1"/>
      <c r="H31" s="2"/>
      <c r="I31" s="32">
        <f t="shared" si="3"/>
        <v>0</v>
      </c>
    </row>
    <row r="32" spans="1:9" ht="34.5" customHeight="1" hidden="1">
      <c r="A32" s="37"/>
      <c r="B32" s="39"/>
      <c r="C32" s="4"/>
      <c r="D32" s="56"/>
      <c r="E32" s="52"/>
      <c r="F32" s="52"/>
      <c r="G32" s="1" t="e">
        <f aca="true" t="shared" si="4" ref="G32:G37">E32/C32*100</f>
        <v>#DIV/0!</v>
      </c>
      <c r="H32" s="2" t="e">
        <f>E32/D32*100</f>
        <v>#DIV/0!</v>
      </c>
      <c r="I32" s="32" t="e">
        <f t="shared" si="3"/>
        <v>#DIV/0!</v>
      </c>
    </row>
    <row r="33" spans="1:9" ht="34.5" customHeight="1">
      <c r="A33" s="37" t="s">
        <v>70</v>
      </c>
      <c r="B33" s="10" t="s">
        <v>69</v>
      </c>
      <c r="C33" s="4">
        <v>151.1</v>
      </c>
      <c r="D33" s="56">
        <v>151.1</v>
      </c>
      <c r="E33" s="52">
        <v>144</v>
      </c>
      <c r="F33" s="52">
        <v>145.6</v>
      </c>
      <c r="G33" s="1">
        <f t="shared" si="4"/>
        <v>95.30112508272668</v>
      </c>
      <c r="H33" s="2">
        <f>E33/D33*100</f>
        <v>95.30112508272668</v>
      </c>
      <c r="I33" s="32">
        <f t="shared" si="3"/>
        <v>98.9010989010989</v>
      </c>
    </row>
    <row r="34" spans="1:9" ht="23.25" customHeight="1">
      <c r="A34" s="37" t="s">
        <v>75</v>
      </c>
      <c r="B34" s="10" t="s">
        <v>58</v>
      </c>
      <c r="C34" s="4">
        <v>40.1</v>
      </c>
      <c r="D34" s="56">
        <v>46.6</v>
      </c>
      <c r="E34" s="52">
        <v>46.6</v>
      </c>
      <c r="F34" s="52">
        <v>41.7</v>
      </c>
      <c r="G34" s="1">
        <f t="shared" si="4"/>
        <v>116.20947630922693</v>
      </c>
      <c r="H34" s="2">
        <f>E34/D34*100</f>
        <v>100</v>
      </c>
      <c r="I34" s="32">
        <f t="shared" si="3"/>
        <v>111.75059952038369</v>
      </c>
    </row>
    <row r="35" spans="1:9" ht="25.5" customHeight="1">
      <c r="A35" s="38" t="s">
        <v>76</v>
      </c>
      <c r="B35" s="10" t="s">
        <v>77</v>
      </c>
      <c r="C35" s="4">
        <v>742.5</v>
      </c>
      <c r="D35" s="56"/>
      <c r="E35" s="52"/>
      <c r="F35" s="52">
        <v>0.1</v>
      </c>
      <c r="G35" s="1">
        <f t="shared" si="4"/>
        <v>0</v>
      </c>
      <c r="H35" s="2"/>
      <c r="I35" s="32">
        <f t="shared" si="3"/>
        <v>0</v>
      </c>
    </row>
    <row r="36" spans="1:9" ht="29.25" customHeight="1" hidden="1">
      <c r="A36" s="38" t="s">
        <v>26</v>
      </c>
      <c r="B36" s="10"/>
      <c r="C36" s="4"/>
      <c r="D36" s="56"/>
      <c r="E36" s="52"/>
      <c r="F36" s="52"/>
      <c r="G36" s="1" t="e">
        <f t="shared" si="4"/>
        <v>#DIV/0!</v>
      </c>
      <c r="H36" s="2" t="e">
        <f>E36/D36*100</f>
        <v>#DIV/0!</v>
      </c>
      <c r="I36" s="32" t="e">
        <f t="shared" si="3"/>
        <v>#DIV/0!</v>
      </c>
    </row>
    <row r="37" spans="1:9" ht="26.25" customHeight="1" hidden="1">
      <c r="A37" s="38" t="s">
        <v>80</v>
      </c>
      <c r="B37" s="10" t="s">
        <v>81</v>
      </c>
      <c r="C37" s="4"/>
      <c r="D37" s="56">
        <v>0</v>
      </c>
      <c r="E37" s="52"/>
      <c r="F37" s="52"/>
      <c r="G37" s="1" t="e">
        <f t="shared" si="4"/>
        <v>#DIV/0!</v>
      </c>
      <c r="H37" s="2" t="e">
        <f>E37/D37*100</f>
        <v>#DIV/0!</v>
      </c>
      <c r="I37" s="32" t="e">
        <f t="shared" si="3"/>
        <v>#DIV/0!</v>
      </c>
    </row>
    <row r="38" spans="1:9" ht="25.5" customHeight="1">
      <c r="A38" s="20" t="s">
        <v>12</v>
      </c>
      <c r="B38" s="14" t="s">
        <v>38</v>
      </c>
      <c r="C38" s="3"/>
      <c r="D38" s="63"/>
      <c r="E38" s="51"/>
      <c r="F38" s="51">
        <v>372.5</v>
      </c>
      <c r="G38" s="1"/>
      <c r="H38" s="2"/>
      <c r="I38" s="32">
        <f t="shared" si="3"/>
        <v>0</v>
      </c>
    </row>
    <row r="39" spans="1:9" ht="17.25" customHeight="1">
      <c r="A39" s="21" t="s">
        <v>13</v>
      </c>
      <c r="B39" s="16"/>
      <c r="C39" s="5">
        <f>C4+C26+C38</f>
        <v>2911.1</v>
      </c>
      <c r="D39" s="64">
        <f>D4+D26+D38</f>
        <v>1820.7999999999997</v>
      </c>
      <c r="E39" s="54">
        <f>E4+E26+E38</f>
        <v>1643.1</v>
      </c>
      <c r="F39" s="54">
        <f>F4+F26+F38</f>
        <v>2866.9</v>
      </c>
      <c r="G39" s="1">
        <f>E39/C39*100</f>
        <v>56.44258184191543</v>
      </c>
      <c r="H39" s="2">
        <f>E39/D39*100</f>
        <v>90.24055360281196</v>
      </c>
      <c r="I39" s="32">
        <f t="shared" si="3"/>
        <v>57.312776866999194</v>
      </c>
    </row>
    <row r="40" spans="1:9" ht="15" customHeight="1">
      <c r="A40" s="19" t="s">
        <v>14</v>
      </c>
      <c r="B40" s="15"/>
      <c r="C40" s="6"/>
      <c r="D40" s="65"/>
      <c r="E40" s="55"/>
      <c r="F40" s="55"/>
      <c r="G40" s="1"/>
      <c r="H40" s="2"/>
      <c r="I40" s="32"/>
    </row>
    <row r="41" spans="1:9" ht="14.25" customHeight="1">
      <c r="A41" s="40" t="s">
        <v>15</v>
      </c>
      <c r="B41" s="17" t="s">
        <v>104</v>
      </c>
      <c r="C41" s="3">
        <v>574.3</v>
      </c>
      <c r="D41" s="63">
        <v>666.4</v>
      </c>
      <c r="E41" s="51">
        <v>579.4</v>
      </c>
      <c r="F41" s="51">
        <v>397.1</v>
      </c>
      <c r="G41" s="1">
        <f>E41/C41*100</f>
        <v>100.8880376110047</v>
      </c>
      <c r="H41" s="2">
        <f aca="true" t="shared" si="5" ref="H41:H50">E41/D41*100</f>
        <v>86.94477791116446</v>
      </c>
      <c r="I41" s="32">
        <f>E41/F41*100</f>
        <v>145.90783178040795</v>
      </c>
    </row>
    <row r="42" spans="1:9" ht="12.75">
      <c r="A42" s="37" t="s">
        <v>16</v>
      </c>
      <c r="B42" s="10">
        <v>211.213</v>
      </c>
      <c r="C42" s="4">
        <v>496.2</v>
      </c>
      <c r="D42" s="56">
        <v>528.9</v>
      </c>
      <c r="E42" s="52">
        <v>474</v>
      </c>
      <c r="F42" s="52">
        <v>336.2</v>
      </c>
      <c r="G42" s="1">
        <f>E42/C42*100</f>
        <v>95.52599758162032</v>
      </c>
      <c r="H42" s="2">
        <f t="shared" si="5"/>
        <v>89.61996596710154</v>
      </c>
      <c r="I42" s="32">
        <f>E42/F42*100</f>
        <v>140.98750743604998</v>
      </c>
    </row>
    <row r="43" spans="1:9" ht="12.75">
      <c r="A43" s="37" t="s">
        <v>23</v>
      </c>
      <c r="B43" s="10">
        <v>223</v>
      </c>
      <c r="C43" s="4">
        <v>20</v>
      </c>
      <c r="D43" s="56">
        <v>47.1</v>
      </c>
      <c r="E43" s="52">
        <v>23.1</v>
      </c>
      <c r="F43" s="52">
        <v>12.8</v>
      </c>
      <c r="G43" s="1">
        <f>E43/C43*100</f>
        <v>115.5</v>
      </c>
      <c r="H43" s="2">
        <f t="shared" si="5"/>
        <v>49.044585987261144</v>
      </c>
      <c r="I43" s="32">
        <f>E43/F43*100</f>
        <v>180.46875</v>
      </c>
    </row>
    <row r="44" spans="1:9" ht="12.75">
      <c r="A44" s="37" t="s">
        <v>17</v>
      </c>
      <c r="B44" s="10"/>
      <c r="C44" s="4">
        <f>C41-C42-C43</f>
        <v>58.099999999999966</v>
      </c>
      <c r="D44" s="56">
        <f>D41-D42-D43</f>
        <v>90.4</v>
      </c>
      <c r="E44" s="52">
        <f>E41-E42-E43</f>
        <v>82.29999999999998</v>
      </c>
      <c r="F44" s="52">
        <f>F41-F42-F43</f>
        <v>48.10000000000004</v>
      </c>
      <c r="G44" s="1">
        <f>E44/C44*100</f>
        <v>141.65232358003448</v>
      </c>
      <c r="H44" s="2">
        <f t="shared" si="5"/>
        <v>91.03982300884952</v>
      </c>
      <c r="I44" s="32">
        <f>E44/F44*100</f>
        <v>171.10187110187093</v>
      </c>
    </row>
    <row r="45" spans="1:9" ht="12.75">
      <c r="A45" s="41" t="s">
        <v>24</v>
      </c>
      <c r="B45" s="18" t="s">
        <v>51</v>
      </c>
      <c r="C45" s="1">
        <v>40.1</v>
      </c>
      <c r="D45" s="53">
        <v>46.6</v>
      </c>
      <c r="E45" s="50">
        <v>40.6</v>
      </c>
      <c r="F45" s="50">
        <v>28</v>
      </c>
      <c r="G45" s="1">
        <f>E45/C45*100</f>
        <v>101.24688279301746</v>
      </c>
      <c r="H45" s="2">
        <f t="shared" si="5"/>
        <v>87.1244635193133</v>
      </c>
      <c r="I45" s="32">
        <f>E45/F45*100</f>
        <v>145</v>
      </c>
    </row>
    <row r="46" spans="1:9" ht="20.25" customHeight="1">
      <c r="A46" s="40" t="s">
        <v>39</v>
      </c>
      <c r="B46" s="17" t="s">
        <v>40</v>
      </c>
      <c r="C46" s="3"/>
      <c r="D46" s="63">
        <v>8.8</v>
      </c>
      <c r="E46" s="51">
        <v>7.6</v>
      </c>
      <c r="F46" s="51"/>
      <c r="G46" s="1"/>
      <c r="H46" s="2">
        <f t="shared" si="5"/>
        <v>86.36363636363636</v>
      </c>
      <c r="I46" s="32"/>
    </row>
    <row r="47" spans="1:9" ht="12.75" hidden="1">
      <c r="A47" s="40" t="s">
        <v>52</v>
      </c>
      <c r="B47" s="17" t="s">
        <v>41</v>
      </c>
      <c r="C47" s="3"/>
      <c r="D47" s="63"/>
      <c r="E47" s="51"/>
      <c r="F47" s="51"/>
      <c r="G47" s="1" t="e">
        <f>E47/C47*100</f>
        <v>#DIV/0!</v>
      </c>
      <c r="H47" s="2" t="e">
        <f t="shared" si="5"/>
        <v>#DIV/0!</v>
      </c>
      <c r="I47" s="32" t="e">
        <f>E47/F47*100</f>
        <v>#DIV/0!</v>
      </c>
    </row>
    <row r="48" spans="1:9" ht="12.75" hidden="1">
      <c r="A48" s="40" t="s">
        <v>65</v>
      </c>
      <c r="B48" s="17" t="s">
        <v>64</v>
      </c>
      <c r="C48" s="3"/>
      <c r="D48" s="63"/>
      <c r="E48" s="51"/>
      <c r="F48" s="51"/>
      <c r="G48" s="1" t="e">
        <f>E48/C48*100</f>
        <v>#DIV/0!</v>
      </c>
      <c r="H48" s="2" t="e">
        <f t="shared" si="5"/>
        <v>#DIV/0!</v>
      </c>
      <c r="I48" s="32" t="e">
        <f>E48/F48*100</f>
        <v>#DIV/0!</v>
      </c>
    </row>
    <row r="49" spans="1:9" ht="15.75" customHeight="1">
      <c r="A49" s="40" t="s">
        <v>68</v>
      </c>
      <c r="B49" s="17" t="s">
        <v>67</v>
      </c>
      <c r="C49" s="3"/>
      <c r="D49" s="63">
        <v>18.5</v>
      </c>
      <c r="E49" s="51">
        <v>18.5</v>
      </c>
      <c r="F49" s="51"/>
      <c r="G49" s="1"/>
      <c r="H49" s="2">
        <f t="shared" si="5"/>
        <v>100</v>
      </c>
      <c r="I49" s="32"/>
    </row>
    <row r="50" spans="1:9" ht="12.75">
      <c r="A50" s="40" t="s">
        <v>92</v>
      </c>
      <c r="B50" s="17" t="s">
        <v>91</v>
      </c>
      <c r="C50" s="3">
        <v>404.3</v>
      </c>
      <c r="D50" s="63">
        <v>408.9</v>
      </c>
      <c r="E50" s="51">
        <v>390.2</v>
      </c>
      <c r="F50" s="51">
        <v>403.3</v>
      </c>
      <c r="G50" s="1">
        <f>E50/C50*100</f>
        <v>96.51249072470937</v>
      </c>
      <c r="H50" s="2">
        <f t="shared" si="5"/>
        <v>95.42675470775251</v>
      </c>
      <c r="I50" s="32">
        <f>E50/F50*100</f>
        <v>96.75179766922885</v>
      </c>
    </row>
    <row r="51" spans="1:9" ht="12.75">
      <c r="A51" s="41" t="s">
        <v>44</v>
      </c>
      <c r="B51" s="18" t="s">
        <v>53</v>
      </c>
      <c r="C51" s="1">
        <v>0</v>
      </c>
      <c r="D51" s="53"/>
      <c r="E51" s="53">
        <v>0</v>
      </c>
      <c r="F51" s="52"/>
      <c r="G51" s="1"/>
      <c r="H51" s="2"/>
      <c r="I51" s="32"/>
    </row>
    <row r="52" spans="1:9" ht="21">
      <c r="A52" s="40" t="s">
        <v>21</v>
      </c>
      <c r="B52" s="17" t="s">
        <v>42</v>
      </c>
      <c r="C52" s="3">
        <v>696.9</v>
      </c>
      <c r="D52" s="63">
        <v>781.6</v>
      </c>
      <c r="E52" s="51">
        <v>687.1</v>
      </c>
      <c r="F52" s="51">
        <v>518.4</v>
      </c>
      <c r="G52" s="1">
        <f aca="true" t="shared" si="6" ref="G52:G61">E52/C52*100</f>
        <v>98.59377242072034</v>
      </c>
      <c r="H52" s="2">
        <f>E52/D52*100</f>
        <v>87.90941658137154</v>
      </c>
      <c r="I52" s="32">
        <f aca="true" t="shared" si="7" ref="I52:I61">E52/F52*100</f>
        <v>132.54243827160494</v>
      </c>
    </row>
    <row r="53" spans="1:9" ht="12" customHeight="1">
      <c r="A53" s="37" t="s">
        <v>16</v>
      </c>
      <c r="B53" s="10">
        <v>211.213</v>
      </c>
      <c r="C53" s="4">
        <v>530.8</v>
      </c>
      <c r="D53" s="56">
        <v>658</v>
      </c>
      <c r="E53" s="52">
        <v>572.7</v>
      </c>
      <c r="F53" s="52">
        <v>364.9</v>
      </c>
      <c r="G53" s="1">
        <f t="shared" si="6"/>
        <v>107.89374529012812</v>
      </c>
      <c r="H53" s="2">
        <f>E53/D53*100</f>
        <v>87.03647416413375</v>
      </c>
      <c r="I53" s="32">
        <f t="shared" si="7"/>
        <v>156.94710879693068</v>
      </c>
    </row>
    <row r="54" spans="1:9" ht="12" customHeight="1">
      <c r="A54" s="37" t="s">
        <v>23</v>
      </c>
      <c r="B54" s="10">
        <v>223</v>
      </c>
      <c r="C54" s="4">
        <v>64.9</v>
      </c>
      <c r="D54" s="56">
        <v>38.5</v>
      </c>
      <c r="E54" s="52">
        <v>37.5</v>
      </c>
      <c r="F54" s="52">
        <v>23.4</v>
      </c>
      <c r="G54" s="1">
        <f t="shared" si="6"/>
        <v>57.78120184899846</v>
      </c>
      <c r="H54" s="2">
        <f>E54/D54*100</f>
        <v>97.40259740259741</v>
      </c>
      <c r="I54" s="32">
        <f t="shared" si="7"/>
        <v>160.25641025641028</v>
      </c>
    </row>
    <row r="55" spans="1:9" ht="12.75">
      <c r="A55" s="37" t="s">
        <v>45</v>
      </c>
      <c r="B55" s="10"/>
      <c r="C55" s="4">
        <f>C52-C53-C54</f>
        <v>101.20000000000002</v>
      </c>
      <c r="D55" s="56">
        <f>D52-D53-D54</f>
        <v>85.10000000000002</v>
      </c>
      <c r="E55" s="52">
        <f>E52-E53-E54</f>
        <v>76.89999999999998</v>
      </c>
      <c r="F55" s="52">
        <f>F52-F53-F54</f>
        <v>130.1</v>
      </c>
      <c r="G55" s="1">
        <f t="shared" si="6"/>
        <v>75.98814229249008</v>
      </c>
      <c r="H55" s="2">
        <f>E55/D55*100</f>
        <v>90.36427732079902</v>
      </c>
      <c r="I55" s="32">
        <f t="shared" si="7"/>
        <v>59.108378170637955</v>
      </c>
    </row>
    <row r="56" spans="1:9" ht="14.25" customHeight="1">
      <c r="A56" s="41" t="s">
        <v>54</v>
      </c>
      <c r="B56" s="31" t="s">
        <v>97</v>
      </c>
      <c r="C56" s="22">
        <v>9</v>
      </c>
      <c r="D56" s="53">
        <v>5.5</v>
      </c>
      <c r="E56" s="53">
        <v>5.5</v>
      </c>
      <c r="F56" s="53">
        <v>8.2</v>
      </c>
      <c r="G56" s="1">
        <f t="shared" si="6"/>
        <v>61.111111111111114</v>
      </c>
      <c r="H56" s="2">
        <f>E56/D56*100</f>
        <v>100</v>
      </c>
      <c r="I56" s="32">
        <f t="shared" si="7"/>
        <v>67.07317073170732</v>
      </c>
    </row>
    <row r="57" spans="1:9" ht="12.75" customHeight="1">
      <c r="A57" s="41" t="s">
        <v>55</v>
      </c>
      <c r="B57" s="18" t="s">
        <v>98</v>
      </c>
      <c r="C57" s="1">
        <v>3</v>
      </c>
      <c r="D57" s="53">
        <v>0</v>
      </c>
      <c r="E57" s="53"/>
      <c r="F57" s="53">
        <v>1.5</v>
      </c>
      <c r="G57" s="1">
        <f t="shared" si="6"/>
        <v>0</v>
      </c>
      <c r="H57" s="2"/>
      <c r="I57" s="32">
        <f t="shared" si="7"/>
        <v>0</v>
      </c>
    </row>
    <row r="58" spans="1:9" ht="14.25" customHeight="1">
      <c r="A58" s="41" t="s">
        <v>61</v>
      </c>
      <c r="B58" s="14">
        <v>1003</v>
      </c>
      <c r="C58" s="1">
        <f>C60+C59</f>
        <v>441</v>
      </c>
      <c r="D58" s="53">
        <f>D60+D59</f>
        <v>0</v>
      </c>
      <c r="E58" s="50">
        <f>E60+E59</f>
        <v>0</v>
      </c>
      <c r="F58" s="50">
        <v>376</v>
      </c>
      <c r="G58" s="1">
        <f t="shared" si="6"/>
        <v>0</v>
      </c>
      <c r="H58" s="2"/>
      <c r="I58" s="32">
        <f t="shared" si="7"/>
        <v>0</v>
      </c>
    </row>
    <row r="59" spans="1:9" ht="12.75" customHeight="1">
      <c r="A59" s="38" t="s">
        <v>99</v>
      </c>
      <c r="B59" s="36"/>
      <c r="C59" s="35">
        <v>441</v>
      </c>
      <c r="D59" s="56">
        <v>0</v>
      </c>
      <c r="E59" s="56"/>
      <c r="F59" s="56">
        <v>376</v>
      </c>
      <c r="G59" s="1">
        <f t="shared" si="6"/>
        <v>0</v>
      </c>
      <c r="H59" s="2"/>
      <c r="I59" s="32">
        <f t="shared" si="7"/>
        <v>0</v>
      </c>
    </row>
    <row r="60" spans="1:9" ht="21.75" customHeight="1" hidden="1">
      <c r="A60" s="37" t="s">
        <v>88</v>
      </c>
      <c r="B60" s="33"/>
      <c r="C60" s="35"/>
      <c r="D60" s="56"/>
      <c r="E60" s="56"/>
      <c r="F60" s="56"/>
      <c r="G60" s="1" t="e">
        <f t="shared" si="6"/>
        <v>#DIV/0!</v>
      </c>
      <c r="H60" s="2" t="e">
        <f>E60/D60*100</f>
        <v>#DIV/0!</v>
      </c>
      <c r="I60" s="32" t="e">
        <f t="shared" si="7"/>
        <v>#DIV/0!</v>
      </c>
    </row>
    <row r="61" spans="1:9" ht="15.75" customHeight="1">
      <c r="A61" s="42" t="s">
        <v>18</v>
      </c>
      <c r="B61" s="16"/>
      <c r="C61" s="7">
        <f>C41+C45+C46+C50+C51+C52+C56+C57+C58+C48+C49</f>
        <v>2168.6</v>
      </c>
      <c r="D61" s="66">
        <f>D41+D45+D46+D50+D51+D52+D56+D57+D58+D48+D49</f>
        <v>1936.2999999999997</v>
      </c>
      <c r="E61" s="57">
        <f>E41+E45+E46+E50+E51+E52+E56+E57+E49+E58</f>
        <v>1728.9</v>
      </c>
      <c r="F61" s="57">
        <f>F41+F45+F46+F50+F51+F52+F56+F57+F58+F49</f>
        <v>1732.5000000000002</v>
      </c>
      <c r="G61" s="1">
        <f t="shared" si="6"/>
        <v>79.7242460573642</v>
      </c>
      <c r="H61" s="2">
        <f>E61/D61*100</f>
        <v>89.28884986830555</v>
      </c>
      <c r="I61" s="32">
        <f t="shared" si="7"/>
        <v>99.79220779220779</v>
      </c>
    </row>
    <row r="62" spans="1:9" ht="21.75" customHeight="1">
      <c r="A62" s="41" t="s">
        <v>46</v>
      </c>
      <c r="B62" s="19"/>
      <c r="C62" s="7">
        <f>C39-C61</f>
        <v>742.5</v>
      </c>
      <c r="D62" s="66">
        <f>D39-D61</f>
        <v>-115.5</v>
      </c>
      <c r="E62" s="57">
        <f>E39-E61</f>
        <v>-85.80000000000018</v>
      </c>
      <c r="F62" s="57">
        <f>F39-F61</f>
        <v>1134.3999999999999</v>
      </c>
      <c r="G62" s="1"/>
      <c r="H62" s="8"/>
      <c r="I62" s="30"/>
    </row>
    <row r="63" spans="1:8" ht="12" customHeight="1">
      <c r="A63" s="24"/>
      <c r="B63" s="25"/>
      <c r="C63" s="26"/>
      <c r="D63" s="67"/>
      <c r="E63" s="58"/>
      <c r="F63" s="58"/>
      <c r="G63" s="27"/>
      <c r="H63" s="28"/>
    </row>
    <row r="64" spans="1:6" ht="12.75">
      <c r="A64" t="s">
        <v>49</v>
      </c>
      <c r="C64" s="73" t="s">
        <v>50</v>
      </c>
      <c r="D64" s="73"/>
      <c r="E64" s="73"/>
      <c r="F64" s="59"/>
    </row>
    <row r="65" spans="3:6" ht="12.75">
      <c r="C65" s="73"/>
      <c r="D65" s="73"/>
      <c r="E65" s="73"/>
      <c r="F65" s="59"/>
    </row>
    <row r="66" spans="1:6" ht="12.75">
      <c r="A66" s="34"/>
      <c r="C66" s="23"/>
      <c r="D66" s="68"/>
      <c r="E66" s="59"/>
      <c r="F66" s="59"/>
    </row>
    <row r="67" spans="3:6" ht="12.75">
      <c r="C67" s="23"/>
      <c r="D67" s="68"/>
      <c r="E67" s="59"/>
      <c r="F67" s="59"/>
    </row>
    <row r="68" ht="12.75">
      <c r="A68" s="29"/>
    </row>
  </sheetData>
  <mergeCells count="4">
    <mergeCell ref="A1:I1"/>
    <mergeCell ref="G2:H2"/>
    <mergeCell ref="C64:E64"/>
    <mergeCell ref="C65:E6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2012-01-31T07:47:21Z</cp:lastPrinted>
  <dcterms:created xsi:type="dcterms:W3CDTF">2006-03-13T07:15:44Z</dcterms:created>
  <dcterms:modified xsi:type="dcterms:W3CDTF">2012-03-11T08:56:05Z</dcterms:modified>
  <cp:category/>
  <cp:version/>
  <cp:contentType/>
  <cp:contentStatus/>
</cp:coreProperties>
</file>