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за апрель" sheetId="1" r:id="rId1"/>
  </sheets>
  <definedNames/>
  <calcPr fullCalcOnLoad="1"/>
</workbook>
</file>

<file path=xl/sharedStrings.xml><?xml version="1.0" encoding="utf-8"?>
<sst xmlns="http://schemas.openxmlformats.org/spreadsheetml/2006/main" count="108" uniqueCount="106">
  <si>
    <t>Наименование</t>
  </si>
  <si>
    <t>1. ДОХОДЫ</t>
  </si>
  <si>
    <t>НАЛОГИ НА ПРИБЫЛЬ,ДОХОДЫ</t>
  </si>
  <si>
    <t>Налог на доходы с физических лиц</t>
  </si>
  <si>
    <t>НАЛОГИ НА СОВОКУПНЫЙ ДОХОД</t>
  </si>
  <si>
    <t>Единый сельскохозяйственный налог</t>
  </si>
  <si>
    <t>НАЛОГИ НА ИМУЩЕСТВО</t>
  </si>
  <si>
    <t>Налог на имущество с физических лиц</t>
  </si>
  <si>
    <t>Земельный налог по ставке 0,3%</t>
  </si>
  <si>
    <t>Земельный налог по ставке 1,5%</t>
  </si>
  <si>
    <t>ДОХОДЫ ОТ ИСПОЛЬЗОВАНИЯ ИМУ-ЩЕСТВА,НАХОДЯЩЕГОСЯ В ГОСУ-ДАРСТВЕННОЙ И МУНИЦИПАЛЬНОЙ СОБСТВЕННОСТИ</t>
  </si>
  <si>
    <t>БЕЗВОЗМЕЗДНЫЕ ПОСТУПЛЕНИЯ</t>
  </si>
  <si>
    <t>ДОХОДЫ ОТ ПРЕДПРИНИМАТ. И ИНОЙ ПРИНОСЯЩЕЙ ДОХОД ДЕЯТЕЛЬНОСТИ</t>
  </si>
  <si>
    <t xml:space="preserve">         ИТОГО ДОХОДОВ</t>
  </si>
  <si>
    <t>2. РАСХОДЫ</t>
  </si>
  <si>
    <t>Общегосударственные вопросы</t>
  </si>
  <si>
    <t xml:space="preserve"> -ФОТ с начислениями</t>
  </si>
  <si>
    <t xml:space="preserve"> -матзатраты</t>
  </si>
  <si>
    <t xml:space="preserve">            ИТОГО РАСХОДОВ</t>
  </si>
  <si>
    <t xml:space="preserve"> -НАЛОГОВЫЕ ДОХОДЫ</t>
  </si>
  <si>
    <t xml:space="preserve"> -НЕНАЛОГОВЫЕ ДОХОДЫ</t>
  </si>
  <si>
    <t>Культура и средства массовой информации</t>
  </si>
  <si>
    <t xml:space="preserve"> -Земельный налог, всего</t>
  </si>
  <si>
    <t xml:space="preserve"> -коммунальные услуги</t>
  </si>
  <si>
    <t>Национальная оборона (воинский учет)</t>
  </si>
  <si>
    <t>(тыс.руб.)</t>
  </si>
  <si>
    <t>Взаимные расчеты</t>
  </si>
  <si>
    <t>Бюджетная классификация</t>
  </si>
  <si>
    <t>000 101 00000 00 0000 000</t>
  </si>
  <si>
    <t>000 105 00000 00 0000 000</t>
  </si>
  <si>
    <t>000 106 00000 00 0000 000</t>
  </si>
  <si>
    <t>182 106 01030 10 1000 110</t>
  </si>
  <si>
    <t>000 106 06000 00 0000 000</t>
  </si>
  <si>
    <t>182 106 06013 10 1000 110</t>
  </si>
  <si>
    <t>182 106 06023 10 1000 110</t>
  </si>
  <si>
    <t>000 111 00000 00 0000 000</t>
  </si>
  <si>
    <t>000 200 00000 00 0000 000</t>
  </si>
  <si>
    <t>993 202 01001 10 0000 151</t>
  </si>
  <si>
    <t>000 300 00000 00 0000 000</t>
  </si>
  <si>
    <t>0104</t>
  </si>
  <si>
    <t>Национальная безопасность и правоохранит. деятельность</t>
  </si>
  <si>
    <t>0310</t>
  </si>
  <si>
    <t>0502</t>
  </si>
  <si>
    <t>0801</t>
  </si>
  <si>
    <t>993 202 01003 10 0000 151</t>
  </si>
  <si>
    <t>Охрана окружающей среды</t>
  </si>
  <si>
    <t>матзатраты</t>
  </si>
  <si>
    <t>Результат исполнения бюджета (дефицит "-", профицит"+")</t>
  </si>
  <si>
    <t xml:space="preserve">  Дотации бюджетам на выравнивание уровня бюджетной обеспеченности</t>
  </si>
  <si>
    <t>% исп.к уточ.   плану</t>
  </si>
  <si>
    <t>Начальник финансового отдела</t>
  </si>
  <si>
    <t>И.Г. Васильева</t>
  </si>
  <si>
    <t>0203</t>
  </si>
  <si>
    <t>Коммунальное хозяйство</t>
  </si>
  <si>
    <t>0603</t>
  </si>
  <si>
    <t>Др.вопросы в обл. культуры</t>
  </si>
  <si>
    <t>Физическая культура и спорт</t>
  </si>
  <si>
    <t>182 101 02000 01 0000 110</t>
  </si>
  <si>
    <t>182 105 03000 01 0000 110</t>
  </si>
  <si>
    <t>993 202 03015 10 0000 151</t>
  </si>
  <si>
    <t>Доходы, получаемые в виде арендной платы, а т.же средства от продажи права на заключ.договоров аренды за земли, находящ.     в собственности поселений</t>
  </si>
  <si>
    <t>% исп.к утв. плану</t>
  </si>
  <si>
    <t>Социальное обеспечение населения</t>
  </si>
  <si>
    <t>993 114 02030 10 0000 440</t>
  </si>
  <si>
    <t>993 111 05010 10 0000 120</t>
  </si>
  <si>
    <t>0400</t>
  </si>
  <si>
    <t>Национальная экономика</t>
  </si>
  <si>
    <t>Дотации бюджетам поселений на поддержку мер по обеспечению сбалансированности бюджетов</t>
  </si>
  <si>
    <t>0412</t>
  </si>
  <si>
    <t>Др.вопросы в обл. нац. экономики</t>
  </si>
  <si>
    <t>993 202 02999 10 0000 151</t>
  </si>
  <si>
    <t>Прочие субсидии бюджетам поселений (на содержание автомобильных дорог общего пользования)</t>
  </si>
  <si>
    <t>993 11623050 10 0000 140</t>
  </si>
  <si>
    <t>Доходы от возмещения ущерба при возникновении страховых случаев</t>
  </si>
  <si>
    <t>Госпошлина</t>
  </si>
  <si>
    <t>000 108 04020 01 1000 000</t>
  </si>
  <si>
    <t>Субвенции пос.на осущ.полномочий по первичному воинскому учету</t>
  </si>
  <si>
    <t xml:space="preserve">  Субенции бюджетам поселений на выполнение передаваемых полномочий</t>
  </si>
  <si>
    <t>993 202 03024 10 0000 151</t>
  </si>
  <si>
    <t>Субсидии бюджетам  поселений на  обеспечение жильем молодых семей</t>
  </si>
  <si>
    <t>993 202 02008 10 0000 151</t>
  </si>
  <si>
    <t>Прочие межбюджетные трансферты, передаваемые бюджетам поселений</t>
  </si>
  <si>
    <t>993 202 04999 10 0000 151</t>
  </si>
  <si>
    <t>Субсидии бюджетам поселений на обеспечение жильем граждан РФ, проживающих в сельской местности</t>
  </si>
  <si>
    <t>993 202 02085 10 0000 151</t>
  </si>
  <si>
    <t>Субсидии бюджетам  поселений на  обеспечение жильем молодых семей и молодых специалистов</t>
  </si>
  <si>
    <t>993 202 02036 10 0000 151</t>
  </si>
  <si>
    <t>Задолженность по отмененным налогам и сборам</t>
  </si>
  <si>
    <t>182 109 04050 10 0000 110</t>
  </si>
  <si>
    <t xml:space="preserve">  - Обеспечение жильем детей-сирот</t>
  </si>
  <si>
    <t>Доходы от продажи земельных участков, наход. в собственности поселений</t>
  </si>
  <si>
    <t>993 114 06014 10 0000 420</t>
  </si>
  <si>
    <t>0500</t>
  </si>
  <si>
    <t>Жилищно-коммунальное хозяйство</t>
  </si>
  <si>
    <t>Прочие неналоговые доходы</t>
  </si>
  <si>
    <t xml:space="preserve">Утверж. план на 2011 г </t>
  </si>
  <si>
    <t>Уточ.     план на 2011 г</t>
  </si>
  <si>
    <t xml:space="preserve">% исп. 2011 к 2010 г. </t>
  </si>
  <si>
    <t>0804</t>
  </si>
  <si>
    <t>1101</t>
  </si>
  <si>
    <t xml:space="preserve">  - Субс.молодым семьям ("Жилище")</t>
  </si>
  <si>
    <t>АНАЛИЗ ИСПОЛНЕНИЯ БЮДЖЕТА   А.СЮРБЕЕВСКОГО ПОСЕЛЕНИЯ НА 01.05.2011 г.</t>
  </si>
  <si>
    <t>Исполнено на 01.05.11</t>
  </si>
  <si>
    <t>Исполнено на 01.05.10</t>
  </si>
  <si>
    <t>Доходы от сдачи в аренду имущества</t>
  </si>
  <si>
    <t>993 111 05035 10 0000 120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</si>
</sst>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16">
    <font>
      <sz val="10"/>
      <name val="Arial Cyr"/>
      <family val="0"/>
    </font>
    <font>
      <b/>
      <sz val="8"/>
      <name val="Arial Cyr"/>
      <family val="2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2"/>
    </font>
    <font>
      <b/>
      <i/>
      <u val="single"/>
      <sz val="10"/>
      <name val="Arial Cyr"/>
      <family val="2"/>
    </font>
    <font>
      <b/>
      <u val="single"/>
      <sz val="10"/>
      <name val="Arial Cyr"/>
      <family val="2"/>
    </font>
    <font>
      <sz val="9"/>
      <name val="Arial Cyr"/>
      <family val="2"/>
    </font>
    <font>
      <b/>
      <i/>
      <sz val="9"/>
      <name val="Arial Cyr"/>
      <family val="2"/>
    </font>
    <font>
      <b/>
      <sz val="9"/>
      <name val="Arial Cyr"/>
      <family val="2"/>
    </font>
    <font>
      <b/>
      <u val="single"/>
      <sz val="9"/>
      <name val="Arial Cyr"/>
      <family val="2"/>
    </font>
    <font>
      <b/>
      <sz val="12"/>
      <name val="Arial Cyr"/>
      <family val="0"/>
    </font>
    <font>
      <i/>
      <sz val="8"/>
      <name val="Arial Cyr"/>
      <family val="0"/>
    </font>
    <font>
      <b/>
      <i/>
      <sz val="8"/>
      <name val="Arial Cyr"/>
      <family val="2"/>
    </font>
    <font>
      <b/>
      <u val="single"/>
      <sz val="8"/>
      <name val="Arial Cyr"/>
      <family val="2"/>
    </font>
    <font>
      <sz val="7"/>
      <name val="Arial Cyr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164" fontId="2" fillId="0" borderId="1" xfId="0" applyNumberFormat="1" applyFont="1" applyBorder="1" applyAlignment="1">
      <alignment horizontal="right"/>
    </xf>
    <xf numFmtId="164" fontId="2" fillId="0" borderId="1" xfId="0" applyNumberFormat="1" applyFont="1" applyBorder="1" applyAlignment="1">
      <alignment/>
    </xf>
    <xf numFmtId="164" fontId="4" fillId="0" borderId="1" xfId="0" applyNumberFormat="1" applyFont="1" applyBorder="1" applyAlignment="1">
      <alignment horizontal="right"/>
    </xf>
    <xf numFmtId="164" fontId="0" fillId="0" borderId="1" xfId="0" applyNumberFormat="1" applyFont="1" applyBorder="1" applyAlignment="1">
      <alignment horizontal="right"/>
    </xf>
    <xf numFmtId="164" fontId="5" fillId="0" borderId="1" xfId="0" applyNumberFormat="1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164" fontId="6" fillId="0" borderId="1" xfId="0" applyNumberFormat="1" applyFont="1" applyBorder="1" applyAlignment="1">
      <alignment horizontal="right"/>
    </xf>
    <xf numFmtId="164" fontId="6" fillId="0" borderId="1" xfId="0" applyNumberFormat="1" applyFont="1" applyBorder="1" applyAlignment="1">
      <alignment horizontal="left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164" fontId="2" fillId="0" borderId="1" xfId="0" applyNumberFormat="1" applyFont="1" applyBorder="1" applyAlignment="1">
      <alignment horizontal="right"/>
    </xf>
    <xf numFmtId="0" fontId="0" fillId="0" borderId="0" xfId="0" applyAlignment="1">
      <alignment horizontal="center"/>
    </xf>
    <xf numFmtId="0" fontId="9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164" fontId="6" fillId="0" borderId="0" xfId="0" applyNumberFormat="1" applyFont="1" applyBorder="1" applyAlignment="1">
      <alignment horizontal="right"/>
    </xf>
    <xf numFmtId="164" fontId="2" fillId="0" borderId="0" xfId="0" applyNumberFormat="1" applyFont="1" applyBorder="1" applyAlignment="1">
      <alignment horizontal="right"/>
    </xf>
    <xf numFmtId="164" fontId="6" fillId="0" borderId="0" xfId="0" applyNumberFormat="1" applyFont="1" applyBorder="1" applyAlignment="1">
      <alignment horizontal="left"/>
    </xf>
    <xf numFmtId="0" fontId="12" fillId="0" borderId="0" xfId="0" applyFont="1" applyAlignment="1">
      <alignment/>
    </xf>
    <xf numFmtId="0" fontId="0" fillId="0" borderId="1" xfId="0" applyBorder="1" applyAlignment="1">
      <alignment/>
    </xf>
    <xf numFmtId="49" fontId="9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/>
    </xf>
    <xf numFmtId="49" fontId="7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/>
    </xf>
    <xf numFmtId="164" fontId="0" fillId="0" borderId="1" xfId="0" applyNumberFormat="1" applyFont="1" applyBorder="1" applyAlignment="1">
      <alignment horizontal="right"/>
    </xf>
    <xf numFmtId="49" fontId="7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0" fontId="1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justify" vertical="center" wrapText="1"/>
    </xf>
    <xf numFmtId="0" fontId="15" fillId="0" borderId="1" xfId="0" applyFont="1" applyBorder="1" applyAlignment="1">
      <alignment horizontal="left" vertical="center" wrapText="1"/>
    </xf>
    <xf numFmtId="164" fontId="0" fillId="0" borderId="1" xfId="0" applyNumberFormat="1" applyFont="1" applyBorder="1" applyAlignment="1">
      <alignment/>
    </xf>
    <xf numFmtId="2" fontId="2" fillId="0" borderId="1" xfId="0" applyNumberFormat="1" applyFont="1" applyBorder="1" applyAlignment="1">
      <alignment horizontal="right"/>
    </xf>
    <xf numFmtId="0" fontId="1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5"/>
  <sheetViews>
    <sheetView tabSelected="1" workbookViewId="0" topLeftCell="A1">
      <selection activeCell="E8" sqref="E8:E9"/>
    </sheetView>
  </sheetViews>
  <sheetFormatPr defaultColWidth="9.00390625" defaultRowHeight="12.75"/>
  <cols>
    <col min="1" max="1" width="38.00390625" style="0" customWidth="1"/>
    <col min="2" max="2" width="23.75390625" style="0" customWidth="1"/>
    <col min="3" max="4" width="8.625" style="0" customWidth="1"/>
    <col min="5" max="5" width="7.75390625" style="0" customWidth="1"/>
    <col min="6" max="6" width="8.00390625" style="0" customWidth="1"/>
    <col min="7" max="7" width="7.75390625" style="0" customWidth="1"/>
    <col min="8" max="9" width="7.25390625" style="0" customWidth="1"/>
  </cols>
  <sheetData>
    <row r="1" spans="1:9" ht="16.5" customHeight="1">
      <c r="A1" s="50" t="s">
        <v>101</v>
      </c>
      <c r="B1" s="50"/>
      <c r="C1" s="50"/>
      <c r="D1" s="50"/>
      <c r="E1" s="50"/>
      <c r="F1" s="50"/>
      <c r="G1" s="50"/>
      <c r="H1" s="50"/>
      <c r="I1" s="50"/>
    </row>
    <row r="2" spans="7:8" ht="12.75">
      <c r="G2" s="52" t="s">
        <v>25</v>
      </c>
      <c r="H2" s="52"/>
    </row>
    <row r="3" spans="1:9" ht="42.75" customHeight="1">
      <c r="A3" s="9" t="s">
        <v>0</v>
      </c>
      <c r="B3" s="9" t="s">
        <v>27</v>
      </c>
      <c r="C3" s="10" t="s">
        <v>95</v>
      </c>
      <c r="D3" s="10" t="s">
        <v>96</v>
      </c>
      <c r="E3" s="10" t="s">
        <v>102</v>
      </c>
      <c r="F3" s="10" t="s">
        <v>103</v>
      </c>
      <c r="G3" s="10" t="s">
        <v>61</v>
      </c>
      <c r="H3" s="10" t="s">
        <v>49</v>
      </c>
      <c r="I3" s="10" t="s">
        <v>97</v>
      </c>
    </row>
    <row r="4" spans="1:9" ht="12" customHeight="1">
      <c r="A4" s="11" t="s">
        <v>1</v>
      </c>
      <c r="B4" s="12"/>
      <c r="C4" s="1">
        <f>C5+C17</f>
        <v>454</v>
      </c>
      <c r="D4" s="1">
        <f>D5+D17</f>
        <v>464</v>
      </c>
      <c r="E4" s="1">
        <f>E5+E17</f>
        <v>149.1</v>
      </c>
      <c r="F4" s="1">
        <f>F5+F17</f>
        <v>299</v>
      </c>
      <c r="G4" s="1">
        <f aca="true" t="shared" si="0" ref="G4:G10">E4/C4*100</f>
        <v>32.841409691629956</v>
      </c>
      <c r="H4" s="2">
        <f aca="true" t="shared" si="1" ref="H4:H10">E4/D4*100</f>
        <v>32.133620689655174</v>
      </c>
      <c r="I4" s="32">
        <f aca="true" t="shared" si="2" ref="I4:I10">E4/F4*100</f>
        <v>49.86622073578595</v>
      </c>
    </row>
    <row r="5" spans="1:9" ht="12.75">
      <c r="A5" s="43" t="s">
        <v>19</v>
      </c>
      <c r="B5" s="12"/>
      <c r="C5" s="1">
        <f>C6+C8+C10+C15</f>
        <v>430</v>
      </c>
      <c r="D5" s="1">
        <f>D6+D8+D10+D15+D16</f>
        <v>460</v>
      </c>
      <c r="E5" s="1">
        <f>E6+E8+E10+E15+E16</f>
        <v>147</v>
      </c>
      <c r="F5" s="1">
        <f>F6+F8+F10+F15+F16</f>
        <v>298.3</v>
      </c>
      <c r="G5" s="1">
        <f t="shared" si="0"/>
        <v>34.18604651162791</v>
      </c>
      <c r="H5" s="2">
        <f t="shared" si="1"/>
        <v>31.956521739130434</v>
      </c>
      <c r="I5" s="32">
        <f t="shared" si="2"/>
        <v>49.27924907810928</v>
      </c>
    </row>
    <row r="6" spans="1:9" ht="12.75">
      <c r="A6" s="44" t="s">
        <v>2</v>
      </c>
      <c r="B6" s="13" t="s">
        <v>28</v>
      </c>
      <c r="C6" s="3">
        <f>C7</f>
        <v>140</v>
      </c>
      <c r="D6" s="3">
        <f>D7</f>
        <v>140</v>
      </c>
      <c r="E6" s="3">
        <f>E7</f>
        <v>37.1</v>
      </c>
      <c r="F6" s="3">
        <f>F7</f>
        <v>27.1</v>
      </c>
      <c r="G6" s="1">
        <f t="shared" si="0"/>
        <v>26.5</v>
      </c>
      <c r="H6" s="2">
        <f t="shared" si="1"/>
        <v>26.5</v>
      </c>
      <c r="I6" s="32">
        <f t="shared" si="2"/>
        <v>136.90036900369003</v>
      </c>
    </row>
    <row r="7" spans="1:9" ht="12.75">
      <c r="A7" s="45" t="s">
        <v>3</v>
      </c>
      <c r="B7" s="9" t="s">
        <v>57</v>
      </c>
      <c r="C7" s="4">
        <v>140</v>
      </c>
      <c r="D7" s="4">
        <v>140</v>
      </c>
      <c r="E7" s="4">
        <v>37.1</v>
      </c>
      <c r="F7" s="4">
        <v>27.1</v>
      </c>
      <c r="G7" s="35">
        <f t="shared" si="0"/>
        <v>26.5</v>
      </c>
      <c r="H7" s="48">
        <f t="shared" si="1"/>
        <v>26.5</v>
      </c>
      <c r="I7" s="48">
        <f t="shared" si="2"/>
        <v>136.90036900369003</v>
      </c>
    </row>
    <row r="8" spans="1:9" ht="12.75">
      <c r="A8" s="44" t="s">
        <v>4</v>
      </c>
      <c r="B8" s="13" t="s">
        <v>29</v>
      </c>
      <c r="C8" s="3">
        <f>C9</f>
        <v>50</v>
      </c>
      <c r="D8" s="3">
        <f>D9</f>
        <v>50</v>
      </c>
      <c r="E8" s="3">
        <f>E9</f>
        <v>11.1</v>
      </c>
      <c r="F8" s="3">
        <f>F9</f>
        <v>53.8</v>
      </c>
      <c r="G8" s="35">
        <f t="shared" si="0"/>
        <v>22.2</v>
      </c>
      <c r="H8" s="48">
        <f t="shared" si="1"/>
        <v>22.2</v>
      </c>
      <c r="I8" s="32">
        <f t="shared" si="2"/>
        <v>20.63197026022305</v>
      </c>
    </row>
    <row r="9" spans="1:9" ht="17.25" customHeight="1">
      <c r="A9" s="37" t="s">
        <v>5</v>
      </c>
      <c r="B9" s="10" t="s">
        <v>58</v>
      </c>
      <c r="C9" s="4">
        <v>50</v>
      </c>
      <c r="D9" s="4">
        <v>50</v>
      </c>
      <c r="E9" s="4">
        <v>11.1</v>
      </c>
      <c r="F9" s="4">
        <v>53.8</v>
      </c>
      <c r="G9" s="35">
        <f t="shared" si="0"/>
        <v>22.2</v>
      </c>
      <c r="H9" s="48">
        <f t="shared" si="1"/>
        <v>22.2</v>
      </c>
      <c r="I9" s="48">
        <f t="shared" si="2"/>
        <v>20.63197026022305</v>
      </c>
    </row>
    <row r="10" spans="1:9" ht="17.25" customHeight="1">
      <c r="A10" s="40" t="s">
        <v>6</v>
      </c>
      <c r="B10" s="14" t="s">
        <v>30</v>
      </c>
      <c r="C10" s="3">
        <f>C11+C12</f>
        <v>240</v>
      </c>
      <c r="D10" s="3">
        <f>D11+D12</f>
        <v>240</v>
      </c>
      <c r="E10" s="3">
        <f>E11+E12</f>
        <v>93.10000000000001</v>
      </c>
      <c r="F10" s="3">
        <f>F11+F12</f>
        <v>47.599999999999994</v>
      </c>
      <c r="G10" s="1">
        <f t="shared" si="0"/>
        <v>38.79166666666667</v>
      </c>
      <c r="H10" s="2">
        <f t="shared" si="1"/>
        <v>38.79166666666667</v>
      </c>
      <c r="I10" s="32">
        <f t="shared" si="2"/>
        <v>195.58823529411768</v>
      </c>
    </row>
    <row r="11" spans="1:9" ht="12.75">
      <c r="A11" s="37" t="s">
        <v>7</v>
      </c>
      <c r="B11" s="10" t="s">
        <v>31</v>
      </c>
      <c r="C11" s="4">
        <v>0</v>
      </c>
      <c r="D11" s="4">
        <v>0</v>
      </c>
      <c r="E11" s="4">
        <v>-0.6</v>
      </c>
      <c r="F11" s="4">
        <v>1.9</v>
      </c>
      <c r="G11" s="35"/>
      <c r="H11" s="48"/>
      <c r="I11" s="48"/>
    </row>
    <row r="12" spans="1:9" ht="24">
      <c r="A12" s="40" t="s">
        <v>22</v>
      </c>
      <c r="B12" s="14" t="s">
        <v>32</v>
      </c>
      <c r="C12" s="22">
        <f>C13+C14</f>
        <v>240</v>
      </c>
      <c r="D12" s="22">
        <f>D13+D14</f>
        <v>240</v>
      </c>
      <c r="E12" s="22">
        <f>E13+E14</f>
        <v>93.7</v>
      </c>
      <c r="F12" s="22">
        <f>F13+F14</f>
        <v>45.699999999999996</v>
      </c>
      <c r="G12" s="1">
        <f>E12/C12*100</f>
        <v>39.04166666666667</v>
      </c>
      <c r="H12" s="2">
        <f aca="true" t="shared" si="3" ref="H12:H19">E12/D12*100</f>
        <v>39.04166666666667</v>
      </c>
      <c r="I12" s="32">
        <f aca="true" t="shared" si="4" ref="I12:I19">E12/F12*100</f>
        <v>205.0328227571116</v>
      </c>
    </row>
    <row r="13" spans="1:9" ht="12.75">
      <c r="A13" s="37" t="s">
        <v>8</v>
      </c>
      <c r="B13" s="10" t="s">
        <v>33</v>
      </c>
      <c r="C13" s="4">
        <v>238</v>
      </c>
      <c r="D13" s="4">
        <v>238</v>
      </c>
      <c r="E13" s="4">
        <v>92.3</v>
      </c>
      <c r="F13" s="4">
        <v>44.3</v>
      </c>
      <c r="G13" s="35">
        <f>E13/C13*100</f>
        <v>38.78151260504202</v>
      </c>
      <c r="H13" s="48">
        <f t="shared" si="3"/>
        <v>38.78151260504202</v>
      </c>
      <c r="I13" s="48">
        <f t="shared" si="4"/>
        <v>208.35214446952594</v>
      </c>
    </row>
    <row r="14" spans="1:9" ht="12.75">
      <c r="A14" s="37" t="s">
        <v>9</v>
      </c>
      <c r="B14" s="10" t="s">
        <v>34</v>
      </c>
      <c r="C14" s="4">
        <v>2</v>
      </c>
      <c r="D14" s="4">
        <v>2</v>
      </c>
      <c r="E14" s="4">
        <v>1.4</v>
      </c>
      <c r="F14" s="4">
        <v>1.4</v>
      </c>
      <c r="G14" s="35">
        <f>E14/C14*100</f>
        <v>70</v>
      </c>
      <c r="H14" s="48">
        <f t="shared" si="3"/>
        <v>70</v>
      </c>
      <c r="I14" s="48">
        <f t="shared" si="4"/>
        <v>100</v>
      </c>
    </row>
    <row r="15" spans="1:9" ht="16.5" customHeight="1">
      <c r="A15" s="37" t="s">
        <v>74</v>
      </c>
      <c r="B15" s="14" t="s">
        <v>75</v>
      </c>
      <c r="C15" s="22">
        <v>0</v>
      </c>
      <c r="D15" s="22">
        <v>30</v>
      </c>
      <c r="E15" s="22">
        <v>5.7</v>
      </c>
      <c r="F15" s="22">
        <v>169.8</v>
      </c>
      <c r="G15" s="35"/>
      <c r="H15" s="48">
        <f t="shared" si="3"/>
        <v>19</v>
      </c>
      <c r="I15" s="48">
        <f t="shared" si="4"/>
        <v>3.356890459363957</v>
      </c>
    </row>
    <row r="16" spans="1:9" ht="15" customHeight="1" hidden="1">
      <c r="A16" s="37" t="s">
        <v>87</v>
      </c>
      <c r="B16" s="14" t="s">
        <v>88</v>
      </c>
      <c r="C16" s="4"/>
      <c r="D16" s="22"/>
      <c r="E16" s="22"/>
      <c r="F16" s="49"/>
      <c r="G16" s="35"/>
      <c r="H16" s="2" t="e">
        <f t="shared" si="3"/>
        <v>#DIV/0!</v>
      </c>
      <c r="I16" s="48" t="e">
        <f t="shared" si="4"/>
        <v>#DIV/0!</v>
      </c>
    </row>
    <row r="17" spans="1:9" ht="12.75">
      <c r="A17" s="41" t="s">
        <v>20</v>
      </c>
      <c r="B17" s="15"/>
      <c r="C17" s="1">
        <f>C18+C21</f>
        <v>24</v>
      </c>
      <c r="D17" s="1">
        <f>D18+D21+D22</f>
        <v>4</v>
      </c>
      <c r="E17" s="1">
        <f>E18+E21+E22+E23</f>
        <v>2.1</v>
      </c>
      <c r="F17" s="1">
        <f>F18+F21+F22+F23</f>
        <v>0.7</v>
      </c>
      <c r="G17" s="1">
        <f>E17/C17*100</f>
        <v>8.75</v>
      </c>
      <c r="H17" s="2">
        <f t="shared" si="3"/>
        <v>52.5</v>
      </c>
      <c r="I17" s="32">
        <f t="shared" si="4"/>
        <v>300.00000000000006</v>
      </c>
    </row>
    <row r="18" spans="1:9" ht="40.5" customHeight="1">
      <c r="A18" s="40" t="s">
        <v>10</v>
      </c>
      <c r="B18" s="14" t="s">
        <v>35</v>
      </c>
      <c r="C18" s="3">
        <f>C19</f>
        <v>4</v>
      </c>
      <c r="D18" s="3">
        <f>D19</f>
        <v>4</v>
      </c>
      <c r="E18" s="3">
        <f>E19+E20</f>
        <v>2.1</v>
      </c>
      <c r="F18" s="3">
        <f>F19</f>
        <v>0.5</v>
      </c>
      <c r="G18" s="1">
        <f>E18/C18*100</f>
        <v>52.5</v>
      </c>
      <c r="H18" s="2">
        <f t="shared" si="3"/>
        <v>52.5</v>
      </c>
      <c r="I18" s="32">
        <f t="shared" si="4"/>
        <v>420</v>
      </c>
    </row>
    <row r="19" spans="1:9" ht="43.5" customHeight="1">
      <c r="A19" s="37" t="s">
        <v>60</v>
      </c>
      <c r="B19" s="10" t="s">
        <v>64</v>
      </c>
      <c r="C19" s="4">
        <v>4</v>
      </c>
      <c r="D19" s="4">
        <v>4</v>
      </c>
      <c r="E19" s="4">
        <v>0.3</v>
      </c>
      <c r="F19" s="4">
        <v>0.5</v>
      </c>
      <c r="G19" s="35">
        <f>E19/C19*100</f>
        <v>7.5</v>
      </c>
      <c r="H19" s="48">
        <f t="shared" si="3"/>
        <v>7.5</v>
      </c>
      <c r="I19" s="48">
        <f t="shared" si="4"/>
        <v>60</v>
      </c>
    </row>
    <row r="20" spans="1:9" ht="14.25" customHeight="1">
      <c r="A20" s="37" t="s">
        <v>104</v>
      </c>
      <c r="B20" s="10" t="s">
        <v>105</v>
      </c>
      <c r="C20" s="4"/>
      <c r="D20" s="4"/>
      <c r="E20" s="4">
        <v>1.8</v>
      </c>
      <c r="F20" s="4"/>
      <c r="G20" s="35"/>
      <c r="H20" s="48"/>
      <c r="I20" s="48"/>
    </row>
    <row r="21" spans="1:9" ht="22.5" customHeight="1">
      <c r="A21" s="47" t="s">
        <v>90</v>
      </c>
      <c r="B21" s="10" t="s">
        <v>91</v>
      </c>
      <c r="C21" s="4">
        <v>20</v>
      </c>
      <c r="D21" s="4">
        <v>0</v>
      </c>
      <c r="E21" s="4">
        <v>0</v>
      </c>
      <c r="F21" s="4">
        <v>0.2</v>
      </c>
      <c r="G21" s="35"/>
      <c r="H21" s="48"/>
      <c r="I21" s="48"/>
    </row>
    <row r="22" spans="1:9" ht="21.75" customHeight="1" hidden="1">
      <c r="A22" s="37" t="s">
        <v>73</v>
      </c>
      <c r="B22" s="10" t="s">
        <v>72</v>
      </c>
      <c r="C22" s="4"/>
      <c r="D22" s="4"/>
      <c r="E22" s="4"/>
      <c r="F22" s="4"/>
      <c r="G22" s="1"/>
      <c r="H22" s="2"/>
      <c r="I22" s="32" t="e">
        <f>E22/F22*100</f>
        <v>#DIV/0!</v>
      </c>
    </row>
    <row r="23" spans="1:9" ht="22.5" customHeight="1" hidden="1">
      <c r="A23" s="37" t="s">
        <v>94</v>
      </c>
      <c r="B23" s="10" t="s">
        <v>63</v>
      </c>
      <c r="C23" s="4"/>
      <c r="D23" s="4"/>
      <c r="E23" s="4"/>
      <c r="F23" s="4"/>
      <c r="G23" s="1"/>
      <c r="H23" s="2"/>
      <c r="I23" s="32"/>
    </row>
    <row r="24" spans="1:9" ht="15" customHeight="1">
      <c r="A24" s="40" t="s">
        <v>11</v>
      </c>
      <c r="B24" s="14" t="s">
        <v>36</v>
      </c>
      <c r="C24" s="3">
        <f>C25+C26+C31+C32+C30+C28+C29+C34+C27</f>
        <v>1714.6</v>
      </c>
      <c r="D24" s="3">
        <f>D25+D26+D31+D32+D30+D28+D29+D34+D27</f>
        <v>1978.3</v>
      </c>
      <c r="E24" s="3">
        <f>E25+E26+E31+E32+E30+E28+E34+E29</f>
        <v>410.2</v>
      </c>
      <c r="F24" s="3">
        <f>F25+F26+F31+F32+F30+F28+F34+F29</f>
        <v>414.4</v>
      </c>
      <c r="G24" s="1">
        <f>E24/C24*100</f>
        <v>23.923947276332672</v>
      </c>
      <c r="H24" s="2">
        <f>E24/D24*100</f>
        <v>20.734974473032402</v>
      </c>
      <c r="I24" s="32">
        <f>E24/F24*100</f>
        <v>98.98648648648648</v>
      </c>
    </row>
    <row r="25" spans="1:9" ht="24" customHeight="1">
      <c r="A25" s="37" t="s">
        <v>48</v>
      </c>
      <c r="B25" s="10" t="s">
        <v>37</v>
      </c>
      <c r="C25" s="4">
        <v>1104.4</v>
      </c>
      <c r="D25" s="4">
        <v>1147.3</v>
      </c>
      <c r="E25" s="4">
        <v>364.3</v>
      </c>
      <c r="F25" s="4">
        <v>367.2</v>
      </c>
      <c r="G25" s="35">
        <f>E25/C25*100</f>
        <v>32.986236870699024</v>
      </c>
      <c r="H25" s="48">
        <f>E25/D25*100</f>
        <v>31.752810947441823</v>
      </c>
      <c r="I25" s="48">
        <f>E25/F25*100</f>
        <v>99.21023965141613</v>
      </c>
    </row>
    <row r="26" spans="1:9" ht="21" customHeight="1" hidden="1">
      <c r="A26" s="37" t="s">
        <v>67</v>
      </c>
      <c r="B26" s="10" t="s">
        <v>44</v>
      </c>
      <c r="C26" s="4"/>
      <c r="D26" s="4"/>
      <c r="E26" s="4"/>
      <c r="F26" s="4"/>
      <c r="G26" s="35" t="e">
        <f>E26/C26*100</f>
        <v>#DIV/0!</v>
      </c>
      <c r="H26" s="48"/>
      <c r="I26" s="48" t="e">
        <f>E26/F26*100</f>
        <v>#DIV/0!</v>
      </c>
    </row>
    <row r="27" spans="1:9" ht="22.5" customHeight="1">
      <c r="A27" s="46" t="s">
        <v>79</v>
      </c>
      <c r="B27" s="10" t="s">
        <v>80</v>
      </c>
      <c r="C27" s="4">
        <v>419</v>
      </c>
      <c r="D27" s="4">
        <v>634</v>
      </c>
      <c r="E27" s="4"/>
      <c r="F27" s="4"/>
      <c r="G27" s="35">
        <f>E27/C27*100</f>
        <v>0</v>
      </c>
      <c r="H27" s="48"/>
      <c r="I27" s="48"/>
    </row>
    <row r="28" spans="1:9" ht="24" customHeight="1" hidden="1">
      <c r="A28" s="46" t="s">
        <v>85</v>
      </c>
      <c r="B28" s="10" t="s">
        <v>86</v>
      </c>
      <c r="C28" s="4"/>
      <c r="D28" s="4"/>
      <c r="E28" s="4"/>
      <c r="F28" s="4"/>
      <c r="G28" s="35" t="e">
        <f>E28/C28*100</f>
        <v>#DIV/0!</v>
      </c>
      <c r="H28" s="48" t="e">
        <f aca="true" t="shared" si="5" ref="H28:H33">E28/D28*100</f>
        <v>#DIV/0!</v>
      </c>
      <c r="I28" s="48" t="e">
        <f>E28/F28*100</f>
        <v>#DIV/0!</v>
      </c>
    </row>
    <row r="29" spans="1:9" ht="34.5" customHeight="1" hidden="1">
      <c r="A29" s="37" t="s">
        <v>83</v>
      </c>
      <c r="B29" s="39" t="s">
        <v>84</v>
      </c>
      <c r="C29" s="4"/>
      <c r="D29" s="4">
        <v>0</v>
      </c>
      <c r="E29" s="4">
        <v>0</v>
      </c>
      <c r="F29" s="4"/>
      <c r="G29" s="35"/>
      <c r="H29" s="48" t="e">
        <f t="shared" si="5"/>
        <v>#DIV/0!</v>
      </c>
      <c r="I29" s="48" t="e">
        <f>E29/F29*100</f>
        <v>#DIV/0!</v>
      </c>
    </row>
    <row r="30" spans="1:9" ht="34.5" customHeight="1">
      <c r="A30" s="37" t="s">
        <v>71</v>
      </c>
      <c r="B30" s="10" t="s">
        <v>70</v>
      </c>
      <c r="C30" s="4">
        <v>151.1</v>
      </c>
      <c r="D30" s="4">
        <v>151.1</v>
      </c>
      <c r="E30" s="4"/>
      <c r="F30" s="4">
        <v>32</v>
      </c>
      <c r="G30" s="35">
        <f aca="true" t="shared" si="6" ref="G30:G36">E30/C30*100</f>
        <v>0</v>
      </c>
      <c r="H30" s="48">
        <f t="shared" si="5"/>
        <v>0</v>
      </c>
      <c r="I30" s="48"/>
    </row>
    <row r="31" spans="1:9" ht="23.25" customHeight="1">
      <c r="A31" s="37" t="s">
        <v>76</v>
      </c>
      <c r="B31" s="10" t="s">
        <v>59</v>
      </c>
      <c r="C31" s="4">
        <v>40.1</v>
      </c>
      <c r="D31" s="4">
        <v>45.9</v>
      </c>
      <c r="E31" s="4">
        <v>45.9</v>
      </c>
      <c r="F31" s="4">
        <v>15.2</v>
      </c>
      <c r="G31" s="35">
        <f t="shared" si="6"/>
        <v>114.46384039900248</v>
      </c>
      <c r="H31" s="48">
        <f t="shared" si="5"/>
        <v>100</v>
      </c>
      <c r="I31" s="48">
        <f>E31/F31*100</f>
        <v>301.9736842105263</v>
      </c>
    </row>
    <row r="32" spans="1:9" ht="0.75" customHeight="1" hidden="1">
      <c r="A32" s="38" t="s">
        <v>77</v>
      </c>
      <c r="B32" s="10" t="s">
        <v>78</v>
      </c>
      <c r="C32" s="4"/>
      <c r="D32" s="4"/>
      <c r="E32" s="4"/>
      <c r="F32" s="4"/>
      <c r="G32" s="35" t="e">
        <f t="shared" si="6"/>
        <v>#DIV/0!</v>
      </c>
      <c r="H32" s="48" t="e">
        <f t="shared" si="5"/>
        <v>#DIV/0!</v>
      </c>
      <c r="I32" s="48"/>
    </row>
    <row r="33" spans="1:9" ht="14.25" customHeight="1" hidden="1">
      <c r="A33" s="38" t="s">
        <v>26</v>
      </c>
      <c r="B33" s="10"/>
      <c r="C33" s="4"/>
      <c r="D33" s="4"/>
      <c r="E33" s="4"/>
      <c r="F33" s="4"/>
      <c r="G33" s="35" t="e">
        <f t="shared" si="6"/>
        <v>#DIV/0!</v>
      </c>
      <c r="H33" s="48" t="e">
        <f t="shared" si="5"/>
        <v>#DIV/0!</v>
      </c>
      <c r="I33" s="48" t="e">
        <f>E33/F33*100</f>
        <v>#DIV/0!</v>
      </c>
    </row>
    <row r="34" spans="1:9" ht="24.75" customHeight="1" hidden="1">
      <c r="A34" s="38" t="s">
        <v>81</v>
      </c>
      <c r="B34" s="10" t="s">
        <v>82</v>
      </c>
      <c r="C34" s="4"/>
      <c r="D34" s="4">
        <v>0</v>
      </c>
      <c r="E34" s="4"/>
      <c r="F34" s="4"/>
      <c r="G34" s="35" t="e">
        <f t="shared" si="6"/>
        <v>#DIV/0!</v>
      </c>
      <c r="H34" s="48"/>
      <c r="I34" s="48" t="e">
        <f>E34/F34*100</f>
        <v>#DIV/0!</v>
      </c>
    </row>
    <row r="35" spans="1:9" ht="25.5" customHeight="1">
      <c r="A35" s="20" t="s">
        <v>12</v>
      </c>
      <c r="B35" s="14" t="s">
        <v>38</v>
      </c>
      <c r="C35" s="3"/>
      <c r="D35" s="3"/>
      <c r="E35" s="3"/>
      <c r="F35" s="3">
        <v>3</v>
      </c>
      <c r="G35" s="1"/>
      <c r="H35" s="2"/>
      <c r="I35" s="32">
        <f>E35/F35*100</f>
        <v>0</v>
      </c>
    </row>
    <row r="36" spans="1:9" ht="17.25" customHeight="1">
      <c r="A36" s="21" t="s">
        <v>13</v>
      </c>
      <c r="B36" s="16"/>
      <c r="C36" s="5">
        <f>C4+C24+C35</f>
        <v>2168.6</v>
      </c>
      <c r="D36" s="5">
        <f>D4+D24+D35</f>
        <v>2442.3</v>
      </c>
      <c r="E36" s="5">
        <f>E4+E24+E35</f>
        <v>559.3</v>
      </c>
      <c r="F36" s="5">
        <f>F4+F24+F35</f>
        <v>716.4</v>
      </c>
      <c r="G36" s="1">
        <f t="shared" si="6"/>
        <v>25.790832795351836</v>
      </c>
      <c r="H36" s="2">
        <f>E36/D36*100</f>
        <v>22.900544568644307</v>
      </c>
      <c r="I36" s="32">
        <f>E36/F36*100</f>
        <v>78.07091010608598</v>
      </c>
    </row>
    <row r="37" spans="1:9" ht="15" customHeight="1">
      <c r="A37" s="19" t="s">
        <v>14</v>
      </c>
      <c r="B37" s="15"/>
      <c r="C37" s="6"/>
      <c r="D37" s="6"/>
      <c r="E37" s="6"/>
      <c r="F37" s="6"/>
      <c r="G37" s="1"/>
      <c r="H37" s="2"/>
      <c r="I37" s="32"/>
    </row>
    <row r="38" spans="1:9" ht="14.25" customHeight="1">
      <c r="A38" s="40" t="s">
        <v>15</v>
      </c>
      <c r="B38" s="17" t="s">
        <v>39</v>
      </c>
      <c r="C38" s="3">
        <v>574.3</v>
      </c>
      <c r="D38" s="3">
        <v>633.9</v>
      </c>
      <c r="E38" s="3">
        <v>176.9</v>
      </c>
      <c r="F38" s="3">
        <v>201</v>
      </c>
      <c r="G38" s="1">
        <f>E38/C38*100</f>
        <v>30.802716350339548</v>
      </c>
      <c r="H38" s="2">
        <f aca="true" t="shared" si="7" ref="H38:H45">E38/D38*100</f>
        <v>27.906609875374667</v>
      </c>
      <c r="I38" s="32">
        <f>E38/F38*100</f>
        <v>88.00995024875621</v>
      </c>
    </row>
    <row r="39" spans="1:9" ht="12.75">
      <c r="A39" s="37" t="s">
        <v>16</v>
      </c>
      <c r="B39" s="10">
        <v>211.213</v>
      </c>
      <c r="C39" s="4">
        <v>496.2</v>
      </c>
      <c r="D39" s="4">
        <v>540.9</v>
      </c>
      <c r="E39" s="4">
        <v>133</v>
      </c>
      <c r="F39" s="4">
        <v>171.3</v>
      </c>
      <c r="G39" s="35">
        <f>E39/C39*100</f>
        <v>26.803708182184604</v>
      </c>
      <c r="H39" s="48">
        <f t="shared" si="7"/>
        <v>24.588648548715106</v>
      </c>
      <c r="I39" s="48">
        <f>E39/F39*100</f>
        <v>77.64156450671337</v>
      </c>
    </row>
    <row r="40" spans="1:9" ht="12.75">
      <c r="A40" s="37" t="s">
        <v>23</v>
      </c>
      <c r="B40" s="10">
        <v>223</v>
      </c>
      <c r="C40" s="4">
        <v>20</v>
      </c>
      <c r="D40" s="4">
        <v>20</v>
      </c>
      <c r="E40" s="4">
        <v>19.8</v>
      </c>
      <c r="F40" s="4">
        <v>11.6</v>
      </c>
      <c r="G40" s="35">
        <f>E40/C40*100</f>
        <v>99</v>
      </c>
      <c r="H40" s="48">
        <f t="shared" si="7"/>
        <v>99</v>
      </c>
      <c r="I40" s="48">
        <f>E40/F40*100</f>
        <v>170.6896551724138</v>
      </c>
    </row>
    <row r="41" spans="1:9" ht="12.75">
      <c r="A41" s="37" t="s">
        <v>17</v>
      </c>
      <c r="B41" s="10"/>
      <c r="C41" s="4">
        <f>C38-C39-C40</f>
        <v>58.099999999999966</v>
      </c>
      <c r="D41" s="4">
        <f>D38-D39-D40</f>
        <v>73</v>
      </c>
      <c r="E41" s="4">
        <f>E38-E39-E40</f>
        <v>24.100000000000005</v>
      </c>
      <c r="F41" s="4">
        <f>F38-F39-F40</f>
        <v>18.099999999999987</v>
      </c>
      <c r="G41" s="35">
        <f>E41/C41*100</f>
        <v>41.48020654044754</v>
      </c>
      <c r="H41" s="48">
        <f t="shared" si="7"/>
        <v>33.01369863013699</v>
      </c>
      <c r="I41" s="48">
        <f>E41/F41*100</f>
        <v>133.14917127071834</v>
      </c>
    </row>
    <row r="42" spans="1:9" ht="12.75">
      <c r="A42" s="41" t="s">
        <v>24</v>
      </c>
      <c r="B42" s="18" t="s">
        <v>52</v>
      </c>
      <c r="C42" s="1">
        <v>40.1</v>
      </c>
      <c r="D42" s="1">
        <v>45.9</v>
      </c>
      <c r="E42" s="1">
        <v>13.8</v>
      </c>
      <c r="F42" s="1">
        <v>14</v>
      </c>
      <c r="G42" s="1">
        <f>E42/C42*100</f>
        <v>34.413965087281795</v>
      </c>
      <c r="H42" s="2">
        <f t="shared" si="7"/>
        <v>30.065359477124186</v>
      </c>
      <c r="I42" s="32">
        <f>E42/F42*100</f>
        <v>98.57142857142858</v>
      </c>
    </row>
    <row r="43" spans="1:9" ht="20.25" customHeight="1">
      <c r="A43" s="40" t="s">
        <v>40</v>
      </c>
      <c r="B43" s="17" t="s">
        <v>41</v>
      </c>
      <c r="C43" s="3"/>
      <c r="D43" s="3">
        <v>15.8</v>
      </c>
      <c r="E43" s="3">
        <v>0</v>
      </c>
      <c r="F43" s="3"/>
      <c r="G43" s="1"/>
      <c r="H43" s="2">
        <f t="shared" si="7"/>
        <v>0</v>
      </c>
      <c r="I43" s="32"/>
    </row>
    <row r="44" spans="1:9" ht="12.75" hidden="1">
      <c r="A44" s="40" t="s">
        <v>53</v>
      </c>
      <c r="B44" s="17" t="s">
        <v>42</v>
      </c>
      <c r="C44" s="3"/>
      <c r="D44" s="3"/>
      <c r="E44" s="3"/>
      <c r="F44" s="3"/>
      <c r="G44" s="1" t="e">
        <f>E44/C44*100</f>
        <v>#DIV/0!</v>
      </c>
      <c r="H44" s="2" t="e">
        <f t="shared" si="7"/>
        <v>#DIV/0!</v>
      </c>
      <c r="I44" s="32"/>
    </row>
    <row r="45" spans="1:9" ht="12.75" hidden="1">
      <c r="A45" s="40" t="s">
        <v>66</v>
      </c>
      <c r="B45" s="17" t="s">
        <v>65</v>
      </c>
      <c r="C45" s="3"/>
      <c r="D45" s="3"/>
      <c r="E45" s="3"/>
      <c r="F45" s="3"/>
      <c r="G45" s="1" t="e">
        <f>E45/C45*100</f>
        <v>#DIV/0!</v>
      </c>
      <c r="H45" s="2" t="e">
        <f t="shared" si="7"/>
        <v>#DIV/0!</v>
      </c>
      <c r="I45" s="32"/>
    </row>
    <row r="46" spans="1:9" ht="15.75" customHeight="1">
      <c r="A46" s="40" t="s">
        <v>69</v>
      </c>
      <c r="B46" s="17" t="s">
        <v>68</v>
      </c>
      <c r="C46" s="3"/>
      <c r="D46" s="3">
        <v>18.5</v>
      </c>
      <c r="E46" s="3">
        <v>0</v>
      </c>
      <c r="F46" s="3"/>
      <c r="G46" s="1"/>
      <c r="H46" s="2"/>
      <c r="I46" s="32"/>
    </row>
    <row r="47" spans="1:9" ht="12.75">
      <c r="A47" s="40" t="s">
        <v>93</v>
      </c>
      <c r="B47" s="17" t="s">
        <v>92</v>
      </c>
      <c r="C47" s="3">
        <v>404.3</v>
      </c>
      <c r="D47" s="3">
        <v>404.3</v>
      </c>
      <c r="E47" s="3">
        <v>89.4</v>
      </c>
      <c r="F47" s="3">
        <v>149.1</v>
      </c>
      <c r="G47" s="1">
        <f>E47/C47*100</f>
        <v>22.112292851842692</v>
      </c>
      <c r="H47" s="2">
        <f>E47/D47*100</f>
        <v>22.112292851842692</v>
      </c>
      <c r="I47" s="32">
        <f>E47/F47*100</f>
        <v>59.95975855130785</v>
      </c>
    </row>
    <row r="48" spans="1:9" ht="12.75">
      <c r="A48" s="41" t="s">
        <v>45</v>
      </c>
      <c r="B48" s="18" t="s">
        <v>54</v>
      </c>
      <c r="C48" s="1">
        <v>0</v>
      </c>
      <c r="D48" s="1"/>
      <c r="E48" s="22">
        <v>0</v>
      </c>
      <c r="F48" s="4"/>
      <c r="G48" s="1"/>
      <c r="H48" s="2"/>
      <c r="I48" s="32"/>
    </row>
    <row r="49" spans="1:9" ht="21">
      <c r="A49" s="40" t="s">
        <v>21</v>
      </c>
      <c r="B49" s="17" t="s">
        <v>43</v>
      </c>
      <c r="C49" s="3">
        <v>696.9</v>
      </c>
      <c r="D49" s="3">
        <v>771.4</v>
      </c>
      <c r="E49" s="3">
        <v>234.7</v>
      </c>
      <c r="F49" s="3">
        <v>209.8</v>
      </c>
      <c r="G49" s="1">
        <f aca="true" t="shared" si="8" ref="G49:G55">E49/C49*100</f>
        <v>33.67771559764672</v>
      </c>
      <c r="H49" s="2">
        <f aca="true" t="shared" si="9" ref="H49:H58">E49/D49*100</f>
        <v>30.4252009333679</v>
      </c>
      <c r="I49" s="32">
        <f aca="true" t="shared" si="10" ref="I49:I54">E49/F49*100</f>
        <v>111.86844613918016</v>
      </c>
    </row>
    <row r="50" spans="1:9" ht="12" customHeight="1">
      <c r="A50" s="37" t="s">
        <v>16</v>
      </c>
      <c r="B50" s="10">
        <v>211.213</v>
      </c>
      <c r="C50" s="4">
        <v>530.8</v>
      </c>
      <c r="D50" s="4">
        <v>647.2</v>
      </c>
      <c r="E50" s="4">
        <v>177.8</v>
      </c>
      <c r="F50" s="4">
        <v>177.4</v>
      </c>
      <c r="G50" s="35">
        <f t="shared" si="8"/>
        <v>33.496608892238136</v>
      </c>
      <c r="H50" s="48">
        <f t="shared" si="9"/>
        <v>27.472187886279357</v>
      </c>
      <c r="I50" s="48">
        <f t="shared" si="10"/>
        <v>100.22547914317926</v>
      </c>
    </row>
    <row r="51" spans="1:9" ht="12" customHeight="1">
      <c r="A51" s="37" t="s">
        <v>23</v>
      </c>
      <c r="B51" s="10">
        <v>223</v>
      </c>
      <c r="C51" s="4">
        <v>64.9</v>
      </c>
      <c r="D51" s="4">
        <v>38.5</v>
      </c>
      <c r="E51" s="4">
        <v>17.9</v>
      </c>
      <c r="F51" s="4">
        <v>16.1</v>
      </c>
      <c r="G51" s="35">
        <f t="shared" si="8"/>
        <v>27.58089368258859</v>
      </c>
      <c r="H51" s="48">
        <f t="shared" si="9"/>
        <v>46.493506493506494</v>
      </c>
      <c r="I51" s="48">
        <f t="shared" si="10"/>
        <v>111.18012422360246</v>
      </c>
    </row>
    <row r="52" spans="1:9" ht="12.75">
      <c r="A52" s="37" t="s">
        <v>46</v>
      </c>
      <c r="B52" s="10"/>
      <c r="C52" s="4">
        <f>C49-C50-C51</f>
        <v>101.20000000000002</v>
      </c>
      <c r="D52" s="4">
        <f>D49-D50-D51</f>
        <v>85.69999999999993</v>
      </c>
      <c r="E52" s="4">
        <f>E49-E50-E51</f>
        <v>38.99999999999998</v>
      </c>
      <c r="F52" s="4">
        <v>16.3</v>
      </c>
      <c r="G52" s="35">
        <f t="shared" si="8"/>
        <v>38.5375494071146</v>
      </c>
      <c r="H52" s="48">
        <f t="shared" si="9"/>
        <v>45.50758459743292</v>
      </c>
      <c r="I52" s="48">
        <f t="shared" si="10"/>
        <v>239.26380368098145</v>
      </c>
    </row>
    <row r="53" spans="1:9" ht="14.25" customHeight="1">
      <c r="A53" s="41" t="s">
        <v>55</v>
      </c>
      <c r="B53" s="31" t="s">
        <v>98</v>
      </c>
      <c r="C53" s="22">
        <v>9</v>
      </c>
      <c r="D53" s="22">
        <v>9</v>
      </c>
      <c r="E53" s="22">
        <v>0.8</v>
      </c>
      <c r="F53" s="22">
        <v>2.3</v>
      </c>
      <c r="G53" s="1">
        <f t="shared" si="8"/>
        <v>8.88888888888889</v>
      </c>
      <c r="H53" s="2">
        <f t="shared" si="9"/>
        <v>8.88888888888889</v>
      </c>
      <c r="I53" s="48">
        <f t="shared" si="10"/>
        <v>34.78260869565218</v>
      </c>
    </row>
    <row r="54" spans="1:9" ht="12.75" customHeight="1">
      <c r="A54" s="41" t="s">
        <v>56</v>
      </c>
      <c r="B54" s="18" t="s">
        <v>99</v>
      </c>
      <c r="C54" s="1">
        <v>3</v>
      </c>
      <c r="D54" s="1">
        <v>3</v>
      </c>
      <c r="E54" s="22"/>
      <c r="F54" s="22">
        <v>0.7</v>
      </c>
      <c r="G54" s="1">
        <f t="shared" si="8"/>
        <v>0</v>
      </c>
      <c r="H54" s="2">
        <f t="shared" si="9"/>
        <v>0</v>
      </c>
      <c r="I54" s="48">
        <f t="shared" si="10"/>
        <v>0</v>
      </c>
    </row>
    <row r="55" spans="1:9" ht="14.25" customHeight="1">
      <c r="A55" s="41" t="s">
        <v>62</v>
      </c>
      <c r="B55" s="14">
        <v>1003</v>
      </c>
      <c r="C55" s="1">
        <f>C57+C56</f>
        <v>441</v>
      </c>
      <c r="D55" s="1">
        <f>D57+D56</f>
        <v>656</v>
      </c>
      <c r="E55" s="1">
        <f>E57+E56</f>
        <v>0</v>
      </c>
      <c r="F55" s="1">
        <f>F57+F56</f>
        <v>0</v>
      </c>
      <c r="G55" s="1">
        <f t="shared" si="8"/>
        <v>0</v>
      </c>
      <c r="H55" s="2">
        <f t="shared" si="9"/>
        <v>0</v>
      </c>
      <c r="I55" s="48"/>
    </row>
    <row r="56" spans="1:9" ht="12.75" customHeight="1">
      <c r="A56" s="38" t="s">
        <v>100</v>
      </c>
      <c r="B56" s="36"/>
      <c r="C56" s="35">
        <v>441</v>
      </c>
      <c r="D56" s="35">
        <v>656</v>
      </c>
      <c r="E56" s="35"/>
      <c r="F56" s="35"/>
      <c r="G56" s="1"/>
      <c r="H56" s="48">
        <f t="shared" si="9"/>
        <v>0</v>
      </c>
      <c r="I56" s="48"/>
    </row>
    <row r="57" spans="1:9" ht="21.75" customHeight="1" hidden="1">
      <c r="A57" s="37" t="s">
        <v>89</v>
      </c>
      <c r="B57" s="33"/>
      <c r="C57" s="35"/>
      <c r="D57" s="35"/>
      <c r="E57" s="35"/>
      <c r="F57" s="35"/>
      <c r="G57" s="1" t="e">
        <f>E57/C57*100</f>
        <v>#DIV/0!</v>
      </c>
      <c r="H57" s="48" t="e">
        <f t="shared" si="9"/>
        <v>#DIV/0!</v>
      </c>
      <c r="I57" s="32"/>
    </row>
    <row r="58" spans="1:9" ht="15.75" customHeight="1">
      <c r="A58" s="42" t="s">
        <v>18</v>
      </c>
      <c r="B58" s="16"/>
      <c r="C58" s="7">
        <f>C38+C42+C43+C47+C48+C49+C53+C54+C55+C45+C46</f>
        <v>2168.6</v>
      </c>
      <c r="D58" s="7">
        <f>D38+D42+D43+D47+D48+D49+D53+D54+D55+D45+D46</f>
        <v>2557.7999999999997</v>
      </c>
      <c r="E58" s="7">
        <f>E38+E42+E43+E47+E48+E49+E53+E54+E46+E55</f>
        <v>515.5999999999999</v>
      </c>
      <c r="F58" s="7">
        <f>F38+F42+F43+F47+F48+F49+F53+F54+F55+F46</f>
        <v>576.9000000000001</v>
      </c>
      <c r="G58" s="1">
        <f>E58/C58*100</f>
        <v>23.77570782993636</v>
      </c>
      <c r="H58" s="2">
        <f t="shared" si="9"/>
        <v>20.157948236765968</v>
      </c>
      <c r="I58" s="32">
        <f>E58/F58*100</f>
        <v>89.37424163633209</v>
      </c>
    </row>
    <row r="59" spans="1:9" ht="21.75" customHeight="1">
      <c r="A59" s="41" t="s">
        <v>47</v>
      </c>
      <c r="B59" s="19"/>
      <c r="C59" s="7">
        <f>C36-C58</f>
        <v>0</v>
      </c>
      <c r="D59" s="7">
        <f>D36-D58</f>
        <v>-115.49999999999955</v>
      </c>
      <c r="E59" s="7">
        <f>E36-E58</f>
        <v>43.700000000000045</v>
      </c>
      <c r="F59" s="7">
        <f>F36-F58</f>
        <v>139.4999999999999</v>
      </c>
      <c r="G59" s="1"/>
      <c r="H59" s="8"/>
      <c r="I59" s="30"/>
    </row>
    <row r="60" spans="1:8" ht="12" customHeight="1">
      <c r="A60" s="24"/>
      <c r="B60" s="25"/>
      <c r="C60" s="26"/>
      <c r="D60" s="26"/>
      <c r="E60" s="26"/>
      <c r="F60" s="26"/>
      <c r="G60" s="27"/>
      <c r="H60" s="28"/>
    </row>
    <row r="61" spans="1:6" ht="12.75">
      <c r="A61" t="s">
        <v>50</v>
      </c>
      <c r="C61" s="51" t="s">
        <v>51</v>
      </c>
      <c r="D61" s="51"/>
      <c r="E61" s="51"/>
      <c r="F61" s="23"/>
    </row>
    <row r="62" spans="3:6" ht="12.75">
      <c r="C62" s="51"/>
      <c r="D62" s="51"/>
      <c r="E62" s="51"/>
      <c r="F62" s="23"/>
    </row>
    <row r="63" spans="1:6" ht="12.75">
      <c r="A63" s="34"/>
      <c r="C63" s="23"/>
      <c r="D63" s="23"/>
      <c r="E63" s="23"/>
      <c r="F63" s="23"/>
    </row>
    <row r="64" spans="3:6" ht="12.75">
      <c r="C64" s="23"/>
      <c r="D64" s="23"/>
      <c r="E64" s="23"/>
      <c r="F64" s="23"/>
    </row>
    <row r="65" ht="12.75">
      <c r="A65" s="29"/>
    </row>
  </sheetData>
  <mergeCells count="4">
    <mergeCell ref="A1:I1"/>
    <mergeCell ref="C62:E62"/>
    <mergeCell ref="G2:H2"/>
    <mergeCell ref="C61:E61"/>
  </mergeCells>
  <printOptions/>
  <pageMargins left="0.7874015748031497" right="0.1968503937007874" top="0.1968503937007874" bottom="0.3937007874015748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дима</dc:creator>
  <cp:keywords/>
  <dc:description/>
  <cp:lastModifiedBy>Админ</cp:lastModifiedBy>
  <cp:lastPrinted>2011-06-08T12:38:46Z</cp:lastPrinted>
  <dcterms:created xsi:type="dcterms:W3CDTF">2006-03-13T07:15:44Z</dcterms:created>
  <dcterms:modified xsi:type="dcterms:W3CDTF">2011-10-24T09:18:29Z</dcterms:modified>
  <cp:category/>
  <cp:version/>
  <cp:contentType/>
  <cp:contentStatus/>
</cp:coreProperties>
</file>