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02" sheetId="1" r:id="rId1"/>
  </sheets>
  <definedNames>
    <definedName name="_xlnm.Print_Area" localSheetId="0">'01.02'!$A$1:$I$73</definedName>
  </definedNames>
  <calcPr fullCalcOnLoad="1"/>
</workbook>
</file>

<file path=xl/sharedStrings.xml><?xml version="1.0" encoding="utf-8"?>
<sst xmlns="http://schemas.openxmlformats.org/spreadsheetml/2006/main" count="131" uniqueCount="125">
  <si>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</si>
  <si>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</si>
  <si>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</si>
  <si>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</si>
  <si>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</si>
  <si>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</si>
  <si>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</si>
  <si>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</si>
  <si>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</si>
  <si>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</si>
  <si>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</si>
  <si>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</si>
  <si>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</si>
  <si>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</si>
  <si>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</si>
  <si>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</si>
  <si>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</si>
  <si>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</si>
  <si>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</si>
  <si>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</si>
  <si>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</si>
  <si>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</si>
  <si>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</si>
  <si>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</si>
  <si>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</si>
  <si>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</si>
  <si>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</si>
  <si>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</si>
  <si>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</si>
  <si>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</si>
  <si>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</si>
  <si>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</si>
  <si>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</si>
  <si>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</si>
  <si>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</si>
  <si>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</si>
  <si>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</si>
  <si>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</si>
  <si>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</si>
  <si>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</si>
  <si>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Охрана окружающей среды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</si>
  <si>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</si>
  <si>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</si>
  <si>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</si>
  <si>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</si>
  <si>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</si>
  <si>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</si>
  <si>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</si>
  <si>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</si>
  <si>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</si>
  <si>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0603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</si>
  <si>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</si>
  <si>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</si>
  <si>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</si>
  <si>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</si>
  <si>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</si>
  <si>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</si>
  <si>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Доходы от сдачи в аренду имущества, наход. в оперативном управлении органов управления поселений</t>
  </si>
  <si>
    <t>993 111 05035 10 0000 120</t>
  </si>
  <si>
    <t>% исп.к утв. плану</t>
  </si>
  <si>
    <t>Прочие неналоговые доходы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</si>
  <si>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</si>
  <si>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</si>
  <si>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</si>
  <si>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</si>
  <si>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</si>
  <si>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993 202 02085 10 0000 151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</si>
  <si>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</si>
  <si>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</si>
  <si>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t>Доходы от продажи земельных участков, наход. в собственности поселений</t>
  </si>
  <si>
    <t>993 114 06014 10 0000 420</t>
  </si>
  <si>
    <t>0502</t>
  </si>
  <si>
    <t>Коммунальное хозяйство</t>
  </si>
  <si>
    <t xml:space="preserve">  Субвенции бюджетам поселений на выполнение передаваемых полномочий </t>
  </si>
  <si>
    <t>993 202 03024 10 0000 151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</si>
  <si>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</si>
  <si>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</si>
  <si>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993 202 04999 10 0000 151</t>
  </si>
  <si>
    <t>Субсидии бюджетам поселений на обеспечение жильем молодых семей и молодых специалистов, проживающих и работающих в сельской местности</t>
  </si>
  <si>
    <t>993 202 02036 10 0000 151</t>
  </si>
  <si>
    <t xml:space="preserve">  - Обесп.жильем молодых семей "Соцразвитие села"</t>
  </si>
  <si>
    <t>Госпошлина</t>
  </si>
  <si>
    <t>993 108 04020 10 1000 110</t>
  </si>
  <si>
    <t>Задолженность по отмененным налогам</t>
  </si>
  <si>
    <t>182 109 04050 10 1000 110</t>
  </si>
  <si>
    <t>Иные межбюджетные трансферты</t>
  </si>
  <si>
    <t>0300</t>
  </si>
  <si>
    <t>0804</t>
  </si>
  <si>
    <t>1100</t>
  </si>
  <si>
    <t>0100</t>
  </si>
  <si>
    <t>Жилищно-коммунальное хозяйство</t>
  </si>
  <si>
    <t>0500</t>
  </si>
  <si>
    <t>0600</t>
  </si>
  <si>
    <t xml:space="preserve">   -Обеспеч жильем граждан "Соцразв.села"</t>
  </si>
  <si>
    <t xml:space="preserve">  - Субс.молодым семьям (Респ.прог."Жилище")</t>
  </si>
  <si>
    <t>Субсидии бюджетам поселений на реализацию федеральных целевых программ</t>
  </si>
  <si>
    <t>993 202 02051 10 0000 151</t>
  </si>
  <si>
    <t>Прочие неналоговые доходы бюджетов поселений</t>
  </si>
  <si>
    <t>993 117 05050 10 0000 180</t>
  </si>
  <si>
    <t xml:space="preserve">  - Субс.молодым семьям (подпрог."Жилище")</t>
  </si>
  <si>
    <t>ПРОЧИЕ БЕЗВОЗМЕЗДНЫЕ ПОСТУПЛЕНИЯ</t>
  </si>
  <si>
    <t>Прочие безвозмездные поступления в бюджеты поселений</t>
  </si>
  <si>
    <t>000 207 00000 00 0000 180</t>
  </si>
  <si>
    <t>993 207 05000 10 0000 180</t>
  </si>
  <si>
    <t>Национальная экономика</t>
  </si>
  <si>
    <t>Дорожное хозяйство</t>
  </si>
  <si>
    <t>0400</t>
  </si>
  <si>
    <t>0409</t>
  </si>
  <si>
    <t>Е.И.Чернов</t>
  </si>
  <si>
    <t>Начальник финансового отдела</t>
  </si>
  <si>
    <t xml:space="preserve"> Невыясненные поступления, зачисляемые в бюджеты поселений</t>
  </si>
  <si>
    <t>993 117 01050 10 0000 180</t>
  </si>
  <si>
    <t>993 208 05000 10 0000 180</t>
  </si>
  <si>
    <t>Перечисление из бюджетов поселений для осущ.возврата излиш.уплаченных или взыск. сумм налогов</t>
  </si>
  <si>
    <t>993 111 05013 10 0000 120</t>
  </si>
  <si>
    <t>АНАЛИЗ ИСПОЛНЕНИЯ БЮДЖЕТА  ШЕРАУТСКОГО  ПОСЕЛЕНИЯ НА 01.02.2013 г.</t>
  </si>
  <si>
    <t xml:space="preserve">Утверж. план на 2013г </t>
  </si>
  <si>
    <t>Уточ. план на 2013 год</t>
  </si>
  <si>
    <t>Исполнено на 01.02.13</t>
  </si>
  <si>
    <t>Исполнено на 01.02.12</t>
  </si>
  <si>
    <t xml:space="preserve">% исп. 2013 к 2012 г. </t>
  </si>
  <si>
    <t>св.16р.</t>
  </si>
  <si>
    <t>св17р.</t>
  </si>
  <si>
    <t>св.3р.</t>
  </si>
  <si>
    <t>св.2р.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</si>
</sst>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7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i/>
      <sz val="8"/>
      <name val="Arial Cyr"/>
      <family val="2"/>
    </font>
    <font>
      <sz val="7"/>
      <name val="Arial Cyr"/>
      <family val="2"/>
    </font>
    <font>
      <b/>
      <sz val="6"/>
      <name val="Arial Cyr"/>
      <family val="0"/>
    </font>
    <font>
      <sz val="9"/>
      <name val="Arial"/>
      <family val="2"/>
    </font>
    <font>
      <b/>
      <i/>
      <u val="single"/>
      <sz val="8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name val="Arial Cyr"/>
      <family val="2"/>
    </font>
    <font>
      <b/>
      <i/>
      <sz val="7"/>
      <name val="Arial Cyr"/>
      <family val="2"/>
    </font>
    <font>
      <sz val="7"/>
      <name val="Arial"/>
      <family val="2"/>
    </font>
    <font>
      <b/>
      <i/>
      <u val="single"/>
      <sz val="7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2">
    <xf numFmtId="0" fontId="0" fillId="0" borderId="0" xfId="0" applyAlignment="1">
      <alignment/>
    </xf>
    <xf numFmtId="164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24" borderId="11" xfId="0" applyFont="1" applyFill="1" applyBorder="1" applyAlignment="1">
      <alignment wrapText="1"/>
    </xf>
    <xf numFmtId="0" fontId="1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25" borderId="10" xfId="0" applyFont="1" applyFill="1" applyBorder="1" applyAlignment="1">
      <alignment horizontal="left" vertical="center" wrapText="1"/>
    </xf>
    <xf numFmtId="164" fontId="2" fillId="25" borderId="10" xfId="0" applyNumberFormat="1" applyFont="1" applyFill="1" applyBorder="1" applyAlignment="1">
      <alignment horizontal="right"/>
    </xf>
    <xf numFmtId="164" fontId="2" fillId="25" borderId="10" xfId="0" applyNumberFormat="1" applyFont="1" applyFill="1" applyBorder="1" applyAlignment="1">
      <alignment/>
    </xf>
    <xf numFmtId="164" fontId="2" fillId="25" borderId="10" xfId="0" applyNumberFormat="1" applyFont="1" applyFill="1" applyBorder="1" applyAlignment="1">
      <alignment/>
    </xf>
    <xf numFmtId="0" fontId="0" fillId="25" borderId="0" xfId="0" applyFill="1" applyAlignment="1">
      <alignment/>
    </xf>
    <xf numFmtId="0" fontId="14" fillId="25" borderId="10" xfId="0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4" fontId="4" fillId="25" borderId="10" xfId="0" applyNumberFormat="1" applyFont="1" applyFill="1" applyBorder="1" applyAlignment="1">
      <alignment horizontal="right"/>
    </xf>
    <xf numFmtId="4" fontId="4" fillId="25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15" fillId="25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33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49" fontId="35" fillId="24" borderId="10" xfId="0" applyNumberFormat="1" applyFont="1" applyFill="1" applyBorder="1" applyAlignment="1">
      <alignment horizontal="center" shrinkToFit="1"/>
    </xf>
    <xf numFmtId="0" fontId="11" fillId="0" borderId="10" xfId="0" applyFont="1" applyBorder="1" applyAlignment="1">
      <alignment horizontal="center" vertical="center" wrapText="1"/>
    </xf>
    <xf numFmtId="0" fontId="33" fillId="25" borderId="10" xfId="0" applyFont="1" applyFill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36" fillId="25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">
      <selection activeCell="E76" sqref="E76"/>
    </sheetView>
  </sheetViews>
  <sheetFormatPr defaultColWidth="9.00390625" defaultRowHeight="12.75"/>
  <cols>
    <col min="1" max="1" width="34.375" style="0" customWidth="1"/>
    <col min="2" max="2" width="19.375" style="0" customWidth="1"/>
    <col min="3" max="3" width="12.00390625" style="30" customWidth="1"/>
    <col min="4" max="4" width="12.375" style="30" customWidth="1"/>
    <col min="5" max="5" width="12.625" style="53" customWidth="1"/>
    <col min="6" max="6" width="11.75390625" style="30" customWidth="1"/>
    <col min="7" max="8" width="8.75390625" style="0" bestFit="1" customWidth="1"/>
    <col min="9" max="9" width="7.875" style="0" bestFit="1" customWidth="1"/>
  </cols>
  <sheetData>
    <row r="1" spans="1:9" ht="16.5" customHeight="1">
      <c r="A1" s="70" t="s">
        <v>115</v>
      </c>
      <c r="B1" s="70"/>
      <c r="C1" s="70"/>
      <c r="D1" s="70"/>
      <c r="E1" s="70"/>
      <c r="F1" s="70"/>
      <c r="G1" s="70"/>
      <c r="H1" s="70"/>
      <c r="I1" s="70"/>
    </row>
    <row r="2" spans="5:8" ht="12" customHeight="1">
      <c r="E2" s="31"/>
      <c r="G2" s="71"/>
      <c r="H2" s="71"/>
    </row>
    <row r="3" spans="1:9" ht="50.25" customHeight="1">
      <c r="A3" s="9" t="s">
        <v>0</v>
      </c>
      <c r="B3" s="3" t="s">
        <v>24</v>
      </c>
      <c r="C3" s="32" t="s">
        <v>116</v>
      </c>
      <c r="D3" s="32" t="s">
        <v>117</v>
      </c>
      <c r="E3" s="33" t="s">
        <v>118</v>
      </c>
      <c r="F3" s="32" t="s">
        <v>119</v>
      </c>
      <c r="G3" s="4" t="s">
        <v>59</v>
      </c>
      <c r="H3" s="4" t="s">
        <v>44</v>
      </c>
      <c r="I3" s="4" t="s">
        <v>120</v>
      </c>
    </row>
    <row r="4" spans="1:9" ht="16.5" customHeight="1">
      <c r="A4" s="5" t="s">
        <v>1</v>
      </c>
      <c r="B4" s="54"/>
      <c r="C4" s="34">
        <f>C5+C17</f>
        <v>1010300</v>
      </c>
      <c r="D4" s="34">
        <f>D5+D17</f>
        <v>1010300</v>
      </c>
      <c r="E4" s="35">
        <f>E5+E17</f>
        <v>19442.72</v>
      </c>
      <c r="F4" s="34">
        <f>F5+F17</f>
        <v>44226.1</v>
      </c>
      <c r="G4" s="1">
        <f>E4/C4*100</f>
        <v>1.9244501633178264</v>
      </c>
      <c r="H4" s="2">
        <f>E4/D4*100</f>
        <v>1.9244501633178264</v>
      </c>
      <c r="I4" s="8">
        <f aca="true" t="shared" si="0" ref="I4:I67">E4/F4*100</f>
        <v>43.96209478113603</v>
      </c>
    </row>
    <row r="5" spans="1:9" ht="12.75">
      <c r="A5" s="10" t="s">
        <v>18</v>
      </c>
      <c r="B5" s="54"/>
      <c r="C5" s="34">
        <f>C6+C8+C10+C15</f>
        <v>975300</v>
      </c>
      <c r="D5" s="34">
        <f>D6+D8+D10+D15</f>
        <v>975300</v>
      </c>
      <c r="E5" s="35">
        <f>E6+E8+E10+E15+E16</f>
        <v>18867.870000000003</v>
      </c>
      <c r="F5" s="34">
        <f>F6+F8+F10+F16+F15</f>
        <v>43969.56</v>
      </c>
      <c r="G5" s="1">
        <f aca="true" t="shared" si="1" ref="G5:G67">E5/C5*100</f>
        <v>1.9345709012611507</v>
      </c>
      <c r="H5" s="2">
        <f aca="true" t="shared" si="2" ref="H5:H67">E5/D5*100</f>
        <v>1.9345709012611507</v>
      </c>
      <c r="I5" s="8">
        <f t="shared" si="0"/>
        <v>42.91120948219633</v>
      </c>
    </row>
    <row r="6" spans="1:9" ht="12.75">
      <c r="A6" s="11" t="s">
        <v>62</v>
      </c>
      <c r="B6" s="55" t="s">
        <v>25</v>
      </c>
      <c r="C6" s="36">
        <f>C7</f>
        <v>388800</v>
      </c>
      <c r="D6" s="36">
        <f>D7</f>
        <v>388800</v>
      </c>
      <c r="E6" s="37">
        <f>E7</f>
        <v>8248.92</v>
      </c>
      <c r="F6" s="36">
        <f>F7</f>
        <v>2559.84</v>
      </c>
      <c r="G6" s="1">
        <f t="shared" si="1"/>
        <v>2.121635802469136</v>
      </c>
      <c r="H6" s="2">
        <f t="shared" si="2"/>
        <v>2.121635802469136</v>
      </c>
      <c r="I6" s="8" t="s">
        <v>123</v>
      </c>
    </row>
    <row r="7" spans="1:9" ht="12.75">
      <c r="A7" s="12" t="s">
        <v>2</v>
      </c>
      <c r="B7" s="56" t="s">
        <v>53</v>
      </c>
      <c r="C7" s="34">
        <v>388800</v>
      </c>
      <c r="D7" s="34">
        <v>388800</v>
      </c>
      <c r="E7" s="38">
        <v>8248.92</v>
      </c>
      <c r="F7" s="39">
        <v>2559.84</v>
      </c>
      <c r="G7" s="1">
        <f t="shared" si="1"/>
        <v>2.121635802469136</v>
      </c>
      <c r="H7" s="2">
        <f t="shared" si="2"/>
        <v>2.121635802469136</v>
      </c>
      <c r="I7" s="8" t="s">
        <v>123</v>
      </c>
    </row>
    <row r="8" spans="1:9" ht="12.75">
      <c r="A8" s="11" t="s">
        <v>3</v>
      </c>
      <c r="B8" s="55" t="s">
        <v>26</v>
      </c>
      <c r="C8" s="36">
        <f>C9</f>
        <v>42100</v>
      </c>
      <c r="D8" s="36">
        <f>D9</f>
        <v>42100</v>
      </c>
      <c r="E8" s="37">
        <f>E9</f>
        <v>750</v>
      </c>
      <c r="F8" s="36">
        <f>F9</f>
        <v>42</v>
      </c>
      <c r="G8" s="1">
        <f t="shared" si="1"/>
        <v>1.7814726840855106</v>
      </c>
      <c r="H8" s="2">
        <f t="shared" si="2"/>
        <v>1.7814726840855106</v>
      </c>
      <c r="I8" s="8" t="s">
        <v>122</v>
      </c>
    </row>
    <row r="9" spans="1:9" ht="14.25" customHeight="1">
      <c r="A9" s="13" t="s">
        <v>4</v>
      </c>
      <c r="B9" s="57" t="s">
        <v>54</v>
      </c>
      <c r="C9" s="34">
        <v>42100</v>
      </c>
      <c r="D9" s="34">
        <v>42100</v>
      </c>
      <c r="E9" s="38">
        <v>750</v>
      </c>
      <c r="F9" s="39">
        <v>42</v>
      </c>
      <c r="G9" s="1">
        <f t="shared" si="1"/>
        <v>1.7814726840855106</v>
      </c>
      <c r="H9" s="2">
        <f t="shared" si="2"/>
        <v>1.7814726840855106</v>
      </c>
      <c r="I9" s="8" t="s">
        <v>122</v>
      </c>
    </row>
    <row r="10" spans="1:9" ht="15.75" customHeight="1">
      <c r="A10" s="14" t="s">
        <v>5</v>
      </c>
      <c r="B10" s="58" t="s">
        <v>27</v>
      </c>
      <c r="C10" s="36">
        <f>C11+C12</f>
        <v>524400</v>
      </c>
      <c r="D10" s="36">
        <f>D11+D12</f>
        <v>524400</v>
      </c>
      <c r="E10" s="37">
        <f>E11+E12</f>
        <v>9568.95</v>
      </c>
      <c r="F10" s="36">
        <f>F11+F12</f>
        <v>36667.72</v>
      </c>
      <c r="G10" s="1">
        <f t="shared" si="1"/>
        <v>1.8247425629290621</v>
      </c>
      <c r="H10" s="2">
        <f t="shared" si="2"/>
        <v>1.8247425629290621</v>
      </c>
      <c r="I10" s="8">
        <f t="shared" si="0"/>
        <v>26.09638668561885</v>
      </c>
    </row>
    <row r="11" spans="1:9" ht="12.75" customHeight="1">
      <c r="A11" s="13" t="s">
        <v>6</v>
      </c>
      <c r="B11" s="57" t="s">
        <v>28</v>
      </c>
      <c r="C11" s="34">
        <v>57400</v>
      </c>
      <c r="D11" s="34">
        <v>57400</v>
      </c>
      <c r="E11" s="38">
        <v>516</v>
      </c>
      <c r="F11" s="39">
        <v>0</v>
      </c>
      <c r="G11" s="1">
        <f t="shared" si="1"/>
        <v>0.8989547038327526</v>
      </c>
      <c r="H11" s="2">
        <f t="shared" si="2"/>
        <v>0.8989547038327526</v>
      </c>
      <c r="I11" s="8"/>
    </row>
    <row r="12" spans="1:9" ht="15" customHeight="1">
      <c r="A12" s="14" t="s">
        <v>21</v>
      </c>
      <c r="B12" s="58" t="s">
        <v>29</v>
      </c>
      <c r="C12" s="35">
        <f>C13+C14</f>
        <v>467000</v>
      </c>
      <c r="D12" s="35">
        <f>D13+D14</f>
        <v>467000</v>
      </c>
      <c r="E12" s="35">
        <f>E13+E14</f>
        <v>9052.95</v>
      </c>
      <c r="F12" s="35">
        <f>F13+F14</f>
        <v>36667.72</v>
      </c>
      <c r="G12" s="1">
        <f t="shared" si="1"/>
        <v>1.9385331905781586</v>
      </c>
      <c r="H12" s="2">
        <f t="shared" si="2"/>
        <v>1.9385331905781586</v>
      </c>
      <c r="I12" s="8">
        <f t="shared" si="0"/>
        <v>24.689154384292234</v>
      </c>
    </row>
    <row r="13" spans="1:9" ht="12.75">
      <c r="A13" s="13" t="s">
        <v>7</v>
      </c>
      <c r="B13" s="57" t="s">
        <v>30</v>
      </c>
      <c r="C13" s="34">
        <v>400000</v>
      </c>
      <c r="D13" s="34">
        <v>400000</v>
      </c>
      <c r="E13" s="40">
        <v>9013.95</v>
      </c>
      <c r="F13" s="39">
        <v>7029.72</v>
      </c>
      <c r="G13" s="1">
        <f t="shared" si="1"/>
        <v>2.2534875000000003</v>
      </c>
      <c r="H13" s="2">
        <f t="shared" si="2"/>
        <v>2.2534875000000003</v>
      </c>
      <c r="I13" s="8">
        <f t="shared" si="0"/>
        <v>128.22630204332464</v>
      </c>
    </row>
    <row r="14" spans="1:9" ht="12.75">
      <c r="A14" s="13" t="s">
        <v>8</v>
      </c>
      <c r="B14" s="57" t="s">
        <v>31</v>
      </c>
      <c r="C14" s="34">
        <v>67000</v>
      </c>
      <c r="D14" s="34">
        <v>67000</v>
      </c>
      <c r="E14" s="40">
        <v>39</v>
      </c>
      <c r="F14" s="39">
        <v>29638</v>
      </c>
      <c r="G14" s="1">
        <f t="shared" si="1"/>
        <v>0.058208955223880594</v>
      </c>
      <c r="H14" s="2">
        <f t="shared" si="2"/>
        <v>0.058208955223880594</v>
      </c>
      <c r="I14" s="8">
        <f t="shared" si="0"/>
        <v>0.13158782643903097</v>
      </c>
    </row>
    <row r="15" spans="1:9" ht="12.75" customHeight="1">
      <c r="A15" s="19" t="s">
        <v>81</v>
      </c>
      <c r="B15" s="59" t="s">
        <v>82</v>
      </c>
      <c r="C15" s="34">
        <v>20000</v>
      </c>
      <c r="D15" s="34">
        <v>20000</v>
      </c>
      <c r="E15" s="35">
        <v>300</v>
      </c>
      <c r="F15" s="35">
        <v>4700</v>
      </c>
      <c r="G15" s="1">
        <f t="shared" si="1"/>
        <v>1.5</v>
      </c>
      <c r="H15" s="2">
        <f t="shared" si="2"/>
        <v>1.5</v>
      </c>
      <c r="I15" s="8">
        <f t="shared" si="0"/>
        <v>6.382978723404255</v>
      </c>
    </row>
    <row r="16" spans="1:9" ht="15.75" customHeight="1" hidden="1">
      <c r="A16" s="20" t="s">
        <v>83</v>
      </c>
      <c r="B16" s="59" t="s">
        <v>84</v>
      </c>
      <c r="C16" s="34">
        <v>0</v>
      </c>
      <c r="D16" s="34">
        <v>0</v>
      </c>
      <c r="E16" s="35">
        <v>0</v>
      </c>
      <c r="F16" s="35"/>
      <c r="G16" s="1" t="e">
        <f t="shared" si="1"/>
        <v>#DIV/0!</v>
      </c>
      <c r="H16" s="2" t="e">
        <f t="shared" si="2"/>
        <v>#DIV/0!</v>
      </c>
      <c r="I16" s="8" t="e">
        <f t="shared" si="0"/>
        <v>#DIV/0!</v>
      </c>
    </row>
    <row r="17" spans="1:9" ht="12.75">
      <c r="A17" s="15" t="s">
        <v>19</v>
      </c>
      <c r="B17" s="60"/>
      <c r="C17" s="34">
        <f>C18+C22</f>
        <v>35000</v>
      </c>
      <c r="D17" s="34">
        <f>D18+D22</f>
        <v>35000</v>
      </c>
      <c r="E17" s="35">
        <f>E18+E22+E24+E23</f>
        <v>574.8499999999999</v>
      </c>
      <c r="F17" s="34">
        <f>F18+F22+F24+F23</f>
        <v>256.54</v>
      </c>
      <c r="G17" s="1">
        <f t="shared" si="1"/>
        <v>1.6424285714285711</v>
      </c>
      <c r="H17" s="2">
        <f t="shared" si="2"/>
        <v>1.6424285714285711</v>
      </c>
      <c r="I17" s="8" t="s">
        <v>124</v>
      </c>
    </row>
    <row r="18" spans="1:9" ht="42">
      <c r="A18" s="14" t="s">
        <v>9</v>
      </c>
      <c r="B18" s="58" t="s">
        <v>32</v>
      </c>
      <c r="C18" s="34">
        <f>C19+C20</f>
        <v>35000</v>
      </c>
      <c r="D18" s="34">
        <f>D19+D20</f>
        <v>35000</v>
      </c>
      <c r="E18" s="37">
        <f>E19+E20</f>
        <v>574.8499999999999</v>
      </c>
      <c r="F18" s="36">
        <f>F19+F20</f>
        <v>256.54</v>
      </c>
      <c r="G18" s="1">
        <f t="shared" si="1"/>
        <v>1.6424285714285711</v>
      </c>
      <c r="H18" s="2">
        <f t="shared" si="2"/>
        <v>1.6424285714285711</v>
      </c>
      <c r="I18" s="8" t="s">
        <v>124</v>
      </c>
    </row>
    <row r="19" spans="1:9" ht="45">
      <c r="A19" s="13" t="s">
        <v>56</v>
      </c>
      <c r="B19" s="57" t="s">
        <v>114</v>
      </c>
      <c r="C19" s="34">
        <v>35000</v>
      </c>
      <c r="D19" s="34">
        <v>35000</v>
      </c>
      <c r="E19" s="38">
        <v>6.04</v>
      </c>
      <c r="F19" s="39">
        <v>6.04</v>
      </c>
      <c r="G19" s="1">
        <f t="shared" si="1"/>
        <v>0.017257142857142856</v>
      </c>
      <c r="H19" s="2">
        <f t="shared" si="2"/>
        <v>0.017257142857142856</v>
      </c>
      <c r="I19" s="8">
        <f t="shared" si="0"/>
        <v>100</v>
      </c>
    </row>
    <row r="20" spans="1:9" ht="30.75" customHeight="1">
      <c r="A20" s="13" t="s">
        <v>57</v>
      </c>
      <c r="B20" s="57" t="s">
        <v>58</v>
      </c>
      <c r="C20" s="34">
        <v>0</v>
      </c>
      <c r="D20" s="34">
        <v>0</v>
      </c>
      <c r="E20" s="38">
        <v>568.81</v>
      </c>
      <c r="F20" s="39">
        <v>250.5</v>
      </c>
      <c r="G20" s="1"/>
      <c r="H20" s="2"/>
      <c r="I20" s="8" t="s">
        <v>124</v>
      </c>
    </row>
    <row r="21" spans="1:9" ht="12.75" hidden="1">
      <c r="A21" s="13" t="s">
        <v>60</v>
      </c>
      <c r="B21" s="57"/>
      <c r="C21" s="34" t="e">
        <f>#REF!+#REF!</f>
        <v>#REF!</v>
      </c>
      <c r="D21" s="34" t="e">
        <f>#REF!+#REF!</f>
        <v>#REF!</v>
      </c>
      <c r="E21" s="38"/>
      <c r="F21" s="39"/>
      <c r="G21" s="1" t="e">
        <f t="shared" si="1"/>
        <v>#REF!</v>
      </c>
      <c r="H21" s="2" t="e">
        <f t="shared" si="2"/>
        <v>#REF!</v>
      </c>
      <c r="I21" s="8" t="e">
        <f t="shared" si="0"/>
        <v>#DIV/0!</v>
      </c>
    </row>
    <row r="22" spans="1:9" ht="21.75" customHeight="1" hidden="1">
      <c r="A22" s="13" t="s">
        <v>69</v>
      </c>
      <c r="B22" s="57" t="s">
        <v>70</v>
      </c>
      <c r="C22" s="34">
        <v>0</v>
      </c>
      <c r="D22" s="34">
        <v>0</v>
      </c>
      <c r="E22" s="38"/>
      <c r="F22" s="39"/>
      <c r="G22" s="1" t="e">
        <f t="shared" si="1"/>
        <v>#DIV/0!</v>
      </c>
      <c r="H22" s="2" t="e">
        <f t="shared" si="2"/>
        <v>#DIV/0!</v>
      </c>
      <c r="I22" s="8"/>
    </row>
    <row r="23" spans="1:9" ht="24" hidden="1">
      <c r="A23" s="21" t="s">
        <v>110</v>
      </c>
      <c r="B23" s="57" t="s">
        <v>111</v>
      </c>
      <c r="C23" s="34" t="e">
        <f>#REF!+#REF!</f>
        <v>#REF!</v>
      </c>
      <c r="D23" s="34" t="e">
        <f>#REF!+#REF!</f>
        <v>#REF!</v>
      </c>
      <c r="E23" s="38"/>
      <c r="F23" s="39"/>
      <c r="G23" s="1" t="e">
        <f t="shared" si="1"/>
        <v>#REF!</v>
      </c>
      <c r="H23" s="2" t="e">
        <f t="shared" si="2"/>
        <v>#REF!</v>
      </c>
      <c r="I23" s="8" t="e">
        <f t="shared" si="0"/>
        <v>#DIV/0!</v>
      </c>
    </row>
    <row r="24" spans="1:9" ht="24" hidden="1">
      <c r="A24" s="21" t="s">
        <v>97</v>
      </c>
      <c r="B24" s="61" t="s">
        <v>98</v>
      </c>
      <c r="C24" s="34">
        <v>0</v>
      </c>
      <c r="D24" s="34">
        <v>0</v>
      </c>
      <c r="E24" s="38"/>
      <c r="F24" s="39"/>
      <c r="G24" s="1" t="e">
        <f t="shared" si="1"/>
        <v>#DIV/0!</v>
      </c>
      <c r="H24" s="2" t="e">
        <f t="shared" si="2"/>
        <v>#DIV/0!</v>
      </c>
      <c r="I24" s="8" t="e">
        <f t="shared" si="0"/>
        <v>#DIV/0!</v>
      </c>
    </row>
    <row r="25" spans="1:9" ht="15" customHeight="1">
      <c r="A25" s="14" t="s">
        <v>10</v>
      </c>
      <c r="B25" s="58" t="s">
        <v>33</v>
      </c>
      <c r="C25" s="34">
        <f>C26+C27+C28+C29+C31+C32+C35</f>
        <v>3541000</v>
      </c>
      <c r="D25" s="34">
        <f>D26+D27+D28+D29+D31+D32+D35</f>
        <v>3541000</v>
      </c>
      <c r="E25" s="37">
        <f>E26+E32+E27+E31+E33+E30+E34+E35+E29+E28+E38</f>
        <v>170680</v>
      </c>
      <c r="F25" s="36">
        <f>F26+F32+F27+F31+F33+F30+F34+F29+F28+F35</f>
        <v>139000</v>
      </c>
      <c r="G25" s="1">
        <f t="shared" si="1"/>
        <v>4.8201073143179896</v>
      </c>
      <c r="H25" s="2">
        <f t="shared" si="2"/>
        <v>4.8201073143179896</v>
      </c>
      <c r="I25" s="8">
        <f t="shared" si="0"/>
        <v>122.79136690647483</v>
      </c>
    </row>
    <row r="26" spans="1:9" ht="22.5">
      <c r="A26" s="13" t="s">
        <v>43</v>
      </c>
      <c r="B26" s="57" t="s">
        <v>34</v>
      </c>
      <c r="C26" s="34">
        <v>1919500</v>
      </c>
      <c r="D26" s="34">
        <v>1919500</v>
      </c>
      <c r="E26" s="38">
        <v>160680</v>
      </c>
      <c r="F26" s="39">
        <v>129500</v>
      </c>
      <c r="G26" s="1">
        <f t="shared" si="1"/>
        <v>8.370929929669185</v>
      </c>
      <c r="H26" s="2">
        <f t="shared" si="2"/>
        <v>8.370929929669185</v>
      </c>
      <c r="I26" s="8">
        <f t="shared" si="0"/>
        <v>124.07722007722009</v>
      </c>
    </row>
    <row r="27" spans="1:9" ht="21.75" customHeight="1">
      <c r="A27" s="13" t="s">
        <v>63</v>
      </c>
      <c r="B27" s="57" t="s">
        <v>64</v>
      </c>
      <c r="C27" s="34">
        <v>917000</v>
      </c>
      <c r="D27" s="34">
        <v>917000</v>
      </c>
      <c r="E27" s="38"/>
      <c r="F27" s="39"/>
      <c r="G27" s="1">
        <f t="shared" si="1"/>
        <v>0</v>
      </c>
      <c r="H27" s="2">
        <f t="shared" si="2"/>
        <v>0</v>
      </c>
      <c r="I27" s="8"/>
    </row>
    <row r="28" spans="1:9" ht="23.25" customHeight="1" hidden="1">
      <c r="A28" s="13" t="s">
        <v>95</v>
      </c>
      <c r="B28" s="57" t="s">
        <v>96</v>
      </c>
      <c r="C28" s="34">
        <v>0</v>
      </c>
      <c r="D28" s="34">
        <v>0</v>
      </c>
      <c r="E28" s="38"/>
      <c r="F28" s="39"/>
      <c r="G28" s="1" t="e">
        <f t="shared" si="1"/>
        <v>#DIV/0!</v>
      </c>
      <c r="H28" s="2" t="e">
        <f t="shared" si="2"/>
        <v>#DIV/0!</v>
      </c>
      <c r="I28" s="8"/>
    </row>
    <row r="29" spans="1:9" ht="30" customHeight="1" hidden="1">
      <c r="A29" s="18" t="s">
        <v>65</v>
      </c>
      <c r="B29" s="57" t="s">
        <v>66</v>
      </c>
      <c r="C29" s="34">
        <v>0</v>
      </c>
      <c r="D29" s="34">
        <v>0</v>
      </c>
      <c r="E29" s="38"/>
      <c r="F29" s="39"/>
      <c r="G29" s="1" t="e">
        <f t="shared" si="1"/>
        <v>#DIV/0!</v>
      </c>
      <c r="H29" s="2" t="e">
        <f t="shared" si="2"/>
        <v>#DIV/0!</v>
      </c>
      <c r="I29" s="8"/>
    </row>
    <row r="30" spans="1:9" ht="27" customHeight="1" hidden="1">
      <c r="A30" s="17" t="s">
        <v>78</v>
      </c>
      <c r="B30" s="57" t="s">
        <v>79</v>
      </c>
      <c r="C30" s="34" t="e">
        <f>#REF!+#REF!</f>
        <v>#REF!</v>
      </c>
      <c r="D30" s="34" t="e">
        <f>#REF!+#REF!</f>
        <v>#REF!</v>
      </c>
      <c r="E30" s="38"/>
      <c r="F30" s="39"/>
      <c r="G30" s="1" t="e">
        <f t="shared" si="1"/>
        <v>#REF!</v>
      </c>
      <c r="H30" s="2" t="e">
        <f t="shared" si="2"/>
        <v>#REF!</v>
      </c>
      <c r="I30" s="8" t="e">
        <f t="shared" si="0"/>
        <v>#DIV/0!</v>
      </c>
    </row>
    <row r="31" spans="1:9" ht="32.25" customHeight="1">
      <c r="A31" s="13" t="s">
        <v>67</v>
      </c>
      <c r="B31" s="57" t="s">
        <v>68</v>
      </c>
      <c r="C31" s="34">
        <v>567200</v>
      </c>
      <c r="D31" s="34">
        <v>567200</v>
      </c>
      <c r="E31" s="38"/>
      <c r="F31" s="39"/>
      <c r="G31" s="1">
        <f t="shared" si="1"/>
        <v>0</v>
      </c>
      <c r="H31" s="2">
        <f t="shared" si="2"/>
        <v>0</v>
      </c>
      <c r="I31" s="8"/>
    </row>
    <row r="32" spans="1:9" ht="29.25" customHeight="1">
      <c r="A32" s="13" t="s">
        <v>75</v>
      </c>
      <c r="B32" s="57" t="s">
        <v>55</v>
      </c>
      <c r="C32" s="34">
        <v>117300</v>
      </c>
      <c r="D32" s="34">
        <v>117300</v>
      </c>
      <c r="E32" s="38">
        <v>10000</v>
      </c>
      <c r="F32" s="39">
        <v>9500</v>
      </c>
      <c r="G32" s="1">
        <f t="shared" si="1"/>
        <v>8.525149190110827</v>
      </c>
      <c r="H32" s="2">
        <f t="shared" si="2"/>
        <v>8.525149190110827</v>
      </c>
      <c r="I32" s="8">
        <f t="shared" si="0"/>
        <v>105.26315789473684</v>
      </c>
    </row>
    <row r="33" spans="1:9" ht="27.75" customHeight="1" hidden="1">
      <c r="A33" s="16" t="s">
        <v>73</v>
      </c>
      <c r="B33" s="62" t="s">
        <v>74</v>
      </c>
      <c r="C33" s="34" t="e">
        <f>#REF!+#REF!</f>
        <v>#REF!</v>
      </c>
      <c r="D33" s="34" t="e">
        <f>#REF!+#REF!</f>
        <v>#REF!</v>
      </c>
      <c r="E33" s="38"/>
      <c r="F33" s="39">
        <v>0</v>
      </c>
      <c r="G33" s="1" t="e">
        <f t="shared" si="1"/>
        <v>#REF!</v>
      </c>
      <c r="H33" s="2" t="e">
        <f t="shared" si="2"/>
        <v>#REF!</v>
      </c>
      <c r="I33" s="8" t="e">
        <f t="shared" si="0"/>
        <v>#DIV/0!</v>
      </c>
    </row>
    <row r="34" spans="1:9" ht="21.75" customHeight="1" hidden="1">
      <c r="A34" s="16" t="s">
        <v>76</v>
      </c>
      <c r="B34" s="57" t="s">
        <v>77</v>
      </c>
      <c r="C34" s="34" t="e">
        <f>#REF!+#REF!</f>
        <v>#REF!</v>
      </c>
      <c r="D34" s="34" t="e">
        <f>#REF!+#REF!</f>
        <v>#REF!</v>
      </c>
      <c r="E34" s="38"/>
      <c r="F34" s="39"/>
      <c r="G34" s="1" t="e">
        <f t="shared" si="1"/>
        <v>#REF!</v>
      </c>
      <c r="H34" s="2" t="e">
        <f t="shared" si="2"/>
        <v>#REF!</v>
      </c>
      <c r="I34" s="8" t="e">
        <f t="shared" si="0"/>
        <v>#DIV/0!</v>
      </c>
    </row>
    <row r="35" spans="1:9" ht="25.5" customHeight="1">
      <c r="A35" s="22" t="s">
        <v>100</v>
      </c>
      <c r="B35" s="58" t="s">
        <v>102</v>
      </c>
      <c r="C35" s="34">
        <f>C36</f>
        <v>20000</v>
      </c>
      <c r="D35" s="34">
        <f>D36</f>
        <v>20000</v>
      </c>
      <c r="E35" s="38"/>
      <c r="F35" s="39">
        <f>F36</f>
        <v>0</v>
      </c>
      <c r="G35" s="1">
        <f t="shared" si="1"/>
        <v>0</v>
      </c>
      <c r="H35" s="2">
        <f t="shared" si="2"/>
        <v>0</v>
      </c>
      <c r="I35" s="8"/>
    </row>
    <row r="36" spans="1:9" ht="22.5" customHeight="1">
      <c r="A36" s="23" t="s">
        <v>101</v>
      </c>
      <c r="B36" s="57" t="s">
        <v>103</v>
      </c>
      <c r="C36" s="34">
        <v>20000</v>
      </c>
      <c r="D36" s="34">
        <v>20000</v>
      </c>
      <c r="E36" s="38"/>
      <c r="F36" s="39"/>
      <c r="G36" s="1">
        <f t="shared" si="1"/>
        <v>0</v>
      </c>
      <c r="H36" s="2">
        <f t="shared" si="2"/>
        <v>0</v>
      </c>
      <c r="I36" s="8"/>
    </row>
    <row r="37" spans="1:9" ht="21" hidden="1">
      <c r="A37" s="14" t="s">
        <v>11</v>
      </c>
      <c r="B37" s="58" t="s">
        <v>35</v>
      </c>
      <c r="C37" s="34" t="e">
        <f>#REF!+#REF!</f>
        <v>#REF!</v>
      </c>
      <c r="D37" s="34" t="e">
        <f>#REF!+#REF!</f>
        <v>#REF!</v>
      </c>
      <c r="E37" s="37"/>
      <c r="F37" s="36"/>
      <c r="G37" s="1" t="e">
        <f t="shared" si="1"/>
        <v>#REF!</v>
      </c>
      <c r="H37" s="2" t="e">
        <f t="shared" si="2"/>
        <v>#REF!</v>
      </c>
      <c r="I37" s="8" t="e">
        <f t="shared" si="0"/>
        <v>#DIV/0!</v>
      </c>
    </row>
    <row r="38" spans="1:9" ht="31.5" hidden="1">
      <c r="A38" s="14" t="s">
        <v>113</v>
      </c>
      <c r="B38" s="58" t="s">
        <v>112</v>
      </c>
      <c r="C38" s="34"/>
      <c r="D38" s="34"/>
      <c r="E38" s="37"/>
      <c r="F38" s="36"/>
      <c r="G38" s="1" t="e">
        <f t="shared" si="1"/>
        <v>#DIV/0!</v>
      </c>
      <c r="H38" s="2" t="e">
        <f t="shared" si="2"/>
        <v>#DIV/0!</v>
      </c>
      <c r="I38" s="8" t="e">
        <f t="shared" si="0"/>
        <v>#DIV/0!</v>
      </c>
    </row>
    <row r="39" spans="1:9" s="28" customFormat="1" ht="17.25" customHeight="1">
      <c r="A39" s="24" t="s">
        <v>12</v>
      </c>
      <c r="B39" s="63"/>
      <c r="C39" s="41">
        <f>C25+C4</f>
        <v>4551300</v>
      </c>
      <c r="D39" s="41">
        <f>D25+D4</f>
        <v>4551300</v>
      </c>
      <c r="E39" s="42">
        <f>E4+E25+E37</f>
        <v>190122.72</v>
      </c>
      <c r="F39" s="43">
        <f>F25+F4</f>
        <v>183226.1</v>
      </c>
      <c r="G39" s="25">
        <f t="shared" si="1"/>
        <v>4.177327796453761</v>
      </c>
      <c r="H39" s="26">
        <f t="shared" si="2"/>
        <v>4.177327796453761</v>
      </c>
      <c r="I39" s="27">
        <f t="shared" si="0"/>
        <v>103.76399432176966</v>
      </c>
    </row>
    <row r="40" spans="1:9" ht="13.5" customHeight="1">
      <c r="A40" s="6" t="s">
        <v>13</v>
      </c>
      <c r="B40" s="60"/>
      <c r="C40" s="36"/>
      <c r="D40" s="36"/>
      <c r="E40" s="37"/>
      <c r="F40" s="36"/>
      <c r="G40" s="1"/>
      <c r="H40" s="2"/>
      <c r="I40" s="8"/>
    </row>
    <row r="41" spans="1:9" ht="12.75">
      <c r="A41" s="14" t="s">
        <v>14</v>
      </c>
      <c r="B41" s="64" t="s">
        <v>89</v>
      </c>
      <c r="C41" s="44">
        <v>720717</v>
      </c>
      <c r="D41" s="44">
        <v>720717</v>
      </c>
      <c r="E41" s="45">
        <v>26840</v>
      </c>
      <c r="F41" s="36">
        <v>12000</v>
      </c>
      <c r="G41" s="1">
        <f t="shared" si="1"/>
        <v>3.724069225507377</v>
      </c>
      <c r="H41" s="2">
        <f t="shared" si="2"/>
        <v>3.724069225507377</v>
      </c>
      <c r="I41" s="8" t="s">
        <v>124</v>
      </c>
    </row>
    <row r="42" spans="1:9" ht="12.75">
      <c r="A42" s="13" t="s">
        <v>15</v>
      </c>
      <c r="B42" s="57">
        <v>211.213</v>
      </c>
      <c r="C42" s="39">
        <v>595786</v>
      </c>
      <c r="D42" s="39">
        <v>595786</v>
      </c>
      <c r="E42" s="38">
        <v>14000</v>
      </c>
      <c r="F42" s="39">
        <v>12000</v>
      </c>
      <c r="G42" s="1">
        <f t="shared" si="1"/>
        <v>2.349837022017973</v>
      </c>
      <c r="H42" s="2">
        <f t="shared" si="2"/>
        <v>2.349837022017973</v>
      </c>
      <c r="I42" s="8">
        <f t="shared" si="0"/>
        <v>116.66666666666667</v>
      </c>
    </row>
    <row r="43" spans="1:9" ht="12.75">
      <c r="A43" s="13" t="s">
        <v>22</v>
      </c>
      <c r="B43" s="57">
        <v>223</v>
      </c>
      <c r="C43" s="39">
        <v>32550</v>
      </c>
      <c r="D43" s="39">
        <v>32550</v>
      </c>
      <c r="E43" s="38"/>
      <c r="F43" s="39"/>
      <c r="G43" s="1">
        <f t="shared" si="1"/>
        <v>0</v>
      </c>
      <c r="H43" s="2">
        <f t="shared" si="2"/>
        <v>0</v>
      </c>
      <c r="I43" s="8"/>
    </row>
    <row r="44" spans="1:9" ht="12.75">
      <c r="A44" s="13" t="s">
        <v>16</v>
      </c>
      <c r="B44" s="57"/>
      <c r="C44" s="39">
        <f>C41-C42-C43</f>
        <v>92381</v>
      </c>
      <c r="D44" s="39">
        <f>D41-D42-D43</f>
        <v>92381</v>
      </c>
      <c r="E44" s="38">
        <f>E41-E42-E43</f>
        <v>12840</v>
      </c>
      <c r="F44" s="39">
        <f>F41-F42-F43</f>
        <v>0</v>
      </c>
      <c r="G44" s="1">
        <f t="shared" si="1"/>
        <v>13.898961907751595</v>
      </c>
      <c r="H44" s="2">
        <f t="shared" si="2"/>
        <v>13.898961907751595</v>
      </c>
      <c r="I44" s="8"/>
    </row>
    <row r="45" spans="1:9" ht="12.75">
      <c r="A45" s="15" t="s">
        <v>23</v>
      </c>
      <c r="B45" s="65" t="s">
        <v>45</v>
      </c>
      <c r="C45" s="34">
        <v>117300</v>
      </c>
      <c r="D45" s="34">
        <v>117300</v>
      </c>
      <c r="E45" s="35"/>
      <c r="F45" s="34">
        <v>5318</v>
      </c>
      <c r="G45" s="1">
        <f t="shared" si="1"/>
        <v>0</v>
      </c>
      <c r="H45" s="2">
        <f t="shared" si="2"/>
        <v>0</v>
      </c>
      <c r="I45" s="8">
        <f t="shared" si="0"/>
        <v>0</v>
      </c>
    </row>
    <row r="46" spans="1:9" ht="18.75" customHeight="1">
      <c r="A46" s="14" t="s">
        <v>36</v>
      </c>
      <c r="B46" s="64" t="s">
        <v>86</v>
      </c>
      <c r="C46" s="36">
        <v>29000</v>
      </c>
      <c r="D46" s="36">
        <v>29000</v>
      </c>
      <c r="E46" s="37"/>
      <c r="F46" s="36"/>
      <c r="G46" s="1">
        <f t="shared" si="1"/>
        <v>0</v>
      </c>
      <c r="H46" s="2">
        <f t="shared" si="2"/>
        <v>0</v>
      </c>
      <c r="I46" s="8"/>
    </row>
    <row r="47" spans="1:9" ht="18.75" customHeight="1">
      <c r="A47" s="14" t="s">
        <v>104</v>
      </c>
      <c r="B47" s="64" t="s">
        <v>106</v>
      </c>
      <c r="C47" s="36">
        <f>C48+C49</f>
        <v>771270</v>
      </c>
      <c r="D47" s="36">
        <f>D48+D49</f>
        <v>771270</v>
      </c>
      <c r="E47" s="37"/>
      <c r="F47" s="36">
        <f>F48</f>
        <v>0</v>
      </c>
      <c r="G47" s="1">
        <f t="shared" si="1"/>
        <v>0</v>
      </c>
      <c r="H47" s="2">
        <f t="shared" si="2"/>
        <v>0</v>
      </c>
      <c r="I47" s="8"/>
    </row>
    <row r="48" spans="1:9" ht="12.75" customHeight="1">
      <c r="A48" s="14" t="s">
        <v>105</v>
      </c>
      <c r="B48" s="64" t="s">
        <v>107</v>
      </c>
      <c r="C48" s="36">
        <v>765720</v>
      </c>
      <c r="D48" s="36">
        <v>765720</v>
      </c>
      <c r="E48" s="37"/>
      <c r="F48" s="36"/>
      <c r="G48" s="1">
        <f t="shared" si="1"/>
        <v>0</v>
      </c>
      <c r="H48" s="2">
        <f t="shared" si="2"/>
        <v>0</v>
      </c>
      <c r="I48" s="8"/>
    </row>
    <row r="49" spans="1:9" ht="12.75">
      <c r="A49" s="14" t="s">
        <v>49</v>
      </c>
      <c r="B49" s="64" t="s">
        <v>46</v>
      </c>
      <c r="C49" s="36">
        <v>5550</v>
      </c>
      <c r="D49" s="36">
        <v>5550</v>
      </c>
      <c r="E49" s="37"/>
      <c r="F49" s="36"/>
      <c r="G49" s="1">
        <f t="shared" si="1"/>
        <v>0</v>
      </c>
      <c r="H49" s="2">
        <f t="shared" si="2"/>
        <v>0</v>
      </c>
      <c r="I49" s="8"/>
    </row>
    <row r="50" spans="1:9" ht="12.75">
      <c r="A50" s="14" t="s">
        <v>90</v>
      </c>
      <c r="B50" s="64" t="s">
        <v>91</v>
      </c>
      <c r="C50" s="36">
        <f>C53</f>
        <v>449579</v>
      </c>
      <c r="D50" s="36">
        <f>D53</f>
        <v>449579</v>
      </c>
      <c r="E50" s="37"/>
      <c r="F50" s="36"/>
      <c r="G50" s="1">
        <f t="shared" si="1"/>
        <v>0</v>
      </c>
      <c r="H50" s="2">
        <f t="shared" si="2"/>
        <v>0</v>
      </c>
      <c r="I50" s="8"/>
    </row>
    <row r="51" spans="1:9" ht="0.75" customHeight="1" hidden="1">
      <c r="A51" s="14"/>
      <c r="B51" s="64"/>
      <c r="C51" s="36"/>
      <c r="D51" s="36"/>
      <c r="E51" s="37"/>
      <c r="F51" s="36">
        <v>2</v>
      </c>
      <c r="G51" s="1" t="e">
        <f t="shared" si="1"/>
        <v>#DIV/0!</v>
      </c>
      <c r="H51" s="2" t="e">
        <f t="shared" si="2"/>
        <v>#DIV/0!</v>
      </c>
      <c r="I51" s="8">
        <f t="shared" si="0"/>
        <v>0</v>
      </c>
    </row>
    <row r="52" spans="1:9" ht="20.25" customHeight="1" hidden="1">
      <c r="A52" s="14" t="s">
        <v>72</v>
      </c>
      <c r="B52" s="64" t="s">
        <v>71</v>
      </c>
      <c r="C52" s="36"/>
      <c r="D52" s="36"/>
      <c r="E52" s="37"/>
      <c r="F52" s="36">
        <v>0</v>
      </c>
      <c r="G52" s="1" t="e">
        <f t="shared" si="1"/>
        <v>#DIV/0!</v>
      </c>
      <c r="H52" s="2" t="e">
        <f t="shared" si="2"/>
        <v>#DIV/0!</v>
      </c>
      <c r="I52" s="8" t="e">
        <f t="shared" si="0"/>
        <v>#DIV/0!</v>
      </c>
    </row>
    <row r="53" spans="1:9" ht="12" customHeight="1">
      <c r="A53" s="14" t="s">
        <v>48</v>
      </c>
      <c r="B53" s="64" t="s">
        <v>47</v>
      </c>
      <c r="C53" s="36">
        <v>449579</v>
      </c>
      <c r="D53" s="36">
        <v>449579</v>
      </c>
      <c r="E53" s="37"/>
      <c r="F53" s="36"/>
      <c r="G53" s="1">
        <f t="shared" si="1"/>
        <v>0</v>
      </c>
      <c r="H53" s="2">
        <f t="shared" si="2"/>
        <v>0</v>
      </c>
      <c r="I53" s="8"/>
    </row>
    <row r="54" spans="1:9" ht="12.75" hidden="1">
      <c r="A54" s="15" t="s">
        <v>40</v>
      </c>
      <c r="B54" s="65" t="s">
        <v>50</v>
      </c>
      <c r="C54" s="34"/>
      <c r="D54" s="34"/>
      <c r="E54" s="35"/>
      <c r="F54" s="39"/>
      <c r="G54" s="1" t="e">
        <f t="shared" si="1"/>
        <v>#DIV/0!</v>
      </c>
      <c r="H54" s="2" t="e">
        <f t="shared" si="2"/>
        <v>#DIV/0!</v>
      </c>
      <c r="I54" s="8" t="e">
        <f t="shared" si="0"/>
        <v>#DIV/0!</v>
      </c>
    </row>
    <row r="55" spans="1:9" ht="12.75" hidden="1">
      <c r="A55" s="15" t="s">
        <v>40</v>
      </c>
      <c r="B55" s="65" t="s">
        <v>92</v>
      </c>
      <c r="C55" s="34"/>
      <c r="D55" s="34"/>
      <c r="E55" s="35"/>
      <c r="F55" s="39"/>
      <c r="G55" s="1" t="e">
        <f t="shared" si="1"/>
        <v>#DIV/0!</v>
      </c>
      <c r="H55" s="2" t="e">
        <f t="shared" si="2"/>
        <v>#DIV/0!</v>
      </c>
      <c r="I55" s="8" t="e">
        <f t="shared" si="0"/>
        <v>#DIV/0!</v>
      </c>
    </row>
    <row r="56" spans="1:9" ht="21.75" customHeight="1">
      <c r="A56" s="14" t="s">
        <v>20</v>
      </c>
      <c r="B56" s="64" t="s">
        <v>37</v>
      </c>
      <c r="C56" s="36">
        <v>1541934</v>
      </c>
      <c r="D56" s="36">
        <v>1541934</v>
      </c>
      <c r="E56" s="37">
        <v>123000</v>
      </c>
      <c r="F56" s="36">
        <v>12100</v>
      </c>
      <c r="G56" s="1">
        <f t="shared" si="1"/>
        <v>7.976995124304931</v>
      </c>
      <c r="H56" s="2">
        <f t="shared" si="2"/>
        <v>7.976995124304931</v>
      </c>
      <c r="I56" s="8" t="s">
        <v>121</v>
      </c>
    </row>
    <row r="57" spans="1:9" ht="11.25" customHeight="1">
      <c r="A57" s="15" t="s">
        <v>51</v>
      </c>
      <c r="B57" s="66" t="s">
        <v>87</v>
      </c>
      <c r="C57" s="35">
        <v>2000</v>
      </c>
      <c r="D57" s="35">
        <v>2000</v>
      </c>
      <c r="E57" s="35"/>
      <c r="F57" s="35"/>
      <c r="G57" s="1">
        <f t="shared" si="1"/>
        <v>0</v>
      </c>
      <c r="H57" s="2">
        <f t="shared" si="2"/>
        <v>0</v>
      </c>
      <c r="I57" s="8"/>
    </row>
    <row r="58" spans="1:9" ht="12.75">
      <c r="A58" s="15" t="s">
        <v>38</v>
      </c>
      <c r="B58" s="58">
        <v>1003</v>
      </c>
      <c r="C58" s="36">
        <v>917000</v>
      </c>
      <c r="D58" s="36">
        <v>917000</v>
      </c>
      <c r="E58" s="37"/>
      <c r="F58" s="36"/>
      <c r="G58" s="1">
        <f t="shared" si="1"/>
        <v>0</v>
      </c>
      <c r="H58" s="2">
        <f t="shared" si="2"/>
        <v>0</v>
      </c>
      <c r="I58" s="8"/>
    </row>
    <row r="59" spans="1:9" ht="0.75" customHeight="1" hidden="1">
      <c r="A59" s="17" t="s">
        <v>80</v>
      </c>
      <c r="B59" s="67"/>
      <c r="C59" s="46"/>
      <c r="D59" s="46"/>
      <c r="E59" s="46"/>
      <c r="F59" s="47">
        <v>3.6</v>
      </c>
      <c r="G59" s="1" t="e">
        <f t="shared" si="1"/>
        <v>#DIV/0!</v>
      </c>
      <c r="H59" s="2" t="e">
        <f t="shared" si="2"/>
        <v>#DIV/0!</v>
      </c>
      <c r="I59" s="8">
        <f t="shared" si="0"/>
        <v>0</v>
      </c>
    </row>
    <row r="60" spans="1:9" ht="22.5" hidden="1">
      <c r="A60" s="13" t="s">
        <v>94</v>
      </c>
      <c r="B60" s="67"/>
      <c r="C60" s="47"/>
      <c r="D60" s="47"/>
      <c r="E60" s="40"/>
      <c r="F60" s="36">
        <v>0</v>
      </c>
      <c r="G60" s="1" t="e">
        <f t="shared" si="1"/>
        <v>#DIV/0!</v>
      </c>
      <c r="H60" s="2" t="e">
        <f t="shared" si="2"/>
        <v>#DIV/0!</v>
      </c>
      <c r="I60" s="8" t="e">
        <f t="shared" si="0"/>
        <v>#DIV/0!</v>
      </c>
    </row>
    <row r="61" spans="1:9" ht="22.5" hidden="1">
      <c r="A61" s="13" t="s">
        <v>99</v>
      </c>
      <c r="B61" s="67"/>
      <c r="C61" s="47"/>
      <c r="D61" s="47"/>
      <c r="E61" s="40"/>
      <c r="F61" s="36"/>
      <c r="G61" s="1" t="e">
        <f t="shared" si="1"/>
        <v>#DIV/0!</v>
      </c>
      <c r="H61" s="2" t="e">
        <f t="shared" si="2"/>
        <v>#DIV/0!</v>
      </c>
      <c r="I61" s="8" t="e">
        <f t="shared" si="0"/>
        <v>#DIV/0!</v>
      </c>
    </row>
    <row r="62" spans="1:9" ht="12.75" hidden="1">
      <c r="A62" s="13" t="s">
        <v>93</v>
      </c>
      <c r="B62" s="67"/>
      <c r="C62" s="47"/>
      <c r="D62" s="47"/>
      <c r="E62" s="40"/>
      <c r="F62" s="36"/>
      <c r="G62" s="1" t="e">
        <f t="shared" si="1"/>
        <v>#DIV/0!</v>
      </c>
      <c r="H62" s="2" t="e">
        <f t="shared" si="2"/>
        <v>#DIV/0!</v>
      </c>
      <c r="I62" s="8" t="e">
        <f t="shared" si="0"/>
        <v>#DIV/0!</v>
      </c>
    </row>
    <row r="63" spans="1:9" ht="12.75" hidden="1">
      <c r="A63" s="13" t="s">
        <v>39</v>
      </c>
      <c r="B63" s="67" t="s">
        <v>41</v>
      </c>
      <c r="C63" s="39"/>
      <c r="D63" s="39"/>
      <c r="E63" s="40"/>
      <c r="F63" s="39"/>
      <c r="G63" s="1" t="e">
        <f t="shared" si="1"/>
        <v>#DIV/0!</v>
      </c>
      <c r="H63" s="2" t="e">
        <f t="shared" si="2"/>
        <v>#DIV/0!</v>
      </c>
      <c r="I63" s="8" t="e">
        <f t="shared" si="0"/>
        <v>#DIV/0!</v>
      </c>
    </row>
    <row r="64" spans="1:9" ht="22.5" hidden="1">
      <c r="A64" s="13" t="s">
        <v>61</v>
      </c>
      <c r="B64" s="67"/>
      <c r="C64" s="39"/>
      <c r="D64" s="39"/>
      <c r="E64" s="40"/>
      <c r="F64" s="35"/>
      <c r="G64" s="1" t="e">
        <f t="shared" si="1"/>
        <v>#DIV/0!</v>
      </c>
      <c r="H64" s="2" t="e">
        <f t="shared" si="2"/>
        <v>#DIV/0!</v>
      </c>
      <c r="I64" s="8" t="e">
        <f t="shared" si="0"/>
        <v>#DIV/0!</v>
      </c>
    </row>
    <row r="65" spans="1:9" ht="12.75" hidden="1">
      <c r="A65" s="13" t="s">
        <v>85</v>
      </c>
      <c r="B65" s="67"/>
      <c r="C65" s="39"/>
      <c r="D65" s="39"/>
      <c r="E65" s="40"/>
      <c r="F65" s="35"/>
      <c r="G65" s="1" t="e">
        <f t="shared" si="1"/>
        <v>#DIV/0!</v>
      </c>
      <c r="H65" s="2" t="e">
        <f t="shared" si="2"/>
        <v>#DIV/0!</v>
      </c>
      <c r="I65" s="8" t="e">
        <f t="shared" si="0"/>
        <v>#DIV/0!</v>
      </c>
    </row>
    <row r="66" spans="1:9" ht="12.75">
      <c r="A66" s="15" t="s">
        <v>52</v>
      </c>
      <c r="B66" s="65" t="s">
        <v>88</v>
      </c>
      <c r="C66" s="34">
        <v>2500</v>
      </c>
      <c r="D66" s="34">
        <v>2500</v>
      </c>
      <c r="E66" s="35"/>
      <c r="F66" s="35"/>
      <c r="G66" s="1">
        <f t="shared" si="1"/>
        <v>0</v>
      </c>
      <c r="H66" s="2">
        <f t="shared" si="2"/>
        <v>0</v>
      </c>
      <c r="I66" s="8"/>
    </row>
    <row r="67" spans="1:9" s="28" customFormat="1" ht="19.5" customHeight="1">
      <c r="A67" s="29" t="s">
        <v>17</v>
      </c>
      <c r="B67" s="68"/>
      <c r="C67" s="48">
        <f>C66+C58+C57+C56+C50+C47+C46+C45+C41</f>
        <v>4551300</v>
      </c>
      <c r="D67" s="48">
        <f>D66+D58+D57+D56+D50+D47+D46+D45+D41</f>
        <v>4551300</v>
      </c>
      <c r="E67" s="48">
        <f>E66+E58+E57+E56+E50+E47+E46+E45+E41</f>
        <v>149840</v>
      </c>
      <c r="F67" s="48">
        <f>F66+F58+F57+F56+F50+F46+F45+F41+F55</f>
        <v>29418</v>
      </c>
      <c r="G67" s="25">
        <f t="shared" si="1"/>
        <v>3.292246171423549</v>
      </c>
      <c r="H67" s="26">
        <f t="shared" si="2"/>
        <v>3.292246171423549</v>
      </c>
      <c r="I67" s="27">
        <f t="shared" si="0"/>
        <v>509.34801822013736</v>
      </c>
    </row>
    <row r="68" spans="1:9" ht="21.75" customHeight="1">
      <c r="A68" s="15" t="s">
        <v>42</v>
      </c>
      <c r="B68" s="60"/>
      <c r="C68" s="49">
        <f>C39-C67</f>
        <v>0</v>
      </c>
      <c r="D68" s="49">
        <f>D39-D67</f>
        <v>0</v>
      </c>
      <c r="E68" s="50">
        <f>E39-E67</f>
        <v>40282.72</v>
      </c>
      <c r="F68" s="49">
        <f>F39-F67</f>
        <v>153808.1</v>
      </c>
      <c r="G68" s="1"/>
      <c r="H68" s="2"/>
      <c r="I68" s="8"/>
    </row>
    <row r="69" spans="3:6" ht="9" customHeight="1">
      <c r="C69" s="69"/>
      <c r="D69" s="69"/>
      <c r="E69" s="69"/>
      <c r="F69" s="51"/>
    </row>
    <row r="70" spans="1:6" ht="15.75" customHeight="1">
      <c r="A70" t="s">
        <v>109</v>
      </c>
      <c r="C70" s="69" t="s">
        <v>108</v>
      </c>
      <c r="D70" s="69"/>
      <c r="E70" s="69"/>
      <c r="F70" s="51"/>
    </row>
    <row r="71" spans="3:6" ht="4.5" customHeight="1" hidden="1">
      <c r="C71" s="69"/>
      <c r="D71" s="69"/>
      <c r="E71" s="69"/>
      <c r="F71" s="51"/>
    </row>
    <row r="72" spans="3:6" ht="2.25" customHeight="1" hidden="1">
      <c r="C72" s="51"/>
      <c r="D72" s="51"/>
      <c r="E72" s="52"/>
      <c r="F72" s="51"/>
    </row>
    <row r="73" ht="12.75">
      <c r="A73" s="7"/>
    </row>
  </sheetData>
  <sheetProtection/>
  <mergeCells count="5">
    <mergeCell ref="C71:E71"/>
    <mergeCell ref="A1:I1"/>
    <mergeCell ref="G2:H2"/>
    <mergeCell ref="C69:E69"/>
    <mergeCell ref="C70:E70"/>
  </mergeCells>
  <printOptions/>
  <pageMargins left="0.86" right="0.21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Tokmakova</cp:lastModifiedBy>
  <cp:lastPrinted>2013-02-08T07:50:33Z</cp:lastPrinted>
  <dcterms:created xsi:type="dcterms:W3CDTF">2006-03-13T07:15:44Z</dcterms:created>
  <dcterms:modified xsi:type="dcterms:W3CDTF">2013-02-08T07:51:56Z</dcterms:modified>
  <cp:category/>
  <cp:version/>
  <cp:contentType/>
  <cp:contentStatus/>
</cp:coreProperties>
</file>