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на 01.07" sheetId="1" r:id="rId1"/>
  </sheets>
  <definedNames>
    <definedName name="_xlnm.Print_Area" localSheetId="0">'на 01.07'!$A$1:$L$149</definedName>
  </definedNames>
  <calcPr fullCalcOnLoad="1"/>
</workbook>
</file>

<file path=xl/sharedStrings.xml><?xml version="1.0" encoding="utf-8"?>
<sst xmlns="http://schemas.openxmlformats.org/spreadsheetml/2006/main" count="158" uniqueCount="139">
  <si>
    <t>Субвенции бюджетам муниципальных районов на модернизацию региональных систем общего образования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</si>
  <si>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</si>
  <si>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</si>
  <si>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</si>
  <si>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</si>
  <si>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</si>
  <si>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</si>
  <si>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</t>
  </si>
  <si>
    <t>Налог на прибыль организаций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</si>
  <si>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</si>
  <si>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</si>
  <si>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</si>
  <si>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</si>
  <si>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</si>
  <si>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</si>
  <si>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</si>
  <si>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</si>
  <si>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</si>
  <si>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</si>
  <si>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</si>
  <si>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</si>
  <si>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</si>
  <si>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</si>
  <si>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</si>
  <si>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</si>
  <si>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</si>
  <si>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</si>
  <si>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</si>
  <si>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</si>
  <si>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</si>
  <si>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Доходы от продажи квартир</t>
  </si>
  <si>
    <t>ЗАДОЛЖЕННОСТЬ И ПЕРЕРАСЧЕТЫ ПО ОТМЕНЕННЫМ НАЛОГАМ, СБОРАМ И ИНЫМ ОБЯЗАТЕЛЬНЫМ ПЛАТЕЖАМ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</si>
  <si>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</si>
  <si>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</si>
  <si>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Прочие налоги и сборы ( по отмен.налогам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</si>
  <si>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</si>
  <si>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</t>
  </si>
  <si>
    <t xml:space="preserve">  НАЛОГОВЫЕ ДОХОДЫ</t>
  </si>
  <si>
    <t xml:space="preserve"> НЕНАЛОГОВЫЕ ДОХОДЫ</t>
  </si>
  <si>
    <t>1. ДОХОДЫ налоговые и неналоговые</t>
  </si>
  <si>
    <t>Доходы от сдачи в аренду имущества, находящегося в оперативном управлении органов управления муниципальных  районов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</si>
  <si>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</si>
  <si>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</si>
  <si>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</si>
  <si>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(тыс.руб.)</t>
  </si>
  <si>
    <t>Налог на добычу общераспространенных   полезных ископаемых</t>
  </si>
  <si>
    <t>Рыночные продажи товаров и услуг</t>
  </si>
  <si>
    <t>Безвозмездные поступления от предпринимательской и иной приносящей доход деятельности</t>
  </si>
  <si>
    <t>Налог с продаж</t>
  </si>
  <si>
    <t>Налог на добычу прочих полезных ископаемых</t>
  </si>
  <si>
    <t>% исп.к уточ.   плану</t>
  </si>
  <si>
    <t xml:space="preserve">  -коммунальные услуги</t>
  </si>
  <si>
    <t xml:space="preserve"> -коммунальные услуги</t>
  </si>
  <si>
    <t>ДОХОДЫ ОТ ОКАЗАНИЯ ПЛАТНЫХ УСЛУГ И КОМПЕНСАЦИЯ ЗАТРАТ ГОСУДАРСТВА</t>
  </si>
  <si>
    <t>НАЛОГИ НА ПРИБЫЛЬ, ДОХОДЫ</t>
  </si>
  <si>
    <t>Национальная безопасность и правоохранительная деятельность</t>
  </si>
  <si>
    <t>Платежи за пользование природными ресурсами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</si>
  <si>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</si>
  <si>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</si>
  <si>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Дотации на поддержку мер по обеспечению сбалансированности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</si>
  <si>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</si>
  <si>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</si>
  <si>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</si>
  <si>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Доходы, получаемые в виде арендной платы за земельные участки, а т.же средства от продажи права на заключ. договоров аренды</t>
  </si>
  <si>
    <t>Дотации бюджетам субъектов Российской Федерации и мун. образ.</t>
  </si>
  <si>
    <t xml:space="preserve">  Дотации бюджетам мун.р-ов на вырав. уровня бюджетной  обеспеченности</t>
  </si>
  <si>
    <t>Субвенции бюджетам мун.районов на выплату единовременного пособия при всех формах устройства детей, лишенных родит.попечения, в семью</t>
  </si>
  <si>
    <t>% исп.к утв. плану</t>
  </si>
  <si>
    <t>Прочие субсидии бюджетам муниципальных районов</t>
  </si>
  <si>
    <t>Субсидии бюджетам муниципальных районов на капремонт многокв.домов за счет Фонда реформирования</t>
  </si>
  <si>
    <t>Субсидии бюджетам муниципальных районов на капремонт многокв.домов за счет средств бюджетов</t>
  </si>
  <si>
    <t>Исполнено на          01.04.09</t>
  </si>
  <si>
    <t xml:space="preserve"> - Благоустройство</t>
  </si>
  <si>
    <t>Платежи от государственных и муниципальных унитарных предриятий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</si>
  <si>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</si>
  <si>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</si>
  <si>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</si>
  <si>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</si>
  <si>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</si>
  <si>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Субвенции бюджетам муниц.районов на выполнение передаваемых полномочий субъектов РФ</t>
  </si>
  <si>
    <t>Субвенции бюджетам муницип.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</si>
  <si>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</si>
  <si>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 xml:space="preserve">Межбюджетные трансферты, передаваемые бюджетам муниципальных районов из бюджетов поселений на осущ.части полномочий по решению вопросов местного значения </t>
  </si>
  <si>
    <t>Государственная пошлина за совершение нотариальных действий должностными лицами органами местного самоуправления</t>
  </si>
  <si>
    <t>Физическая культура и спорт</t>
  </si>
  <si>
    <t>Выплата социальных пособий учащимися для приобретения проездных билетов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</si>
  <si>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</si>
  <si>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муниц.районов на ежемесячное денежное вознаграждение за классное руководство</t>
  </si>
  <si>
    <t>Субвенции бюджетам муниц.районов на компенсацию части родительской платы за содержание ребенка в образов.учреждениях дошкольного образования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</si>
  <si>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</si>
  <si>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 xml:space="preserve"> 2. ДОХОДЫ ОТ ПРЕДПРИНИМАТ.  И ИНОЙ ПРИНОСЯЩЕЙ ДОХОД ДЕЯТЕЛЬНОСТИ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</si>
  <si>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</si>
  <si>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</si>
  <si>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</si>
  <si>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</si>
  <si>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</si>
  <si>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</si>
  <si>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</si>
  <si>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</si>
  <si>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</si>
  <si>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</si>
  <si>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Здравоохранение </t>
  </si>
  <si>
    <t xml:space="preserve">    - дотации на выравнивание</t>
  </si>
  <si>
    <t xml:space="preserve">   -дотации на обеспечение сбалансированности</t>
  </si>
  <si>
    <t xml:space="preserve">Субсидии бюджетам муниципальных районов на осуществление капитального ремонта гидротехнических сооружений </t>
  </si>
  <si>
    <t xml:space="preserve"> - кап.ремонт объектов образования</t>
  </si>
  <si>
    <t xml:space="preserve"> - кап.ремонт объектов культуры</t>
  </si>
  <si>
    <t>Начальник финансового отдела</t>
  </si>
  <si>
    <t>И.Г. Васильева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</si>
  <si>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</si>
  <si>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Обеспечение жилыми помещениями  детей-сирот, детей, оставшихся без попечения родителей, а также детей,  находящихся под опекой, не имеющих закрепленного жилого помещения</t>
  </si>
  <si>
    <t>другие вопросы в области национальной экономики</t>
  </si>
  <si>
    <t xml:space="preserve">   -водные ресурсы</t>
  </si>
  <si>
    <t>Субсидии  бюджетам МР на модернизацию региональных систем общего образования</t>
  </si>
  <si>
    <t xml:space="preserve">Субсидии бюджетам МР на реализацию федеральных целевых программ("Жилище") </t>
  </si>
  <si>
    <t>Государственная пошлина за государственную регистрацию транспортных средств</t>
  </si>
  <si>
    <t>Прочие межбюджетные трансферты на возмещение налога на имущество</t>
  </si>
  <si>
    <t>Прочие межбюджетные трансферты на профобучение женщин,находящихся в отпуске до 3 лет</t>
  </si>
  <si>
    <t>Субсидии  бюджетам МР на проведение энергоаудита</t>
  </si>
  <si>
    <t>% исп. 2012 г. к 2011 г.</t>
  </si>
  <si>
    <t>Утвержд.    план на 2012 год</t>
  </si>
  <si>
    <t>Уточнен. план на 2012 год</t>
  </si>
  <si>
    <t>Прчие безвозмездные поступления</t>
  </si>
  <si>
    <t>Прчие безвозмездные поступления в бюджеты муниципальных районов</t>
  </si>
  <si>
    <t>Субсидии бюджетам МР на реализацию федеральных целевых программ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</si>
  <si>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</si>
  <si>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</si>
  <si>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</si>
  <si>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</si>
  <si>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</si>
  <si>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Доходы, получаемые в виде арендной платы за земли после разграничения государственной собственности на землю</t>
  </si>
  <si>
    <t>св. 2р.</t>
  </si>
  <si>
    <t>св. 5р.</t>
  </si>
  <si>
    <t xml:space="preserve">  АНАЛИЗ ИСПОЛНЕНИЯ БЮДЖЕТА МУНИЦИПАЛЬНОГО  РАЙОНА  НА 01 июля  2012 Г.</t>
  </si>
  <si>
    <t>Исполнено на 01.07.11</t>
  </si>
  <si>
    <t>Исполнено на 01.07.12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</si>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</sst>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</numFmts>
  <fonts count="1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10"/>
      <color indexed="12"/>
      <name val="Arial Cyr"/>
      <family val="0"/>
    </font>
    <font>
      <b/>
      <i/>
      <u val="single"/>
      <sz val="10"/>
      <name val="Arial Cyr"/>
      <family val="0"/>
    </font>
    <font>
      <sz val="10"/>
      <color indexed="12"/>
      <name val="Arial Cyr"/>
      <family val="0"/>
    </font>
    <font>
      <i/>
      <sz val="10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justify" vertical="center" wrapText="1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2" borderId="3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9" fillId="0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 wrapText="1"/>
    </xf>
    <xf numFmtId="165" fontId="4" fillId="4" borderId="1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0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26" sqref="C126"/>
    </sheetView>
  </sheetViews>
  <sheetFormatPr defaultColWidth="9.00390625" defaultRowHeight="12.75"/>
  <cols>
    <col min="1" max="1" width="41.375" style="28" customWidth="1"/>
    <col min="2" max="2" width="12.25390625" style="29" customWidth="1"/>
    <col min="3" max="3" width="11.125" style="38" customWidth="1"/>
    <col min="4" max="4" width="10.75390625" style="29" hidden="1" customWidth="1"/>
    <col min="5" max="5" width="10.625" style="38" customWidth="1"/>
    <col min="6" max="6" width="10.625" style="29" customWidth="1"/>
    <col min="7" max="7" width="9.75390625" style="28" customWidth="1"/>
    <col min="8" max="8" width="10.25390625" style="29" customWidth="1"/>
    <col min="9" max="9" width="9.625" style="30" customWidth="1"/>
    <col min="10" max="16384" width="9.125" style="28" customWidth="1"/>
  </cols>
  <sheetData>
    <row r="1" spans="1:9" ht="18.75" customHeight="1">
      <c r="A1" s="69" t="s">
        <v>133</v>
      </c>
      <c r="B1" s="69"/>
      <c r="C1" s="69"/>
      <c r="D1" s="69"/>
      <c r="E1" s="69"/>
      <c r="F1" s="69"/>
      <c r="G1" s="69"/>
      <c r="H1" s="69"/>
      <c r="I1" s="69"/>
    </row>
    <row r="3" spans="7:9" ht="12.75">
      <c r="G3" s="70" t="s">
        <v>44</v>
      </c>
      <c r="H3" s="70"/>
      <c r="I3" s="70"/>
    </row>
    <row r="4" spans="1:9" ht="51" customHeight="1">
      <c r="A4" s="31" t="s">
        <v>2</v>
      </c>
      <c r="B4" s="10" t="s">
        <v>120</v>
      </c>
      <c r="C4" s="39" t="s">
        <v>121</v>
      </c>
      <c r="D4" s="10" t="s">
        <v>71</v>
      </c>
      <c r="E4" s="47" t="s">
        <v>135</v>
      </c>
      <c r="F4" s="49" t="s">
        <v>134</v>
      </c>
      <c r="G4" s="2" t="s">
        <v>67</v>
      </c>
      <c r="H4" s="10" t="s">
        <v>50</v>
      </c>
      <c r="I4" s="7" t="s">
        <v>119</v>
      </c>
    </row>
    <row r="5" spans="1:9" ht="19.5" customHeight="1">
      <c r="A5" s="5" t="s">
        <v>39</v>
      </c>
      <c r="B5" s="16">
        <f>B6+B27</f>
        <v>64978.5</v>
      </c>
      <c r="C5" s="22">
        <f>C6+C27</f>
        <v>65078.5</v>
      </c>
      <c r="D5" s="22">
        <f>D6+D27</f>
        <v>3196.1000000000004</v>
      </c>
      <c r="E5" s="22">
        <f>E6+E27+E44</f>
        <v>30714.3</v>
      </c>
      <c r="F5" s="16">
        <f>F6+F27</f>
        <v>28956.799999999996</v>
      </c>
      <c r="G5" s="20">
        <f aca="true" t="shared" si="0" ref="G5:G12">E5/B5*100</f>
        <v>47.268404164454395</v>
      </c>
      <c r="H5" s="27">
        <f aca="true" t="shared" si="1" ref="H5:H12">E5/C5*100</f>
        <v>47.19577126086188</v>
      </c>
      <c r="I5" s="20">
        <f aca="true" t="shared" si="2" ref="I5:I12">E5/F5*100</f>
        <v>106.06938612001326</v>
      </c>
    </row>
    <row r="6" spans="1:9" ht="18" customHeight="1">
      <c r="A6" s="5" t="s">
        <v>37</v>
      </c>
      <c r="B6" s="16">
        <f>B7+B9+B13+B16+B21</f>
        <v>60370</v>
      </c>
      <c r="C6" s="22">
        <f>C7+C9+C13+C16+C21</f>
        <v>60370</v>
      </c>
      <c r="D6" s="22">
        <f>D7+D9+D13+D16+D21</f>
        <v>2990.7000000000003</v>
      </c>
      <c r="E6" s="22">
        <f>E7+E9+E13+E16+E21</f>
        <v>28521</v>
      </c>
      <c r="F6" s="16">
        <f>F7+F9+F13+F16+F21</f>
        <v>25809.399999999998</v>
      </c>
      <c r="G6" s="20">
        <f t="shared" si="0"/>
        <v>47.24366407155872</v>
      </c>
      <c r="H6" s="27">
        <f t="shared" si="1"/>
        <v>47.24366407155872</v>
      </c>
      <c r="I6" s="20">
        <f t="shared" si="2"/>
        <v>110.50624966097624</v>
      </c>
    </row>
    <row r="7" spans="1:9" ht="26.25" customHeight="1">
      <c r="A7" s="4" t="s">
        <v>54</v>
      </c>
      <c r="B7" s="15">
        <f>B8</f>
        <v>50500</v>
      </c>
      <c r="C7" s="21">
        <f>C8</f>
        <v>50500</v>
      </c>
      <c r="D7" s="15">
        <f>D8</f>
        <v>1467.7</v>
      </c>
      <c r="E7" s="41">
        <f>E8</f>
        <v>22172.5</v>
      </c>
      <c r="F7" s="15">
        <f>F8</f>
        <v>19522</v>
      </c>
      <c r="G7" s="20">
        <f t="shared" si="0"/>
        <v>43.90594059405941</v>
      </c>
      <c r="H7" s="27">
        <f t="shared" si="1"/>
        <v>43.90594059405941</v>
      </c>
      <c r="I7" s="20">
        <f t="shared" si="2"/>
        <v>113.57699006249359</v>
      </c>
    </row>
    <row r="8" spans="1:9" ht="13.5" customHeight="1">
      <c r="A8" s="32" t="s">
        <v>3</v>
      </c>
      <c r="B8" s="37">
        <v>50500</v>
      </c>
      <c r="C8" s="36">
        <v>50500</v>
      </c>
      <c r="D8" s="37">
        <v>1467.7</v>
      </c>
      <c r="E8" s="42">
        <v>22172.5</v>
      </c>
      <c r="F8" s="37">
        <v>19522</v>
      </c>
      <c r="G8" s="20">
        <f t="shared" si="0"/>
        <v>43.90594059405941</v>
      </c>
      <c r="H8" s="27">
        <f t="shared" si="1"/>
        <v>43.90594059405941</v>
      </c>
      <c r="I8" s="20">
        <f t="shared" si="2"/>
        <v>113.57699006249359</v>
      </c>
    </row>
    <row r="9" spans="1:9" ht="12.75">
      <c r="A9" s="4" t="s">
        <v>4</v>
      </c>
      <c r="B9" s="15">
        <f>B10+B11</f>
        <v>8870</v>
      </c>
      <c r="C9" s="21">
        <f>C10+C11</f>
        <v>8870</v>
      </c>
      <c r="D9" s="21">
        <f>D10+D11</f>
        <v>1410.6000000000001</v>
      </c>
      <c r="E9" s="21">
        <f>E10+E11</f>
        <v>5444.5</v>
      </c>
      <c r="F9" s="15">
        <f>F10+F11+F12</f>
        <v>4423.3</v>
      </c>
      <c r="G9" s="20">
        <f t="shared" si="0"/>
        <v>61.38105975197294</v>
      </c>
      <c r="H9" s="27">
        <f t="shared" si="1"/>
        <v>61.38105975197294</v>
      </c>
      <c r="I9" s="20">
        <f t="shared" si="2"/>
        <v>123.08683562046437</v>
      </c>
    </row>
    <row r="10" spans="1:9" ht="25.5">
      <c r="A10" s="26" t="s">
        <v>29</v>
      </c>
      <c r="B10" s="37">
        <v>7870</v>
      </c>
      <c r="C10" s="36">
        <v>7870</v>
      </c>
      <c r="D10" s="37">
        <v>1399.7</v>
      </c>
      <c r="E10" s="42">
        <v>4755.2</v>
      </c>
      <c r="F10" s="37">
        <v>3914.7</v>
      </c>
      <c r="G10" s="20">
        <f t="shared" si="0"/>
        <v>60.42185514612453</v>
      </c>
      <c r="H10" s="27">
        <f t="shared" si="1"/>
        <v>60.42185514612453</v>
      </c>
      <c r="I10" s="20">
        <f t="shared" si="2"/>
        <v>121.47035532735586</v>
      </c>
    </row>
    <row r="11" spans="1:9" ht="12" customHeight="1">
      <c r="A11" s="26" t="s">
        <v>5</v>
      </c>
      <c r="B11" s="37">
        <v>1000</v>
      </c>
      <c r="C11" s="36">
        <v>1000</v>
      </c>
      <c r="D11" s="37">
        <v>10.9</v>
      </c>
      <c r="E11" s="42">
        <v>689.3</v>
      </c>
      <c r="F11" s="37">
        <v>508.6</v>
      </c>
      <c r="G11" s="20">
        <f t="shared" si="0"/>
        <v>68.92999999999999</v>
      </c>
      <c r="H11" s="27">
        <f t="shared" si="1"/>
        <v>68.92999999999999</v>
      </c>
      <c r="I11" s="20">
        <f t="shared" si="2"/>
        <v>135.52890287062522</v>
      </c>
    </row>
    <row r="12" spans="1:9" ht="12.75" hidden="1">
      <c r="A12" s="34"/>
      <c r="B12" s="37"/>
      <c r="C12" s="36"/>
      <c r="D12" s="37"/>
      <c r="E12" s="42">
        <v>0</v>
      </c>
      <c r="F12" s="37"/>
      <c r="G12" s="20" t="e">
        <f t="shared" si="0"/>
        <v>#DIV/0!</v>
      </c>
      <c r="H12" s="27" t="e">
        <f t="shared" si="1"/>
        <v>#DIV/0!</v>
      </c>
      <c r="I12" s="20" t="e">
        <f t="shared" si="2"/>
        <v>#DIV/0!</v>
      </c>
    </row>
    <row r="13" spans="1:9" ht="44.25" customHeight="1">
      <c r="A13" s="3" t="s">
        <v>33</v>
      </c>
      <c r="B13" s="15">
        <f>B14+B15</f>
        <v>200</v>
      </c>
      <c r="C13" s="21">
        <f>C14+C15</f>
        <v>200</v>
      </c>
      <c r="D13" s="21">
        <f>D14+D15</f>
        <v>21.6</v>
      </c>
      <c r="E13" s="21">
        <f>E14+E15</f>
        <v>452.2</v>
      </c>
      <c r="F13" s="15">
        <f>F14+F15</f>
        <v>122.2</v>
      </c>
      <c r="G13" s="20" t="s">
        <v>131</v>
      </c>
      <c r="H13" s="20" t="s">
        <v>131</v>
      </c>
      <c r="I13" s="20" t="s">
        <v>132</v>
      </c>
    </row>
    <row r="14" spans="1:9" ht="25.5">
      <c r="A14" s="26" t="s">
        <v>45</v>
      </c>
      <c r="B14" s="37">
        <v>200</v>
      </c>
      <c r="C14" s="36">
        <v>200</v>
      </c>
      <c r="D14" s="37">
        <v>21.5</v>
      </c>
      <c r="E14" s="42">
        <v>452.2</v>
      </c>
      <c r="F14" s="37">
        <v>122.2</v>
      </c>
      <c r="G14" s="20" t="s">
        <v>131</v>
      </c>
      <c r="H14" s="20" t="s">
        <v>131</v>
      </c>
      <c r="I14" s="20" t="s">
        <v>132</v>
      </c>
    </row>
    <row r="15" spans="1:9" ht="0.75" customHeight="1">
      <c r="A15" s="26" t="s">
        <v>49</v>
      </c>
      <c r="B15" s="37">
        <v>0</v>
      </c>
      <c r="C15" s="36">
        <v>0</v>
      </c>
      <c r="D15" s="37">
        <v>0.1</v>
      </c>
      <c r="E15" s="42">
        <v>0</v>
      </c>
      <c r="F15" s="37">
        <v>0</v>
      </c>
      <c r="G15" s="20" t="e">
        <f>E15/B15*100</f>
        <v>#DIV/0!</v>
      </c>
      <c r="H15" s="27" t="e">
        <f>E15/C15*100</f>
        <v>#DIV/0!</v>
      </c>
      <c r="I15" s="20" t="e">
        <f aca="true" t="shared" si="3" ref="I15:I40">E15/F15*100</f>
        <v>#DIV/0!</v>
      </c>
    </row>
    <row r="16" spans="1:9" ht="13.5" customHeight="1">
      <c r="A16" s="3" t="s">
        <v>6</v>
      </c>
      <c r="B16" s="15">
        <f>B18+B19+B17</f>
        <v>800</v>
      </c>
      <c r="C16" s="21">
        <f>C18+C19+C17</f>
        <v>800</v>
      </c>
      <c r="D16" s="21">
        <f>D18+D19+D17</f>
        <v>90.8</v>
      </c>
      <c r="E16" s="21">
        <f>E18+E19+E17</f>
        <v>451.8</v>
      </c>
      <c r="F16" s="15">
        <f>F17+F18+F19+F20</f>
        <v>1740.8000000000002</v>
      </c>
      <c r="G16" s="20">
        <f>E16/B16*100</f>
        <v>56.474999999999994</v>
      </c>
      <c r="H16" s="27">
        <f>E16/C16*100</f>
        <v>56.474999999999994</v>
      </c>
      <c r="I16" s="20">
        <f t="shared" si="3"/>
        <v>25.95358455882353</v>
      </c>
    </row>
    <row r="17" spans="1:9" ht="0.75" customHeight="1">
      <c r="A17" s="26" t="s">
        <v>83</v>
      </c>
      <c r="B17" s="15"/>
      <c r="C17" s="21"/>
      <c r="D17" s="15"/>
      <c r="E17" s="42"/>
      <c r="F17" s="15"/>
      <c r="G17" s="20" t="e">
        <f>E17/B17*100</f>
        <v>#DIV/0!</v>
      </c>
      <c r="H17" s="27" t="e">
        <f>E17/C17*100</f>
        <v>#DIV/0!</v>
      </c>
      <c r="I17" s="20" t="e">
        <f t="shared" si="3"/>
        <v>#DIV/0!</v>
      </c>
    </row>
    <row r="18" spans="1:9" ht="23.25" customHeight="1">
      <c r="A18" s="26" t="s">
        <v>7</v>
      </c>
      <c r="B18" s="37">
        <v>800</v>
      </c>
      <c r="C18" s="36">
        <v>800</v>
      </c>
      <c r="D18" s="37">
        <v>17.2</v>
      </c>
      <c r="E18" s="42">
        <v>451.8</v>
      </c>
      <c r="F18" s="37">
        <v>297.6</v>
      </c>
      <c r="G18" s="20">
        <f>E18/B18*100</f>
        <v>56.474999999999994</v>
      </c>
      <c r="H18" s="27">
        <f>E18/C18*100</f>
        <v>56.474999999999994</v>
      </c>
      <c r="I18" s="20">
        <f t="shared" si="3"/>
        <v>151.81451612903226</v>
      </c>
    </row>
    <row r="19" spans="1:9" ht="43.5" customHeight="1">
      <c r="A19" s="26" t="s">
        <v>115</v>
      </c>
      <c r="B19" s="37">
        <v>0</v>
      </c>
      <c r="C19" s="36">
        <v>0</v>
      </c>
      <c r="D19" s="37">
        <v>73.6</v>
      </c>
      <c r="E19" s="42">
        <v>0</v>
      </c>
      <c r="F19" s="37">
        <v>1443.2</v>
      </c>
      <c r="G19" s="20"/>
      <c r="H19" s="27"/>
      <c r="I19" s="20">
        <f t="shared" si="3"/>
        <v>0</v>
      </c>
    </row>
    <row r="20" spans="1:9" ht="12.75" hidden="1">
      <c r="A20" s="34"/>
      <c r="B20" s="37"/>
      <c r="C20" s="36"/>
      <c r="D20" s="37"/>
      <c r="E20" s="42">
        <v>0</v>
      </c>
      <c r="F20" s="37"/>
      <c r="G20" s="20"/>
      <c r="H20" s="27" t="e">
        <f>E20/C20*100</f>
        <v>#DIV/0!</v>
      </c>
      <c r="I20" s="20" t="e">
        <f t="shared" si="3"/>
        <v>#DIV/0!</v>
      </c>
    </row>
    <row r="21" spans="1:9" ht="37.5" customHeight="1">
      <c r="A21" s="3" t="s">
        <v>31</v>
      </c>
      <c r="B21" s="15"/>
      <c r="C21" s="21"/>
      <c r="D21" s="15"/>
      <c r="E21" s="41">
        <v>0</v>
      </c>
      <c r="F21" s="15">
        <v>1.1</v>
      </c>
      <c r="G21" s="20"/>
      <c r="H21" s="27"/>
      <c r="I21" s="20">
        <f t="shared" si="3"/>
        <v>0</v>
      </c>
    </row>
    <row r="22" spans="1:9" ht="12.75" hidden="1">
      <c r="A22" s="26" t="s">
        <v>8</v>
      </c>
      <c r="B22" s="37"/>
      <c r="C22" s="36"/>
      <c r="D22" s="37"/>
      <c r="E22" s="42"/>
      <c r="F22" s="37"/>
      <c r="G22" s="20" t="e">
        <f aca="true" t="shared" si="4" ref="G22:G30">E22/B22*100</f>
        <v>#DIV/0!</v>
      </c>
      <c r="H22" s="27" t="e">
        <f aca="true" t="shared" si="5" ref="H22:H56">E22/C22*100</f>
        <v>#DIV/0!</v>
      </c>
      <c r="I22" s="20" t="e">
        <f t="shared" si="3"/>
        <v>#DIV/0!</v>
      </c>
    </row>
    <row r="23" spans="1:9" ht="25.5" hidden="1">
      <c r="A23" s="26" t="s">
        <v>56</v>
      </c>
      <c r="B23" s="37"/>
      <c r="C23" s="36"/>
      <c r="D23" s="37"/>
      <c r="E23" s="42"/>
      <c r="F23" s="37"/>
      <c r="G23" s="20" t="e">
        <f t="shared" si="4"/>
        <v>#DIV/0!</v>
      </c>
      <c r="H23" s="27" t="e">
        <f t="shared" si="5"/>
        <v>#DIV/0!</v>
      </c>
      <c r="I23" s="20" t="e">
        <f t="shared" si="3"/>
        <v>#DIV/0!</v>
      </c>
    </row>
    <row r="24" spans="1:9" ht="12.75" hidden="1">
      <c r="A24" s="26" t="s">
        <v>9</v>
      </c>
      <c r="B24" s="37"/>
      <c r="C24" s="36"/>
      <c r="D24" s="37"/>
      <c r="E24" s="42"/>
      <c r="F24" s="37"/>
      <c r="G24" s="20" t="e">
        <f t="shared" si="4"/>
        <v>#DIV/0!</v>
      </c>
      <c r="H24" s="27" t="e">
        <f t="shared" si="5"/>
        <v>#DIV/0!</v>
      </c>
      <c r="I24" s="20" t="e">
        <f t="shared" si="3"/>
        <v>#DIV/0!</v>
      </c>
    </row>
    <row r="25" spans="1:9" ht="12.75" hidden="1">
      <c r="A25" s="26" t="s">
        <v>48</v>
      </c>
      <c r="B25" s="51"/>
      <c r="C25" s="52"/>
      <c r="D25" s="51"/>
      <c r="E25" s="55"/>
      <c r="F25" s="51"/>
      <c r="G25" s="20" t="e">
        <f t="shared" si="4"/>
        <v>#DIV/0!</v>
      </c>
      <c r="H25" s="27" t="e">
        <f t="shared" si="5"/>
        <v>#DIV/0!</v>
      </c>
      <c r="I25" s="20" t="e">
        <f t="shared" si="3"/>
        <v>#DIV/0!</v>
      </c>
    </row>
    <row r="26" spans="1:9" ht="25.5" hidden="1">
      <c r="A26" s="26" t="s">
        <v>34</v>
      </c>
      <c r="B26" s="37"/>
      <c r="C26" s="36"/>
      <c r="D26" s="37"/>
      <c r="E26" s="42"/>
      <c r="F26" s="37"/>
      <c r="G26" s="20" t="e">
        <f t="shared" si="4"/>
        <v>#DIV/0!</v>
      </c>
      <c r="H26" s="27" t="e">
        <f t="shared" si="5"/>
        <v>#DIV/0!</v>
      </c>
      <c r="I26" s="20" t="e">
        <f t="shared" si="3"/>
        <v>#DIV/0!</v>
      </c>
    </row>
    <row r="27" spans="1:9" ht="16.5" customHeight="1">
      <c r="A27" s="9" t="s">
        <v>38</v>
      </c>
      <c r="B27" s="16">
        <f>B28+B35+B37+B38+B43+B45</f>
        <v>4608.5</v>
      </c>
      <c r="C27" s="22">
        <f>C28+C35+C37+C38+C43+C45</f>
        <v>4708.5</v>
      </c>
      <c r="D27" s="22">
        <f>D28+D35+D37+D38+D43+D45</f>
        <v>205.39999999999998</v>
      </c>
      <c r="E27" s="22">
        <f>E28+E35+E37+E38+E43+E45</f>
        <v>2181.1000000000004</v>
      </c>
      <c r="F27" s="16">
        <f>F28+F35+F37+F38+F45+F43</f>
        <v>3147.3999999999996</v>
      </c>
      <c r="G27" s="20">
        <f t="shared" si="4"/>
        <v>47.32776391450581</v>
      </c>
      <c r="H27" s="27">
        <f t="shared" si="5"/>
        <v>46.3226080492726</v>
      </c>
      <c r="I27" s="20">
        <f t="shared" si="3"/>
        <v>69.29846857723837</v>
      </c>
    </row>
    <row r="28" spans="1:9" ht="50.25" customHeight="1">
      <c r="A28" s="3" t="s">
        <v>35</v>
      </c>
      <c r="B28" s="15">
        <f>B29+B30+B33+B34</f>
        <v>1272.5</v>
      </c>
      <c r="C28" s="21">
        <f>C29+C30+C33+C34</f>
        <v>1272.5</v>
      </c>
      <c r="D28" s="21">
        <f>D29+D30+D33+D34</f>
        <v>43.6</v>
      </c>
      <c r="E28" s="21">
        <f>E29+E30+E33+E34+E32</f>
        <v>648.3</v>
      </c>
      <c r="F28" s="15">
        <f>F29+F30+F33+F34</f>
        <v>532.0999999999999</v>
      </c>
      <c r="G28" s="20">
        <f t="shared" si="4"/>
        <v>50.946954813359525</v>
      </c>
      <c r="H28" s="27">
        <f t="shared" si="5"/>
        <v>50.946954813359525</v>
      </c>
      <c r="I28" s="20">
        <f t="shared" si="3"/>
        <v>121.8380003758692</v>
      </c>
    </row>
    <row r="29" spans="1:9" ht="25.5" hidden="1">
      <c r="A29" s="26" t="s">
        <v>36</v>
      </c>
      <c r="B29" s="37">
        <v>0</v>
      </c>
      <c r="C29" s="36">
        <v>0</v>
      </c>
      <c r="D29" s="37"/>
      <c r="E29" s="42"/>
      <c r="F29" s="37"/>
      <c r="G29" s="20" t="e">
        <f t="shared" si="4"/>
        <v>#DIV/0!</v>
      </c>
      <c r="H29" s="27" t="e">
        <f t="shared" si="5"/>
        <v>#DIV/0!</v>
      </c>
      <c r="I29" s="20" t="e">
        <f t="shared" si="3"/>
        <v>#DIV/0!</v>
      </c>
    </row>
    <row r="30" spans="1:9" ht="38.25" customHeight="1">
      <c r="A30" s="26" t="s">
        <v>63</v>
      </c>
      <c r="B30" s="37">
        <v>1161.5</v>
      </c>
      <c r="C30" s="36">
        <v>1161.5</v>
      </c>
      <c r="D30" s="37">
        <v>24.6</v>
      </c>
      <c r="E30" s="42">
        <v>577</v>
      </c>
      <c r="F30" s="37">
        <v>392.4</v>
      </c>
      <c r="G30" s="20">
        <f t="shared" si="4"/>
        <v>49.6771416272062</v>
      </c>
      <c r="H30" s="27">
        <f t="shared" si="5"/>
        <v>49.6771416272062</v>
      </c>
      <c r="I30" s="20">
        <f t="shared" si="3"/>
        <v>147.04383282364935</v>
      </c>
    </row>
    <row r="31" spans="1:9" ht="0.75" customHeight="1">
      <c r="A31" s="26" t="s">
        <v>130</v>
      </c>
      <c r="B31" s="37"/>
      <c r="C31" s="36"/>
      <c r="D31" s="37"/>
      <c r="E31" s="42"/>
      <c r="F31" s="37"/>
      <c r="G31" s="20"/>
      <c r="H31" s="27" t="e">
        <f t="shared" si="5"/>
        <v>#DIV/0!</v>
      </c>
      <c r="I31" s="20" t="e">
        <f t="shared" si="3"/>
        <v>#DIV/0!</v>
      </c>
    </row>
    <row r="32" spans="1:9" ht="63.75">
      <c r="A32" s="26" t="s">
        <v>136</v>
      </c>
      <c r="B32" s="37"/>
      <c r="C32" s="36"/>
      <c r="D32" s="37"/>
      <c r="E32" s="42">
        <v>-0.8</v>
      </c>
      <c r="F32" s="37"/>
      <c r="G32" s="20"/>
      <c r="H32" s="27"/>
      <c r="I32" s="20"/>
    </row>
    <row r="33" spans="1:9" ht="36" customHeight="1">
      <c r="A33" s="26" t="s">
        <v>40</v>
      </c>
      <c r="B33" s="37">
        <v>86</v>
      </c>
      <c r="C33" s="36">
        <v>86</v>
      </c>
      <c r="D33" s="37">
        <v>19</v>
      </c>
      <c r="E33" s="42">
        <v>63.3</v>
      </c>
      <c r="F33" s="37">
        <v>131.4</v>
      </c>
      <c r="G33" s="20">
        <f aca="true" t="shared" si="6" ref="G33:G43">E33/B33*100</f>
        <v>73.60465116279069</v>
      </c>
      <c r="H33" s="27">
        <f t="shared" si="5"/>
        <v>73.60465116279069</v>
      </c>
      <c r="I33" s="20">
        <f t="shared" si="3"/>
        <v>48.17351598173516</v>
      </c>
    </row>
    <row r="34" spans="1:9" ht="26.25" customHeight="1">
      <c r="A34" s="26" t="s">
        <v>73</v>
      </c>
      <c r="B34" s="37">
        <v>25</v>
      </c>
      <c r="C34" s="36">
        <v>25</v>
      </c>
      <c r="D34" s="37"/>
      <c r="E34" s="42">
        <v>8.8</v>
      </c>
      <c r="F34" s="37">
        <v>8.3</v>
      </c>
      <c r="G34" s="20">
        <f t="shared" si="6"/>
        <v>35.2</v>
      </c>
      <c r="H34" s="27">
        <f t="shared" si="5"/>
        <v>35.2</v>
      </c>
      <c r="I34" s="20">
        <f t="shared" si="3"/>
        <v>106.02409638554218</v>
      </c>
    </row>
    <row r="35" spans="1:9" ht="25.5">
      <c r="A35" s="3" t="s">
        <v>10</v>
      </c>
      <c r="B35" s="15">
        <f>B36</f>
        <v>800</v>
      </c>
      <c r="C35" s="21">
        <f>C36</f>
        <v>800</v>
      </c>
      <c r="D35" s="21">
        <f>D36</f>
        <v>19.5</v>
      </c>
      <c r="E35" s="21">
        <f>E36</f>
        <v>274.2</v>
      </c>
      <c r="F35" s="15">
        <f>F36</f>
        <v>397.4</v>
      </c>
      <c r="G35" s="20">
        <f t="shared" si="6"/>
        <v>34.275</v>
      </c>
      <c r="H35" s="27">
        <f t="shared" si="5"/>
        <v>34.275</v>
      </c>
      <c r="I35" s="20">
        <f t="shared" si="3"/>
        <v>68.99849018621038</v>
      </c>
    </row>
    <row r="36" spans="1:9" ht="24.75" customHeight="1">
      <c r="A36" s="26" t="s">
        <v>11</v>
      </c>
      <c r="B36" s="37">
        <v>800</v>
      </c>
      <c r="C36" s="36">
        <v>800</v>
      </c>
      <c r="D36" s="37">
        <v>19.5</v>
      </c>
      <c r="E36" s="42">
        <v>274.2</v>
      </c>
      <c r="F36" s="37">
        <v>397.4</v>
      </c>
      <c r="G36" s="20">
        <f t="shared" si="6"/>
        <v>34.275</v>
      </c>
      <c r="H36" s="27">
        <f t="shared" si="5"/>
        <v>34.275</v>
      </c>
      <c r="I36" s="20">
        <f t="shared" si="3"/>
        <v>68.99849018621038</v>
      </c>
    </row>
    <row r="37" spans="1:9" ht="24" customHeight="1">
      <c r="A37" s="9" t="s">
        <v>53</v>
      </c>
      <c r="B37" s="16">
        <v>216</v>
      </c>
      <c r="C37" s="22">
        <v>216</v>
      </c>
      <c r="D37" s="16"/>
      <c r="E37" s="43">
        <v>23.5</v>
      </c>
      <c r="F37" s="16">
        <v>40.4</v>
      </c>
      <c r="G37" s="20">
        <f t="shared" si="6"/>
        <v>10.87962962962963</v>
      </c>
      <c r="H37" s="27">
        <f t="shared" si="5"/>
        <v>10.87962962962963</v>
      </c>
      <c r="I37" s="20">
        <f t="shared" si="3"/>
        <v>58.16831683168318</v>
      </c>
    </row>
    <row r="38" spans="1:9" ht="24" customHeight="1">
      <c r="A38" s="3" t="s">
        <v>78</v>
      </c>
      <c r="B38" s="15">
        <f>B41+B42</f>
        <v>220</v>
      </c>
      <c r="C38" s="21">
        <f>C41+C42</f>
        <v>320</v>
      </c>
      <c r="D38" s="21">
        <f>D41+D42</f>
        <v>9.5</v>
      </c>
      <c r="E38" s="21">
        <f>E41+E42</f>
        <v>278.4</v>
      </c>
      <c r="F38" s="21">
        <f>F41+F42</f>
        <v>222.2</v>
      </c>
      <c r="G38" s="20">
        <f t="shared" si="6"/>
        <v>126.54545454545453</v>
      </c>
      <c r="H38" s="27">
        <f t="shared" si="5"/>
        <v>86.99999999999999</v>
      </c>
      <c r="I38" s="20">
        <f t="shared" si="3"/>
        <v>125.29252925292529</v>
      </c>
    </row>
    <row r="39" spans="1:9" ht="0.75" customHeight="1">
      <c r="A39" s="26" t="s">
        <v>30</v>
      </c>
      <c r="B39" s="15"/>
      <c r="C39" s="21"/>
      <c r="D39" s="37"/>
      <c r="E39" s="42"/>
      <c r="F39" s="37"/>
      <c r="G39" s="20" t="e">
        <f t="shared" si="6"/>
        <v>#DIV/0!</v>
      </c>
      <c r="H39" s="27" t="e">
        <f t="shared" si="5"/>
        <v>#DIV/0!</v>
      </c>
      <c r="I39" s="20" t="e">
        <f t="shared" si="3"/>
        <v>#DIV/0!</v>
      </c>
    </row>
    <row r="40" spans="1:9" ht="12.75" hidden="1">
      <c r="A40" s="26" t="s">
        <v>30</v>
      </c>
      <c r="B40" s="15"/>
      <c r="C40" s="21"/>
      <c r="D40" s="37"/>
      <c r="E40" s="42"/>
      <c r="F40" s="37"/>
      <c r="G40" s="20" t="e">
        <f t="shared" si="6"/>
        <v>#DIV/0!</v>
      </c>
      <c r="H40" s="27" t="e">
        <f t="shared" si="5"/>
        <v>#DIV/0!</v>
      </c>
      <c r="I40" s="20" t="e">
        <f t="shared" si="3"/>
        <v>#DIV/0!</v>
      </c>
    </row>
    <row r="41" spans="1:9" ht="36" customHeight="1">
      <c r="A41" s="26" t="s">
        <v>57</v>
      </c>
      <c r="B41" s="37">
        <v>100</v>
      </c>
      <c r="C41" s="36">
        <v>200</v>
      </c>
      <c r="D41" s="37"/>
      <c r="E41" s="42">
        <v>0</v>
      </c>
      <c r="F41" s="37">
        <v>0</v>
      </c>
      <c r="G41" s="20">
        <f t="shared" si="6"/>
        <v>0</v>
      </c>
      <c r="H41" s="27">
        <f t="shared" si="5"/>
        <v>0</v>
      </c>
      <c r="I41" s="20"/>
    </row>
    <row r="42" spans="1:9" ht="37.5" customHeight="1">
      <c r="A42" s="26" t="s">
        <v>58</v>
      </c>
      <c r="B42" s="37">
        <v>120</v>
      </c>
      <c r="C42" s="36">
        <v>120</v>
      </c>
      <c r="D42" s="37">
        <v>9.5</v>
      </c>
      <c r="E42" s="42">
        <v>278.4</v>
      </c>
      <c r="F42" s="37">
        <v>222.2</v>
      </c>
      <c r="G42" s="20">
        <f t="shared" si="6"/>
        <v>231.99999999999997</v>
      </c>
      <c r="H42" s="27">
        <f t="shared" si="5"/>
        <v>231.99999999999997</v>
      </c>
      <c r="I42" s="20">
        <f aca="true" t="shared" si="7" ref="I42:I54">E42/F42*100</f>
        <v>125.29252925292529</v>
      </c>
    </row>
    <row r="43" spans="1:9" ht="27" customHeight="1">
      <c r="A43" s="3" t="s">
        <v>12</v>
      </c>
      <c r="B43" s="15">
        <v>2100</v>
      </c>
      <c r="C43" s="21">
        <v>2100</v>
      </c>
      <c r="D43" s="15">
        <v>129.6</v>
      </c>
      <c r="E43" s="41">
        <v>956.7</v>
      </c>
      <c r="F43" s="15">
        <v>1955.3</v>
      </c>
      <c r="G43" s="20">
        <f t="shared" si="6"/>
        <v>45.55714285714286</v>
      </c>
      <c r="H43" s="27">
        <f t="shared" si="5"/>
        <v>45.55714285714286</v>
      </c>
      <c r="I43" s="20">
        <f t="shared" si="7"/>
        <v>48.92855316319747</v>
      </c>
    </row>
    <row r="44" spans="1:9" ht="27" customHeight="1">
      <c r="A44" s="26" t="s">
        <v>137</v>
      </c>
      <c r="B44" s="15"/>
      <c r="C44" s="21"/>
      <c r="D44" s="15"/>
      <c r="E44" s="42">
        <v>12.2</v>
      </c>
      <c r="F44" s="15"/>
      <c r="G44" s="20"/>
      <c r="H44" s="27"/>
      <c r="I44" s="20"/>
    </row>
    <row r="45" spans="1:9" ht="12.75" hidden="1">
      <c r="A45" s="3" t="s">
        <v>13</v>
      </c>
      <c r="B45" s="15">
        <v>0</v>
      </c>
      <c r="C45" s="21">
        <v>0</v>
      </c>
      <c r="D45" s="15">
        <v>3.2</v>
      </c>
      <c r="E45" s="41">
        <v>0</v>
      </c>
      <c r="F45" s="15">
        <v>0</v>
      </c>
      <c r="G45" s="20"/>
      <c r="H45" s="27" t="e">
        <f t="shared" si="5"/>
        <v>#DIV/0!</v>
      </c>
      <c r="I45" s="20" t="e">
        <f t="shared" si="7"/>
        <v>#DIV/0!</v>
      </c>
    </row>
    <row r="46" spans="1:9" ht="38.25" hidden="1">
      <c r="A46" s="6" t="s">
        <v>90</v>
      </c>
      <c r="B46" s="15">
        <f>B47+B48</f>
        <v>0</v>
      </c>
      <c r="C46" s="21">
        <f>C47+C48</f>
        <v>0</v>
      </c>
      <c r="D46" s="21">
        <f>D47+D48</f>
        <v>807.6</v>
      </c>
      <c r="E46" s="21">
        <f>E47+E48</f>
        <v>0</v>
      </c>
      <c r="F46" s="15">
        <f>F47+F48</f>
        <v>0</v>
      </c>
      <c r="G46" s="20"/>
      <c r="H46" s="27" t="e">
        <f t="shared" si="5"/>
        <v>#DIV/0!</v>
      </c>
      <c r="I46" s="20" t="e">
        <f t="shared" si="7"/>
        <v>#DIV/0!</v>
      </c>
    </row>
    <row r="47" spans="1:9" ht="12.75" hidden="1">
      <c r="A47" s="35" t="s">
        <v>46</v>
      </c>
      <c r="B47" s="51"/>
      <c r="C47" s="52"/>
      <c r="D47" s="51">
        <v>665.6</v>
      </c>
      <c r="E47" s="55"/>
      <c r="F47" s="51">
        <v>0</v>
      </c>
      <c r="G47" s="20"/>
      <c r="H47" s="27" t="e">
        <f t="shared" si="5"/>
        <v>#DIV/0!</v>
      </c>
      <c r="I47" s="20" t="e">
        <f t="shared" si="7"/>
        <v>#DIV/0!</v>
      </c>
    </row>
    <row r="48" spans="1:9" ht="38.25" hidden="1">
      <c r="A48" s="35" t="s">
        <v>47</v>
      </c>
      <c r="B48" s="51"/>
      <c r="C48" s="52"/>
      <c r="D48" s="51">
        <v>142</v>
      </c>
      <c r="E48" s="55"/>
      <c r="F48" s="51">
        <v>0</v>
      </c>
      <c r="G48" s="20"/>
      <c r="H48" s="27" t="e">
        <f t="shared" si="5"/>
        <v>#DIV/0!</v>
      </c>
      <c r="I48" s="20" t="e">
        <f t="shared" si="7"/>
        <v>#DIV/0!</v>
      </c>
    </row>
    <row r="49" spans="1:9" s="68" customFormat="1" ht="27" customHeight="1">
      <c r="A49" s="60" t="s">
        <v>74</v>
      </c>
      <c r="B49" s="59">
        <f>B5+B46</f>
        <v>64978.5</v>
      </c>
      <c r="C49" s="59">
        <f>C5+C46</f>
        <v>65078.5</v>
      </c>
      <c r="D49" s="59">
        <f>D5+D46</f>
        <v>4003.7000000000003</v>
      </c>
      <c r="E49" s="59">
        <f>E5+E46</f>
        <v>30714.3</v>
      </c>
      <c r="F49" s="59">
        <f>F46+F5</f>
        <v>28956.799999999996</v>
      </c>
      <c r="G49" s="57">
        <f aca="true" t="shared" si="8" ref="G49:G56">E49/B49*100</f>
        <v>47.268404164454395</v>
      </c>
      <c r="H49" s="58">
        <f t="shared" si="5"/>
        <v>47.19577126086188</v>
      </c>
      <c r="I49" s="57">
        <f t="shared" si="7"/>
        <v>106.06938612001326</v>
      </c>
    </row>
    <row r="50" spans="1:9" s="68" customFormat="1" ht="26.25" customHeight="1">
      <c r="A50" s="60" t="s">
        <v>75</v>
      </c>
      <c r="B50" s="59">
        <f>B51+B88+B90</f>
        <v>204510</v>
      </c>
      <c r="C50" s="59">
        <f>C51+C88+C90</f>
        <v>239090.4</v>
      </c>
      <c r="D50" s="59">
        <f>D51+D88+D90</f>
        <v>23640.5</v>
      </c>
      <c r="E50" s="59">
        <f>E51+E88+E90</f>
        <v>118596.10000000002</v>
      </c>
      <c r="F50" s="59">
        <f>F51+F88+F90</f>
        <v>93983.09999999999</v>
      </c>
      <c r="G50" s="57">
        <f t="shared" si="8"/>
        <v>57.990367219206895</v>
      </c>
      <c r="H50" s="58">
        <f t="shared" si="5"/>
        <v>49.60303717756966</v>
      </c>
      <c r="I50" s="57">
        <f t="shared" si="7"/>
        <v>126.18875095628898</v>
      </c>
    </row>
    <row r="51" spans="1:9" ht="26.25" customHeight="1">
      <c r="A51" s="3" t="s">
        <v>125</v>
      </c>
      <c r="B51" s="15">
        <f>B52+B55+B66+B80</f>
        <v>204450</v>
      </c>
      <c r="C51" s="15">
        <f>C52+C55+C66+C80</f>
        <v>239355.1</v>
      </c>
      <c r="D51" s="15">
        <f>D52+D55+D66+D80</f>
        <v>23640.5</v>
      </c>
      <c r="E51" s="15">
        <f>E52+E55+E66+E80</f>
        <v>118773.70000000001</v>
      </c>
      <c r="F51" s="15">
        <f>F52+F55+F66+F80</f>
        <v>95059.59999999999</v>
      </c>
      <c r="G51" s="20">
        <f t="shared" si="8"/>
        <v>58.09425287356322</v>
      </c>
      <c r="H51" s="27">
        <f t="shared" si="5"/>
        <v>49.62238113998825</v>
      </c>
      <c r="I51" s="20">
        <f t="shared" si="7"/>
        <v>124.94655984245675</v>
      </c>
    </row>
    <row r="52" spans="1:9" ht="26.25" customHeight="1">
      <c r="A52" s="3" t="s">
        <v>64</v>
      </c>
      <c r="B52" s="15">
        <f>B53+B54</f>
        <v>25044.800000000003</v>
      </c>
      <c r="C52" s="21">
        <f>C53+C54</f>
        <v>30068.5</v>
      </c>
      <c r="D52" s="21">
        <f>D53+D54</f>
        <v>11598</v>
      </c>
      <c r="E52" s="21">
        <f>E53+E54</f>
        <v>14925.7</v>
      </c>
      <c r="F52" s="15">
        <f>F53+F54</f>
        <v>23714.600000000002</v>
      </c>
      <c r="G52" s="20">
        <f t="shared" si="8"/>
        <v>59.59600396090205</v>
      </c>
      <c r="H52" s="27">
        <f t="shared" si="5"/>
        <v>49.638990970617094</v>
      </c>
      <c r="I52" s="20">
        <f t="shared" si="7"/>
        <v>62.93886466564901</v>
      </c>
    </row>
    <row r="53" spans="1:9" ht="24.75" customHeight="1">
      <c r="A53" s="26" t="s">
        <v>65</v>
      </c>
      <c r="B53" s="37">
        <v>21072.9</v>
      </c>
      <c r="C53" s="36">
        <v>26709.5</v>
      </c>
      <c r="D53" s="37">
        <v>11032</v>
      </c>
      <c r="E53" s="42">
        <v>13144</v>
      </c>
      <c r="F53" s="37">
        <v>20637.4</v>
      </c>
      <c r="G53" s="20">
        <f t="shared" si="8"/>
        <v>62.373949480137995</v>
      </c>
      <c r="H53" s="27">
        <f t="shared" si="5"/>
        <v>49.21095490368595</v>
      </c>
      <c r="I53" s="20">
        <f t="shared" si="7"/>
        <v>63.69019353213098</v>
      </c>
    </row>
    <row r="54" spans="1:9" ht="22.5" customHeight="1">
      <c r="A54" s="26" t="s">
        <v>59</v>
      </c>
      <c r="B54" s="37">
        <v>3971.9</v>
      </c>
      <c r="C54" s="36">
        <v>3359</v>
      </c>
      <c r="D54" s="37">
        <v>566</v>
      </c>
      <c r="E54" s="42">
        <v>1781.7</v>
      </c>
      <c r="F54" s="37">
        <v>3077.2</v>
      </c>
      <c r="G54" s="20">
        <f t="shared" si="8"/>
        <v>44.8576248143206</v>
      </c>
      <c r="H54" s="27">
        <f t="shared" si="5"/>
        <v>53.04257219410539</v>
      </c>
      <c r="I54" s="20">
        <f t="shared" si="7"/>
        <v>57.90003899649032</v>
      </c>
    </row>
    <row r="55" spans="1:9" ht="37.5" customHeight="1">
      <c r="A55" s="3" t="s">
        <v>60</v>
      </c>
      <c r="B55" s="15">
        <f>B56+B57+B58+B59+B60+B61+B62+B63+B64+B65</f>
        <v>22332.300000000003</v>
      </c>
      <c r="C55" s="15">
        <f>C56+C57+C58+C59+C60+C61+C62+C63+C64+C65</f>
        <v>40547.4</v>
      </c>
      <c r="D55" s="15">
        <f>D56+D57+D58+D59+D60+D61+D62+D63+D64+D65</f>
        <v>0</v>
      </c>
      <c r="E55" s="15">
        <f>E56+E57+E58+E59+E60+E61+E62+E63+E64+E65</f>
        <v>11381.1</v>
      </c>
      <c r="F55" s="15">
        <f>F56+F57+F58+F59+F60+F61+F62+F63+F64+F65</f>
        <v>4990</v>
      </c>
      <c r="G55" s="20">
        <f t="shared" si="8"/>
        <v>50.96250722048333</v>
      </c>
      <c r="H55" s="27">
        <f t="shared" si="5"/>
        <v>28.068630787670727</v>
      </c>
      <c r="I55" s="20" t="s">
        <v>131</v>
      </c>
    </row>
    <row r="56" spans="1:9" ht="25.5" customHeight="1">
      <c r="A56" s="35" t="s">
        <v>77</v>
      </c>
      <c r="B56" s="37">
        <v>1611.4</v>
      </c>
      <c r="C56" s="36">
        <v>3038.6</v>
      </c>
      <c r="D56" s="37"/>
      <c r="E56" s="42">
        <v>0</v>
      </c>
      <c r="F56" s="37">
        <v>0</v>
      </c>
      <c r="G56" s="20">
        <f t="shared" si="8"/>
        <v>0</v>
      </c>
      <c r="H56" s="27">
        <f t="shared" si="5"/>
        <v>0</v>
      </c>
      <c r="I56" s="20"/>
    </row>
    <row r="57" spans="1:9" ht="25.5" hidden="1">
      <c r="A57" s="35" t="s">
        <v>114</v>
      </c>
      <c r="B57" s="37"/>
      <c r="C57" s="36"/>
      <c r="D57" s="37"/>
      <c r="E57" s="42"/>
      <c r="F57" s="37"/>
      <c r="G57" s="20"/>
      <c r="H57" s="27"/>
      <c r="I57" s="20"/>
    </row>
    <row r="58" spans="1:9" ht="25.5" hidden="1">
      <c r="A58" s="35" t="s">
        <v>124</v>
      </c>
      <c r="B58" s="37"/>
      <c r="C58" s="36"/>
      <c r="D58" s="37"/>
      <c r="E58" s="42">
        <v>0</v>
      </c>
      <c r="F58" s="37"/>
      <c r="G58" s="20"/>
      <c r="H58" s="27" t="e">
        <f>E58/C58*100</f>
        <v>#DIV/0!</v>
      </c>
      <c r="I58" s="20"/>
    </row>
    <row r="59" spans="1:9" ht="63.75">
      <c r="A59" s="35" t="s">
        <v>89</v>
      </c>
      <c r="B59" s="37"/>
      <c r="C59" s="36">
        <v>5850</v>
      </c>
      <c r="D59" s="37"/>
      <c r="E59" s="42">
        <v>2450.4</v>
      </c>
      <c r="F59" s="37">
        <v>179.8</v>
      </c>
      <c r="G59" s="20"/>
      <c r="H59" s="27">
        <f>E59/C59*100</f>
        <v>41.88717948717949</v>
      </c>
      <c r="I59" s="20"/>
    </row>
    <row r="60" spans="1:9" ht="38.25">
      <c r="A60" s="26" t="s">
        <v>69</v>
      </c>
      <c r="B60" s="37"/>
      <c r="C60" s="36">
        <v>765.7</v>
      </c>
      <c r="D60" s="37"/>
      <c r="E60" s="42">
        <v>765.7</v>
      </c>
      <c r="F60" s="37"/>
      <c r="G60" s="20"/>
      <c r="H60" s="27">
        <f>E60/C60*100</f>
        <v>100</v>
      </c>
      <c r="I60" s="20"/>
    </row>
    <row r="61" spans="1:9" ht="37.5" customHeight="1">
      <c r="A61" s="26" t="s">
        <v>70</v>
      </c>
      <c r="B61" s="37"/>
      <c r="C61" s="36">
        <v>252.8</v>
      </c>
      <c r="D61" s="37"/>
      <c r="E61" s="42">
        <v>252.8</v>
      </c>
      <c r="F61" s="37"/>
      <c r="G61" s="20"/>
      <c r="H61" s="27">
        <f>E61/C61*100</f>
        <v>100</v>
      </c>
      <c r="I61" s="20"/>
    </row>
    <row r="62" spans="1:9" ht="38.25" hidden="1">
      <c r="A62" s="26" t="s">
        <v>104</v>
      </c>
      <c r="B62" s="37"/>
      <c r="C62" s="36"/>
      <c r="D62" s="37"/>
      <c r="E62" s="42">
        <v>0</v>
      </c>
      <c r="F62" s="37"/>
      <c r="G62" s="20"/>
      <c r="H62" s="27"/>
      <c r="I62" s="20"/>
    </row>
    <row r="63" spans="1:9" ht="0.75" customHeight="1">
      <c r="A63" s="26" t="s">
        <v>113</v>
      </c>
      <c r="B63" s="37"/>
      <c r="C63" s="36"/>
      <c r="D63" s="37"/>
      <c r="E63" s="42">
        <v>0</v>
      </c>
      <c r="F63" s="37"/>
      <c r="G63" s="20"/>
      <c r="H63" s="27" t="e">
        <f>E63/C63*100</f>
        <v>#DIV/0!</v>
      </c>
      <c r="I63" s="20"/>
    </row>
    <row r="64" spans="1:9" ht="27" customHeight="1">
      <c r="A64" s="35" t="s">
        <v>68</v>
      </c>
      <c r="B64" s="37">
        <v>20720.9</v>
      </c>
      <c r="C64" s="36">
        <v>30640.3</v>
      </c>
      <c r="D64" s="37"/>
      <c r="E64" s="42">
        <v>7912.2</v>
      </c>
      <c r="F64" s="37">
        <v>4810.2</v>
      </c>
      <c r="G64" s="20">
        <f>E64/B64*100</f>
        <v>38.184634837289885</v>
      </c>
      <c r="H64" s="27">
        <f>E64/C64*100</f>
        <v>25.822854214873875</v>
      </c>
      <c r="I64" s="20">
        <f>E64/F64*100</f>
        <v>164.48796307845828</v>
      </c>
    </row>
    <row r="65" spans="1:9" ht="0.75" customHeight="1">
      <c r="A65" s="26" t="s">
        <v>118</v>
      </c>
      <c r="B65" s="37"/>
      <c r="C65" s="36"/>
      <c r="D65" s="37"/>
      <c r="E65" s="42">
        <v>0</v>
      </c>
      <c r="F65" s="37"/>
      <c r="G65" s="20"/>
      <c r="H65" s="27"/>
      <c r="I65" s="20"/>
    </row>
    <row r="66" spans="1:9" ht="36" customHeight="1">
      <c r="A66" s="3" t="s">
        <v>61</v>
      </c>
      <c r="B66" s="16">
        <f>B67+B68+B69+B70+B71+B72+B73+B74+B75+B76+B77+B78+B79</f>
        <v>155995.8</v>
      </c>
      <c r="C66" s="16">
        <f>C67+C68+C69+C70+C71+C72+C73+C74+C75+C76+C77+C78+C79</f>
        <v>159594</v>
      </c>
      <c r="D66" s="16">
        <f>D67+D68+D69+D70+D71+D72+D73+D74+D75+D76+D77+D78+D79</f>
        <v>12042.5</v>
      </c>
      <c r="E66" s="16">
        <f>E67+E68+E69+E70+E71+E72+E73+E74+E75+E76+E77+E78+E79</f>
        <v>88057.8</v>
      </c>
      <c r="F66" s="16">
        <f>F67+F68+F69+F70+F71+F72+F73+F74+F75+F76+F77+F78+F79</f>
        <v>66283.09999999999</v>
      </c>
      <c r="G66" s="20">
        <f>E66/B66*100</f>
        <v>56.44882746843185</v>
      </c>
      <c r="H66" s="27">
        <f>E66/C66*100</f>
        <v>55.176134441144406</v>
      </c>
      <c r="I66" s="20">
        <f>E66/F66*100</f>
        <v>132.85105856545638</v>
      </c>
    </row>
    <row r="67" spans="1:9" ht="36.75" customHeight="1">
      <c r="A67" s="35" t="s">
        <v>86</v>
      </c>
      <c r="B67" s="53"/>
      <c r="C67" s="54"/>
      <c r="D67" s="16"/>
      <c r="E67" s="42">
        <v>0</v>
      </c>
      <c r="F67" s="16">
        <v>175.4</v>
      </c>
      <c r="G67" s="20"/>
      <c r="H67" s="27"/>
      <c r="I67" s="20">
        <f>E67/F67*100</f>
        <v>0</v>
      </c>
    </row>
    <row r="68" spans="1:9" ht="50.25" customHeight="1">
      <c r="A68" s="35" t="s">
        <v>41</v>
      </c>
      <c r="B68" s="37">
        <v>902.7</v>
      </c>
      <c r="C68" s="36">
        <v>902.7</v>
      </c>
      <c r="D68" s="37"/>
      <c r="E68" s="42">
        <v>677.1</v>
      </c>
      <c r="F68" s="37">
        <v>747.8</v>
      </c>
      <c r="G68" s="20">
        <f aca="true" t="shared" si="9" ref="G68:G75">E68/B68*100</f>
        <v>75.008308408109</v>
      </c>
      <c r="H68" s="27">
        <f aca="true" t="shared" si="10" ref="H68:H75">E68/C68*100</f>
        <v>75.008308408109</v>
      </c>
      <c r="I68" s="20">
        <f>E68/F68*100</f>
        <v>90.54560042792191</v>
      </c>
    </row>
    <row r="69" spans="1:9" ht="61.5" customHeight="1">
      <c r="A69" s="34" t="s">
        <v>109</v>
      </c>
      <c r="B69" s="37">
        <v>16.3</v>
      </c>
      <c r="C69" s="36">
        <v>16.3</v>
      </c>
      <c r="D69" s="37"/>
      <c r="E69" s="42">
        <v>0</v>
      </c>
      <c r="F69" s="37">
        <v>0</v>
      </c>
      <c r="G69" s="20">
        <f t="shared" si="9"/>
        <v>0</v>
      </c>
      <c r="H69" s="27">
        <f t="shared" si="10"/>
        <v>0</v>
      </c>
      <c r="I69" s="20"/>
    </row>
    <row r="70" spans="1:9" ht="50.25" customHeight="1">
      <c r="A70" s="35" t="s">
        <v>42</v>
      </c>
      <c r="B70" s="37">
        <v>1025.9</v>
      </c>
      <c r="C70" s="36">
        <v>1035.9</v>
      </c>
      <c r="D70" s="37"/>
      <c r="E70" s="42">
        <v>1035.9</v>
      </c>
      <c r="F70" s="37">
        <v>964.2</v>
      </c>
      <c r="G70" s="20">
        <f t="shared" si="9"/>
        <v>100.97475387464665</v>
      </c>
      <c r="H70" s="27">
        <f t="shared" si="10"/>
        <v>100</v>
      </c>
      <c r="I70" s="20">
        <f>E70/F70*100</f>
        <v>107.43621655258247</v>
      </c>
    </row>
    <row r="71" spans="1:9" ht="46.5" customHeight="1">
      <c r="A71" s="35" t="s">
        <v>66</v>
      </c>
      <c r="B71" s="37">
        <v>95</v>
      </c>
      <c r="C71" s="36">
        <v>75.5</v>
      </c>
      <c r="D71" s="37"/>
      <c r="E71" s="42">
        <v>88</v>
      </c>
      <c r="F71" s="37">
        <v>118.8</v>
      </c>
      <c r="G71" s="20">
        <f t="shared" si="9"/>
        <v>92.63157894736842</v>
      </c>
      <c r="H71" s="27">
        <f t="shared" si="10"/>
        <v>116.55629139072848</v>
      </c>
      <c r="I71" s="20">
        <f>E71/F71*100</f>
        <v>74.07407407407408</v>
      </c>
    </row>
    <row r="72" spans="1:9" ht="37.5" customHeight="1">
      <c r="A72" s="35" t="s">
        <v>79</v>
      </c>
      <c r="B72" s="37">
        <v>147253.2</v>
      </c>
      <c r="C72" s="36">
        <v>150815.2</v>
      </c>
      <c r="D72" s="37">
        <v>11999.7</v>
      </c>
      <c r="E72" s="42">
        <v>82408.7</v>
      </c>
      <c r="F72" s="37">
        <v>60230.7</v>
      </c>
      <c r="G72" s="20">
        <f t="shared" si="9"/>
        <v>55.96394509593</v>
      </c>
      <c r="H72" s="27">
        <f t="shared" si="10"/>
        <v>54.64217134612426</v>
      </c>
      <c r="I72" s="20">
        <f>E72/F72*100</f>
        <v>136.8217536903938</v>
      </c>
    </row>
    <row r="73" spans="1:9" ht="36" customHeight="1">
      <c r="A73" s="35" t="s">
        <v>87</v>
      </c>
      <c r="B73" s="37">
        <v>3156</v>
      </c>
      <c r="C73" s="36">
        <v>2963.6</v>
      </c>
      <c r="D73" s="37"/>
      <c r="E73" s="42">
        <v>1739.9</v>
      </c>
      <c r="F73" s="37">
        <v>2124.8</v>
      </c>
      <c r="G73" s="20">
        <f t="shared" si="9"/>
        <v>55.129911280101396</v>
      </c>
      <c r="H73" s="27">
        <f t="shared" si="10"/>
        <v>58.70900256444865</v>
      </c>
      <c r="I73" s="20">
        <f>E73/F73*100</f>
        <v>81.88535391566265</v>
      </c>
    </row>
    <row r="74" spans="1:9" ht="51" customHeight="1">
      <c r="A74" s="35" t="s">
        <v>88</v>
      </c>
      <c r="B74" s="37">
        <v>1359.3</v>
      </c>
      <c r="C74" s="36">
        <v>1359.3</v>
      </c>
      <c r="D74" s="37"/>
      <c r="E74" s="42">
        <v>679.6</v>
      </c>
      <c r="F74" s="37">
        <v>526.1</v>
      </c>
      <c r="G74" s="20">
        <f t="shared" si="9"/>
        <v>49.99632163613625</v>
      </c>
      <c r="H74" s="27">
        <f t="shared" si="10"/>
        <v>49.99632163613625</v>
      </c>
      <c r="I74" s="20">
        <f>E74/F74*100</f>
        <v>129.17696255464742</v>
      </c>
    </row>
    <row r="75" spans="1:9" ht="71.25" customHeight="1">
      <c r="A75" s="34" t="s">
        <v>110</v>
      </c>
      <c r="B75" s="37">
        <v>742.5</v>
      </c>
      <c r="C75" s="36">
        <v>769.1</v>
      </c>
      <c r="D75" s="37"/>
      <c r="E75" s="42">
        <v>0</v>
      </c>
      <c r="F75" s="37">
        <v>0</v>
      </c>
      <c r="G75" s="20">
        <f t="shared" si="9"/>
        <v>0</v>
      </c>
      <c r="H75" s="27">
        <f t="shared" si="10"/>
        <v>0</v>
      </c>
      <c r="I75" s="20"/>
    </row>
    <row r="76" spans="1:9" ht="62.25" customHeight="1">
      <c r="A76" s="35" t="s">
        <v>80</v>
      </c>
      <c r="B76" s="37">
        <v>0</v>
      </c>
      <c r="C76" s="36">
        <v>0</v>
      </c>
      <c r="D76" s="37"/>
      <c r="E76" s="42">
        <v>0</v>
      </c>
      <c r="F76" s="37">
        <v>1296.4</v>
      </c>
      <c r="G76" s="20"/>
      <c r="H76" s="27"/>
      <c r="I76" s="20">
        <f>E76/F76*100</f>
        <v>0</v>
      </c>
    </row>
    <row r="77" spans="1:9" ht="36.75" customHeight="1">
      <c r="A77" s="48" t="s">
        <v>0</v>
      </c>
      <c r="B77" s="37">
        <v>1207</v>
      </c>
      <c r="C77" s="36">
        <v>1207</v>
      </c>
      <c r="D77" s="37"/>
      <c r="E77" s="42">
        <v>1207</v>
      </c>
      <c r="F77" s="37"/>
      <c r="G77" s="20">
        <f>E77/B77*100</f>
        <v>100</v>
      </c>
      <c r="H77" s="27">
        <f>E77/C77*100</f>
        <v>100</v>
      </c>
      <c r="I77" s="20"/>
    </row>
    <row r="78" spans="1:9" ht="25.5" hidden="1">
      <c r="A78" s="34" t="s">
        <v>91</v>
      </c>
      <c r="B78" s="37"/>
      <c r="C78" s="36"/>
      <c r="D78" s="37"/>
      <c r="E78" s="42"/>
      <c r="F78" s="37">
        <v>0</v>
      </c>
      <c r="G78" s="20"/>
      <c r="H78" s="27"/>
      <c r="I78" s="20"/>
    </row>
    <row r="79" spans="1:9" ht="34.5" customHeight="1">
      <c r="A79" s="35" t="s">
        <v>43</v>
      </c>
      <c r="B79" s="37">
        <v>237.9</v>
      </c>
      <c r="C79" s="36">
        <v>449.4</v>
      </c>
      <c r="D79" s="37">
        <v>42.8</v>
      </c>
      <c r="E79" s="42">
        <v>221.6</v>
      </c>
      <c r="F79" s="37">
        <v>98.9</v>
      </c>
      <c r="G79" s="20">
        <f>E79/B79*100</f>
        <v>93.14838167297184</v>
      </c>
      <c r="H79" s="27">
        <f>E79/C79*100</f>
        <v>49.31019136626613</v>
      </c>
      <c r="I79" s="20">
        <f>E79/F79*100</f>
        <v>224.06471183013142</v>
      </c>
    </row>
    <row r="80" spans="1:9" ht="18.75" customHeight="1">
      <c r="A80" s="8" t="s">
        <v>76</v>
      </c>
      <c r="B80" s="16">
        <f>B81+B82+B83+B85+B86+B87</f>
        <v>1077.1</v>
      </c>
      <c r="C80" s="16">
        <f>C81+C82+C83+C85+C86+C87</f>
        <v>9145.199999999999</v>
      </c>
      <c r="D80" s="16">
        <f>D81+D82+D83+D85+D86+D87</f>
        <v>0</v>
      </c>
      <c r="E80" s="16">
        <f>E81+E82+E83+E85+E86+E87</f>
        <v>4409.099999999999</v>
      </c>
      <c r="F80" s="16">
        <f>F81+F82+F83+F85+F86+F87</f>
        <v>71.89999999999999</v>
      </c>
      <c r="G80" s="20">
        <f>E80/B80*100</f>
        <v>409.3491783492712</v>
      </c>
      <c r="H80" s="27">
        <f>E80/C80*100</f>
        <v>48.21217687967459</v>
      </c>
      <c r="I80" s="20">
        <f>E80/F80*100</f>
        <v>6132.267037552156</v>
      </c>
    </row>
    <row r="81" spans="1:9" ht="63.75" customHeight="1">
      <c r="A81" s="26" t="s">
        <v>1</v>
      </c>
      <c r="B81" s="37">
        <v>11.3</v>
      </c>
      <c r="C81" s="36">
        <v>11.3</v>
      </c>
      <c r="D81" s="37"/>
      <c r="E81" s="42">
        <v>1.4</v>
      </c>
      <c r="F81" s="37">
        <v>1.6</v>
      </c>
      <c r="G81" s="20">
        <f>E81/B81*100</f>
        <v>12.38938053097345</v>
      </c>
      <c r="H81" s="27">
        <f>E81/C81*100</f>
        <v>12.38938053097345</v>
      </c>
      <c r="I81" s="20">
        <f>E81/F81*100</f>
        <v>87.49999999999999</v>
      </c>
    </row>
    <row r="82" spans="1:9" ht="60" customHeight="1">
      <c r="A82" s="26" t="s">
        <v>82</v>
      </c>
      <c r="B82" s="37">
        <v>1000</v>
      </c>
      <c r="C82" s="36">
        <v>252.8</v>
      </c>
      <c r="D82" s="37"/>
      <c r="E82" s="42">
        <v>0</v>
      </c>
      <c r="F82" s="37">
        <v>0</v>
      </c>
      <c r="G82" s="20">
        <f>E82/B82*100</f>
        <v>0</v>
      </c>
      <c r="H82" s="27">
        <f>E82/C82*100</f>
        <v>0</v>
      </c>
      <c r="I82" s="20"/>
    </row>
    <row r="83" spans="1:9" ht="51">
      <c r="A83" s="26" t="s">
        <v>81</v>
      </c>
      <c r="B83" s="37">
        <v>65.8</v>
      </c>
      <c r="C83" s="36">
        <v>65.8</v>
      </c>
      <c r="D83" s="37"/>
      <c r="E83" s="42">
        <v>0</v>
      </c>
      <c r="F83" s="37">
        <v>70.3</v>
      </c>
      <c r="G83" s="20">
        <f>E83/B83*100</f>
        <v>0</v>
      </c>
      <c r="H83" s="27">
        <f>E83/C83*100</f>
        <v>0</v>
      </c>
      <c r="I83" s="20"/>
    </row>
    <row r="84" spans="1:9" ht="1.5" customHeight="1">
      <c r="A84" s="26" t="s">
        <v>85</v>
      </c>
      <c r="B84" s="37"/>
      <c r="C84" s="36"/>
      <c r="D84" s="37"/>
      <c r="E84" s="42"/>
      <c r="F84" s="37"/>
      <c r="G84" s="20"/>
      <c r="H84" s="27"/>
      <c r="I84" s="20"/>
    </row>
    <row r="85" spans="1:9" ht="37.5" customHeight="1">
      <c r="A85" s="26" t="s">
        <v>138</v>
      </c>
      <c r="B85" s="37"/>
      <c r="C85" s="36">
        <v>8815.3</v>
      </c>
      <c r="D85" s="37"/>
      <c r="E85" s="42">
        <v>4407.7</v>
      </c>
      <c r="F85" s="37"/>
      <c r="G85" s="20"/>
      <c r="H85" s="27"/>
      <c r="I85" s="20"/>
    </row>
    <row r="86" spans="1:9" ht="25.5" hidden="1">
      <c r="A86" s="26" t="s">
        <v>116</v>
      </c>
      <c r="B86" s="37"/>
      <c r="C86" s="36"/>
      <c r="D86" s="37"/>
      <c r="E86" s="42">
        <v>0</v>
      </c>
      <c r="F86" s="37"/>
      <c r="G86" s="20"/>
      <c r="H86" s="27"/>
      <c r="I86" s="20"/>
    </row>
    <row r="87" spans="1:9" ht="38.25" hidden="1">
      <c r="A87" s="26" t="s">
        <v>117</v>
      </c>
      <c r="B87" s="37"/>
      <c r="C87" s="36"/>
      <c r="D87" s="37"/>
      <c r="E87" s="42">
        <v>0</v>
      </c>
      <c r="F87" s="37"/>
      <c r="G87" s="20"/>
      <c r="H87" s="27"/>
      <c r="I87" s="20"/>
    </row>
    <row r="88" spans="1:9" ht="17.25" customHeight="1">
      <c r="A88" s="9" t="s">
        <v>122</v>
      </c>
      <c r="B88" s="16">
        <f>B89</f>
        <v>60</v>
      </c>
      <c r="C88" s="22">
        <f>C89</f>
        <v>60</v>
      </c>
      <c r="D88" s="22">
        <f>D89</f>
        <v>0</v>
      </c>
      <c r="E88" s="22">
        <f>E89</f>
        <v>147.1</v>
      </c>
      <c r="F88" s="16"/>
      <c r="G88" s="20">
        <f>E88/B88*100</f>
        <v>245.16666666666666</v>
      </c>
      <c r="H88" s="27">
        <f>E88/C88*100</f>
        <v>245.16666666666666</v>
      </c>
      <c r="I88" s="20"/>
    </row>
    <row r="89" spans="1:9" ht="25.5" customHeight="1">
      <c r="A89" s="26" t="s">
        <v>123</v>
      </c>
      <c r="B89" s="37">
        <v>60</v>
      </c>
      <c r="C89" s="36">
        <v>60</v>
      </c>
      <c r="D89" s="37"/>
      <c r="E89" s="42">
        <v>147.1</v>
      </c>
      <c r="F89" s="37"/>
      <c r="G89" s="20">
        <f>E89/B89*100</f>
        <v>245.16666666666666</v>
      </c>
      <c r="H89" s="27">
        <f>E89/C89*100</f>
        <v>245.16666666666666</v>
      </c>
      <c r="I89" s="20"/>
    </row>
    <row r="90" spans="1:9" ht="26.25" customHeight="1">
      <c r="A90" s="9" t="s">
        <v>92</v>
      </c>
      <c r="B90" s="16"/>
      <c r="C90" s="22">
        <v>-324.7</v>
      </c>
      <c r="D90" s="16"/>
      <c r="E90" s="43">
        <v>-324.7</v>
      </c>
      <c r="F90" s="16">
        <v>-1076.5</v>
      </c>
      <c r="G90" s="20"/>
      <c r="H90" s="27"/>
      <c r="I90" s="20">
        <f>E90/F90*100</f>
        <v>30.16256386437529</v>
      </c>
    </row>
    <row r="91" spans="1:9" s="67" customFormat="1" ht="18.75" customHeight="1">
      <c r="A91" s="61" t="s">
        <v>14</v>
      </c>
      <c r="B91" s="62">
        <f>B49+B50</f>
        <v>269488.5</v>
      </c>
      <c r="C91" s="62">
        <f>C49+C50</f>
        <v>304168.9</v>
      </c>
      <c r="D91" s="62">
        <f>D49+D50</f>
        <v>27644.2</v>
      </c>
      <c r="E91" s="62">
        <f>E49+E50</f>
        <v>149310.40000000002</v>
      </c>
      <c r="F91" s="62">
        <f>F49+F50</f>
        <v>122939.9</v>
      </c>
      <c r="G91" s="63">
        <f>E91/B91*100</f>
        <v>55.40511005107825</v>
      </c>
      <c r="H91" s="64">
        <f>E91/C91*100</f>
        <v>49.08799025804414</v>
      </c>
      <c r="I91" s="63">
        <f>E91/F91*100</f>
        <v>121.44991170482491</v>
      </c>
    </row>
    <row r="92" spans="1:9" s="29" customFormat="1" ht="12" customHeight="1">
      <c r="A92" s="56"/>
      <c r="B92" s="14"/>
      <c r="C92" s="40"/>
      <c r="D92" s="14"/>
      <c r="E92" s="40"/>
      <c r="F92" s="14"/>
      <c r="G92" s="33"/>
      <c r="H92" s="50"/>
      <c r="I92" s="33"/>
    </row>
    <row r="93" spans="1:9" ht="16.5" customHeight="1">
      <c r="A93" s="71" t="s">
        <v>15</v>
      </c>
      <c r="B93" s="72"/>
      <c r="C93" s="72"/>
      <c r="D93" s="72"/>
      <c r="E93" s="72"/>
      <c r="F93" s="72"/>
      <c r="G93" s="72"/>
      <c r="H93" s="72"/>
      <c r="I93" s="73"/>
    </row>
    <row r="94" spans="1:9" ht="24.75" customHeight="1">
      <c r="A94" s="9" t="s">
        <v>16</v>
      </c>
      <c r="B94" s="15">
        <v>17733.2</v>
      </c>
      <c r="C94" s="21">
        <v>17943.4</v>
      </c>
      <c r="D94" s="16">
        <v>1267.2</v>
      </c>
      <c r="E94" s="43">
        <v>8334.6</v>
      </c>
      <c r="F94" s="15">
        <v>8862.7</v>
      </c>
      <c r="G94" s="20">
        <f>E94/B94*100</f>
        <v>46.99997744343942</v>
      </c>
      <c r="H94" s="27">
        <f>E94/C94*100</f>
        <v>46.449390862378365</v>
      </c>
      <c r="I94" s="20">
        <f>E94/F94*100</f>
        <v>94.04131923680143</v>
      </c>
    </row>
    <row r="95" spans="1:9" ht="12.75">
      <c r="A95" s="26" t="s">
        <v>17</v>
      </c>
      <c r="B95" s="37">
        <v>15063.5</v>
      </c>
      <c r="C95" s="36">
        <v>15096.1</v>
      </c>
      <c r="D95" s="37">
        <v>678.6</v>
      </c>
      <c r="E95" s="42">
        <v>6689.6</v>
      </c>
      <c r="F95" s="37">
        <v>6018.8</v>
      </c>
      <c r="G95" s="20">
        <f>E95/B95*100</f>
        <v>44.409333820161315</v>
      </c>
      <c r="H95" s="27">
        <f>E95/C95*100</f>
        <v>44.3134319459993</v>
      </c>
      <c r="I95" s="20">
        <f>E95/F95*100</f>
        <v>111.14507875323984</v>
      </c>
    </row>
    <row r="96" spans="1:9" ht="12.75">
      <c r="A96" s="26" t="s">
        <v>52</v>
      </c>
      <c r="B96" s="37">
        <v>606.8</v>
      </c>
      <c r="C96" s="36">
        <v>606.8</v>
      </c>
      <c r="D96" s="37">
        <v>0.4</v>
      </c>
      <c r="E96" s="42">
        <v>418.4</v>
      </c>
      <c r="F96" s="37">
        <v>453.5</v>
      </c>
      <c r="G96" s="20">
        <f>E96/B96*100</f>
        <v>68.95187870797626</v>
      </c>
      <c r="H96" s="27">
        <f>E96/C96*100</f>
        <v>68.95187870797626</v>
      </c>
      <c r="I96" s="20">
        <f>E96/F96*100</f>
        <v>92.26019845644983</v>
      </c>
    </row>
    <row r="97" spans="1:9" ht="12.75">
      <c r="A97" s="26" t="s">
        <v>18</v>
      </c>
      <c r="B97" s="37">
        <f>B94-B95-B96</f>
        <v>2062.9000000000005</v>
      </c>
      <c r="C97" s="36">
        <f>C94-C95-C96</f>
        <v>2240.500000000001</v>
      </c>
      <c r="D97" s="37">
        <f>D94-D95-D96</f>
        <v>588.2</v>
      </c>
      <c r="E97" s="42">
        <f>E94-E95-E96</f>
        <v>1226.6</v>
      </c>
      <c r="F97" s="37">
        <f>F94-F95-F96</f>
        <v>2390.4000000000005</v>
      </c>
      <c r="G97" s="20">
        <f>E97/B97*100</f>
        <v>59.45998351834794</v>
      </c>
      <c r="H97" s="27">
        <f>E97/C97*100</f>
        <v>54.746708324034785</v>
      </c>
      <c r="I97" s="20">
        <f>E97/F97*100</f>
        <v>51.313587684069596</v>
      </c>
    </row>
    <row r="98" spans="1:9" ht="12.75">
      <c r="A98" s="9" t="s">
        <v>93</v>
      </c>
      <c r="B98" s="16">
        <v>1025.9</v>
      </c>
      <c r="C98" s="22">
        <v>1035.9</v>
      </c>
      <c r="D98" s="16"/>
      <c r="E98" s="43">
        <v>1035.9</v>
      </c>
      <c r="F98" s="16">
        <v>964.2</v>
      </c>
      <c r="G98" s="20">
        <f>E98/B98*100</f>
        <v>100.97475387464665</v>
      </c>
      <c r="H98" s="27">
        <f>E98/C98*100</f>
        <v>100</v>
      </c>
      <c r="I98" s="20">
        <f>E98/F98*100</f>
        <v>107.43621655258247</v>
      </c>
    </row>
    <row r="99" spans="1:9" ht="12.75">
      <c r="A99" s="12" t="s">
        <v>94</v>
      </c>
      <c r="B99" s="37"/>
      <c r="C99" s="36"/>
      <c r="D99" s="37"/>
      <c r="E99" s="42"/>
      <c r="F99" s="37"/>
      <c r="G99" s="20"/>
      <c r="H99" s="27"/>
      <c r="I99" s="20"/>
    </row>
    <row r="100" spans="1:9" ht="12.75">
      <c r="A100" s="13" t="s">
        <v>97</v>
      </c>
      <c r="B100" s="17">
        <v>1025.9</v>
      </c>
      <c r="C100" s="23">
        <v>1035.9</v>
      </c>
      <c r="D100" s="17"/>
      <c r="E100" s="44">
        <v>1035.9</v>
      </c>
      <c r="F100" s="17">
        <v>964.2</v>
      </c>
      <c r="G100" s="20">
        <f aca="true" t="shared" si="11" ref="G100:G105">E100/B100*100</f>
        <v>100.97475387464665</v>
      </c>
      <c r="H100" s="27">
        <f aca="true" t="shared" si="12" ref="H100:H106">E100/C100*100</f>
        <v>100</v>
      </c>
      <c r="I100" s="20">
        <f>E100/F100*100</f>
        <v>107.43621655258247</v>
      </c>
    </row>
    <row r="101" spans="1:9" ht="25.5" customHeight="1">
      <c r="A101" s="9" t="s">
        <v>55</v>
      </c>
      <c r="B101" s="15">
        <v>1654</v>
      </c>
      <c r="C101" s="21">
        <v>1548</v>
      </c>
      <c r="D101" s="15">
        <v>0</v>
      </c>
      <c r="E101" s="41">
        <v>712.2</v>
      </c>
      <c r="F101" s="15">
        <v>188.7</v>
      </c>
      <c r="G101" s="20">
        <f t="shared" si="11"/>
        <v>43.059250302297464</v>
      </c>
      <c r="H101" s="27">
        <f t="shared" si="12"/>
        <v>46.007751937984494</v>
      </c>
      <c r="I101" s="20">
        <f>E101/F101*100</f>
        <v>377.4244833068363</v>
      </c>
    </row>
    <row r="102" spans="1:9" ht="11.25" customHeight="1">
      <c r="A102" s="9" t="s">
        <v>126</v>
      </c>
      <c r="B102" s="15">
        <v>902.7</v>
      </c>
      <c r="C102" s="21">
        <v>902.7</v>
      </c>
      <c r="D102" s="15"/>
      <c r="E102" s="41">
        <v>430.4</v>
      </c>
      <c r="F102" s="15"/>
      <c r="G102" s="20">
        <f t="shared" si="11"/>
        <v>47.679184668217566</v>
      </c>
      <c r="H102" s="27">
        <f t="shared" si="12"/>
        <v>47.679184668217566</v>
      </c>
      <c r="I102" s="20"/>
    </row>
    <row r="103" spans="1:9" ht="11.25" customHeight="1">
      <c r="A103" s="9" t="s">
        <v>19</v>
      </c>
      <c r="B103" s="15">
        <f>B104+B105</f>
        <v>32444.5</v>
      </c>
      <c r="C103" s="21">
        <v>35838.5</v>
      </c>
      <c r="D103" s="15">
        <f>D104+D105</f>
        <v>0</v>
      </c>
      <c r="E103" s="41">
        <v>5915</v>
      </c>
      <c r="F103" s="15">
        <v>6435.3</v>
      </c>
      <c r="G103" s="20">
        <f t="shared" si="11"/>
        <v>18.231133165867867</v>
      </c>
      <c r="H103" s="27">
        <f t="shared" si="12"/>
        <v>16.504597011593678</v>
      </c>
      <c r="I103" s="20">
        <f>E103/F103*100</f>
        <v>91.91490684194987</v>
      </c>
    </row>
    <row r="104" spans="1:9" ht="12.75">
      <c r="A104" s="26" t="s">
        <v>99</v>
      </c>
      <c r="B104" s="37">
        <v>110</v>
      </c>
      <c r="C104" s="36">
        <v>110</v>
      </c>
      <c r="D104" s="37"/>
      <c r="E104" s="42">
        <v>24.1</v>
      </c>
      <c r="F104" s="37">
        <v>5.6</v>
      </c>
      <c r="G104" s="20">
        <f t="shared" si="11"/>
        <v>21.90909090909091</v>
      </c>
      <c r="H104" s="27">
        <f t="shared" si="12"/>
        <v>21.90909090909091</v>
      </c>
      <c r="I104" s="20">
        <f>E104/F104*100</f>
        <v>430.3571428571429</v>
      </c>
    </row>
    <row r="105" spans="1:9" ht="11.25" customHeight="1">
      <c r="A105" s="26" t="s">
        <v>98</v>
      </c>
      <c r="B105" s="37">
        <v>32334.5</v>
      </c>
      <c r="C105" s="36">
        <v>35728.5</v>
      </c>
      <c r="D105" s="37"/>
      <c r="E105" s="42">
        <v>5890.9</v>
      </c>
      <c r="F105" s="37">
        <v>6429.7</v>
      </c>
      <c r="G105" s="20">
        <f t="shared" si="11"/>
        <v>18.21862097759359</v>
      </c>
      <c r="H105" s="27">
        <f t="shared" si="12"/>
        <v>16.487957792798465</v>
      </c>
      <c r="I105" s="20">
        <f>E105/F105*100</f>
        <v>91.62013779803101</v>
      </c>
    </row>
    <row r="106" spans="1:9" ht="12.75">
      <c r="A106" s="13" t="s">
        <v>95</v>
      </c>
      <c r="B106" s="37"/>
      <c r="C106" s="23">
        <v>12036.1</v>
      </c>
      <c r="D106" s="37"/>
      <c r="E106" s="42">
        <v>0</v>
      </c>
      <c r="F106" s="37"/>
      <c r="G106" s="20"/>
      <c r="H106" s="27">
        <f t="shared" si="12"/>
        <v>0</v>
      </c>
      <c r="I106" s="20"/>
    </row>
    <row r="107" spans="1:9" ht="1.5" customHeight="1" hidden="1">
      <c r="A107" s="26" t="s">
        <v>112</v>
      </c>
      <c r="B107" s="37"/>
      <c r="C107" s="36"/>
      <c r="D107" s="37"/>
      <c r="E107" s="42">
        <v>0</v>
      </c>
      <c r="F107" s="37"/>
      <c r="G107" s="20"/>
      <c r="H107" s="27"/>
      <c r="I107" s="20"/>
    </row>
    <row r="108" spans="1:9" ht="12.75" hidden="1">
      <c r="A108" s="13" t="s">
        <v>95</v>
      </c>
      <c r="B108" s="37"/>
      <c r="C108" s="36"/>
      <c r="D108" s="37"/>
      <c r="E108" s="42">
        <v>0</v>
      </c>
      <c r="F108" s="37"/>
      <c r="G108" s="20"/>
      <c r="H108" s="27"/>
      <c r="I108" s="20"/>
    </row>
    <row r="109" spans="1:9" ht="25.5" hidden="1">
      <c r="A109" s="26" t="s">
        <v>111</v>
      </c>
      <c r="B109" s="37"/>
      <c r="C109" s="36"/>
      <c r="D109" s="37"/>
      <c r="E109" s="42">
        <v>0</v>
      </c>
      <c r="F109" s="37"/>
      <c r="G109" s="20"/>
      <c r="H109" s="27"/>
      <c r="I109" s="20"/>
    </row>
    <row r="110" spans="1:9" ht="12.75" hidden="1">
      <c r="A110" s="13"/>
      <c r="B110" s="37"/>
      <c r="C110" s="36"/>
      <c r="D110" s="37"/>
      <c r="E110" s="42"/>
      <c r="F110" s="37"/>
      <c r="G110" s="20"/>
      <c r="H110" s="27"/>
      <c r="I110" s="20"/>
    </row>
    <row r="111" spans="1:9" ht="12.75">
      <c r="A111" s="9" t="s">
        <v>20</v>
      </c>
      <c r="B111" s="15">
        <f>B112+B116+B115</f>
        <v>4288.5</v>
      </c>
      <c r="C111" s="21">
        <v>4293.1</v>
      </c>
      <c r="D111" s="15">
        <f>D112+D116+D115</f>
        <v>0</v>
      </c>
      <c r="E111" s="41">
        <v>1420.3</v>
      </c>
      <c r="F111" s="15">
        <v>452.7</v>
      </c>
      <c r="G111" s="20">
        <f>E111/B111*100</f>
        <v>33.11880610936225</v>
      </c>
      <c r="H111" s="27">
        <f>E111/C111*100</f>
        <v>33.08331974563835</v>
      </c>
      <c r="I111" s="20">
        <f>E111/F111*100</f>
        <v>313.73978352109566</v>
      </c>
    </row>
    <row r="112" spans="1:9" ht="12.75">
      <c r="A112" s="26" t="s">
        <v>21</v>
      </c>
      <c r="B112" s="37">
        <v>2788.5</v>
      </c>
      <c r="C112" s="36">
        <v>3143.1</v>
      </c>
      <c r="D112" s="37"/>
      <c r="E112" s="42">
        <v>1271.3</v>
      </c>
      <c r="F112" s="37">
        <v>0</v>
      </c>
      <c r="G112" s="20">
        <f>E112/B112*100</f>
        <v>45.59081943697328</v>
      </c>
      <c r="H112" s="27">
        <f>E112/C112*100</f>
        <v>40.447329070026406</v>
      </c>
      <c r="I112" s="20"/>
    </row>
    <row r="113" spans="1:9" ht="10.5" customHeight="1">
      <c r="A113" s="13" t="s">
        <v>94</v>
      </c>
      <c r="B113" s="37"/>
      <c r="C113" s="36"/>
      <c r="D113" s="37"/>
      <c r="E113" s="42"/>
      <c r="F113" s="37"/>
      <c r="G113" s="20"/>
      <c r="H113" s="27"/>
      <c r="I113" s="20"/>
    </row>
    <row r="114" spans="1:9" ht="12.75">
      <c r="A114" s="13" t="s">
        <v>96</v>
      </c>
      <c r="B114" s="17">
        <v>1788.5</v>
      </c>
      <c r="C114" s="23">
        <v>1852.4</v>
      </c>
      <c r="D114" s="17"/>
      <c r="E114" s="44"/>
      <c r="F114" s="17"/>
      <c r="G114" s="20">
        <f>E114/B114*100</f>
        <v>0</v>
      </c>
      <c r="H114" s="27">
        <f>E114/C114*100</f>
        <v>0</v>
      </c>
      <c r="I114" s="20"/>
    </row>
    <row r="115" spans="1:9" ht="15" customHeight="1">
      <c r="A115" s="26" t="s">
        <v>22</v>
      </c>
      <c r="B115" s="37"/>
      <c r="C115" s="36">
        <v>100</v>
      </c>
      <c r="D115" s="37"/>
      <c r="E115" s="42">
        <v>99</v>
      </c>
      <c r="F115" s="37">
        <v>76.3</v>
      </c>
      <c r="G115" s="20"/>
      <c r="H115" s="27">
        <f>E115/C115*100</f>
        <v>99</v>
      </c>
      <c r="I115" s="20"/>
    </row>
    <row r="116" spans="1:9" ht="11.25" customHeight="1">
      <c r="A116" s="26" t="s">
        <v>72</v>
      </c>
      <c r="B116" s="37">
        <v>1500</v>
      </c>
      <c r="C116" s="36">
        <v>1050</v>
      </c>
      <c r="D116" s="37"/>
      <c r="E116" s="42">
        <v>50</v>
      </c>
      <c r="F116" s="37">
        <v>376.4</v>
      </c>
      <c r="G116" s="20">
        <f>E116/B116*100</f>
        <v>3.3333333333333335</v>
      </c>
      <c r="H116" s="27">
        <f>E116/C116*100</f>
        <v>4.761904761904762</v>
      </c>
      <c r="I116" s="20">
        <f>E116/F116*100</f>
        <v>13.283740701381511</v>
      </c>
    </row>
    <row r="117" spans="1:9" ht="11.25" customHeight="1">
      <c r="A117" s="13" t="s">
        <v>96</v>
      </c>
      <c r="B117" s="37"/>
      <c r="C117" s="23">
        <v>50</v>
      </c>
      <c r="D117" s="37"/>
      <c r="E117" s="42"/>
      <c r="F117" s="37">
        <v>376.4</v>
      </c>
      <c r="G117" s="20"/>
      <c r="H117" s="27"/>
      <c r="I117" s="20">
        <f>E117/F117*100</f>
        <v>0</v>
      </c>
    </row>
    <row r="118" spans="1:9" ht="14.25" customHeight="1">
      <c r="A118" s="26" t="s">
        <v>127</v>
      </c>
      <c r="B118" s="18">
        <v>0</v>
      </c>
      <c r="C118" s="24"/>
      <c r="D118" s="18"/>
      <c r="E118" s="45">
        <v>50</v>
      </c>
      <c r="F118" s="18"/>
      <c r="G118" s="20"/>
      <c r="H118" s="27"/>
      <c r="I118" s="20"/>
    </row>
    <row r="119" spans="1:9" ht="12.75">
      <c r="A119" s="9" t="s">
        <v>23</v>
      </c>
      <c r="B119" s="15">
        <v>182878</v>
      </c>
      <c r="C119" s="21">
        <v>199349.6</v>
      </c>
      <c r="D119" s="15">
        <v>3486.7</v>
      </c>
      <c r="E119" s="41">
        <v>106311.4</v>
      </c>
      <c r="F119" s="15">
        <v>73354.7</v>
      </c>
      <c r="G119" s="20">
        <f>E119/B119*100</f>
        <v>58.13241614628332</v>
      </c>
      <c r="H119" s="27">
        <f>E119/C119*100</f>
        <v>53.3291263187887</v>
      </c>
      <c r="I119" s="20">
        <f>E119/F119*100</f>
        <v>144.92786419956732</v>
      </c>
    </row>
    <row r="120" spans="1:9" ht="12.75">
      <c r="A120" s="26" t="s">
        <v>17</v>
      </c>
      <c r="B120" s="37">
        <v>7620.4</v>
      </c>
      <c r="C120" s="36">
        <v>7678.2</v>
      </c>
      <c r="D120" s="37"/>
      <c r="E120" s="42">
        <v>3561.9</v>
      </c>
      <c r="F120" s="37">
        <v>57798</v>
      </c>
      <c r="G120" s="20">
        <f>E120/B120*100</f>
        <v>46.74164085874757</v>
      </c>
      <c r="H120" s="27">
        <f>E120/C120*100</f>
        <v>46.389778854419006</v>
      </c>
      <c r="I120" s="20">
        <f>E120/F120*100</f>
        <v>6.1626699885809195</v>
      </c>
    </row>
    <row r="121" spans="1:9" ht="12.75">
      <c r="A121" s="26" t="s">
        <v>51</v>
      </c>
      <c r="B121" s="37">
        <v>0</v>
      </c>
      <c r="C121" s="36">
        <v>98</v>
      </c>
      <c r="D121" s="37"/>
      <c r="E121" s="42">
        <v>0</v>
      </c>
      <c r="F121" s="37">
        <v>4587.2</v>
      </c>
      <c r="G121" s="20"/>
      <c r="H121" s="27"/>
      <c r="I121" s="20">
        <f>E121/F121*100</f>
        <v>0</v>
      </c>
    </row>
    <row r="122" spans="1:9" ht="26.25" customHeight="1">
      <c r="A122" s="26" t="s">
        <v>128</v>
      </c>
      <c r="B122" s="37">
        <v>171825.9</v>
      </c>
      <c r="C122" s="36">
        <v>188274</v>
      </c>
      <c r="D122" s="37"/>
      <c r="E122" s="42">
        <v>101346.2</v>
      </c>
      <c r="F122" s="37">
        <v>0</v>
      </c>
      <c r="G122" s="20">
        <f>E122/B122*100</f>
        <v>58.981911341654545</v>
      </c>
      <c r="H122" s="27">
        <f>E122/C122*100</f>
        <v>53.82910014128345</v>
      </c>
      <c r="I122" s="20"/>
    </row>
    <row r="123" spans="1:9" ht="12.75" customHeight="1">
      <c r="A123" s="26" t="s">
        <v>18</v>
      </c>
      <c r="B123" s="37">
        <f>B119-B120-B121-B124</f>
        <v>175257.6</v>
      </c>
      <c r="C123" s="36">
        <f>C119-C120-C121-C124-C122</f>
        <v>3261.5</v>
      </c>
      <c r="D123" s="36">
        <f>D119-D120-D121-D124-D122</f>
        <v>3486.7</v>
      </c>
      <c r="E123" s="37">
        <f>E119-E120-E121-E124-E122</f>
        <v>1403.300000000003</v>
      </c>
      <c r="F123" s="37">
        <f>F119-F120-F121-F124-F122</f>
        <v>10969.499999999996</v>
      </c>
      <c r="G123" s="20">
        <f>E123/B123*100</f>
        <v>0.8007070734735628</v>
      </c>
      <c r="H123" s="27">
        <f>E123/C123*100</f>
        <v>43.02621493177995</v>
      </c>
      <c r="I123" s="20">
        <f>E123/F123*100</f>
        <v>12.792743516112889</v>
      </c>
    </row>
    <row r="124" spans="1:9" ht="12" customHeight="1" hidden="1">
      <c r="A124" s="26" t="s">
        <v>105</v>
      </c>
      <c r="B124" s="37">
        <v>0</v>
      </c>
      <c r="C124" s="36">
        <v>37.9</v>
      </c>
      <c r="D124" s="37"/>
      <c r="E124" s="42">
        <v>0</v>
      </c>
      <c r="F124" s="37">
        <v>0</v>
      </c>
      <c r="G124" s="20"/>
      <c r="H124" s="27">
        <f>E124/C124*100</f>
        <v>0</v>
      </c>
      <c r="I124" s="20"/>
    </row>
    <row r="125" spans="1:9" ht="14.25" customHeight="1">
      <c r="A125" s="9" t="s">
        <v>100</v>
      </c>
      <c r="B125" s="16">
        <v>4965.8</v>
      </c>
      <c r="C125" s="22">
        <v>8072.2</v>
      </c>
      <c r="D125" s="16" t="e">
        <f>#REF!+#REF!</f>
        <v>#REF!</v>
      </c>
      <c r="E125" s="43">
        <v>5023.4</v>
      </c>
      <c r="F125" s="16">
        <v>3325.4</v>
      </c>
      <c r="G125" s="20">
        <f>E125/B125*100</f>
        <v>101.15993394820573</v>
      </c>
      <c r="H125" s="27">
        <f>E125/C125*100</f>
        <v>62.23086643046505</v>
      </c>
      <c r="I125" s="20">
        <f>E125/F125*100</f>
        <v>151.0615264329103</v>
      </c>
    </row>
    <row r="126" spans="1:9" ht="16.5" customHeight="1">
      <c r="A126" s="26" t="s">
        <v>129</v>
      </c>
      <c r="B126" s="37">
        <v>4965.8</v>
      </c>
      <c r="C126" s="36">
        <v>6305.8</v>
      </c>
      <c r="D126" s="37"/>
      <c r="E126" s="42">
        <v>3257</v>
      </c>
      <c r="F126" s="37"/>
      <c r="G126" s="20">
        <f>E126/B126*100</f>
        <v>65.58862620323009</v>
      </c>
      <c r="H126" s="27">
        <f>E126/C126*100</f>
        <v>51.65086111199213</v>
      </c>
      <c r="I126" s="20"/>
    </row>
    <row r="127" spans="1:9" ht="12.75">
      <c r="A127" s="26" t="s">
        <v>106</v>
      </c>
      <c r="B127" s="37">
        <v>0</v>
      </c>
      <c r="C127" s="36">
        <v>0</v>
      </c>
      <c r="D127" s="37"/>
      <c r="E127" s="42"/>
      <c r="F127" s="37">
        <v>424.9</v>
      </c>
      <c r="G127" s="20"/>
      <c r="H127" s="27"/>
      <c r="I127" s="20"/>
    </row>
    <row r="128" spans="1:9" ht="12.75">
      <c r="A128" s="13" t="s">
        <v>94</v>
      </c>
      <c r="B128" s="37"/>
      <c r="C128" s="36"/>
      <c r="D128" s="37"/>
      <c r="E128" s="42"/>
      <c r="F128" s="37"/>
      <c r="G128" s="20"/>
      <c r="H128" s="27"/>
      <c r="I128" s="20"/>
    </row>
    <row r="129" spans="1:9" ht="12.75">
      <c r="A129" s="13" t="s">
        <v>95</v>
      </c>
      <c r="B129" s="37"/>
      <c r="C129" s="23">
        <v>1766.4</v>
      </c>
      <c r="D129" s="18"/>
      <c r="E129" s="44">
        <v>1766.4</v>
      </c>
      <c r="F129" s="37">
        <v>262</v>
      </c>
      <c r="G129" s="20"/>
      <c r="H129" s="27"/>
      <c r="I129" s="20"/>
    </row>
    <row r="130" spans="1:9" ht="16.5" customHeight="1">
      <c r="A130" s="9" t="s">
        <v>101</v>
      </c>
      <c r="B130" s="15">
        <v>0</v>
      </c>
      <c r="C130" s="21">
        <v>0</v>
      </c>
      <c r="D130" s="15" t="e">
        <f>#REF!+#REF!+#REF!</f>
        <v>#REF!</v>
      </c>
      <c r="E130" s="41">
        <v>0</v>
      </c>
      <c r="F130" s="15">
        <v>11803.5</v>
      </c>
      <c r="G130" s="20"/>
      <c r="H130" s="27"/>
      <c r="I130" s="20">
        <f>E130/F130*100</f>
        <v>0</v>
      </c>
    </row>
    <row r="131" spans="1:9" ht="12.75">
      <c r="A131" s="9" t="s">
        <v>24</v>
      </c>
      <c r="B131" s="15">
        <f>B132+B133+B136</f>
        <v>4113</v>
      </c>
      <c r="C131" s="21">
        <v>12882.3</v>
      </c>
      <c r="D131" s="15">
        <f>D132+D133+D136</f>
        <v>0</v>
      </c>
      <c r="E131" s="41">
        <v>4669.3</v>
      </c>
      <c r="F131" s="15">
        <v>657.4</v>
      </c>
      <c r="G131" s="20">
        <f>E131/B131*100</f>
        <v>113.52540724531973</v>
      </c>
      <c r="H131" s="27">
        <f>E131/C131*100</f>
        <v>36.245856718132636</v>
      </c>
      <c r="I131" s="20">
        <f>E131/F131*100</f>
        <v>710.2677213264375</v>
      </c>
    </row>
    <row r="132" spans="1:9" ht="12.75">
      <c r="A132" s="26" t="s">
        <v>25</v>
      </c>
      <c r="B132" s="37">
        <v>280.1</v>
      </c>
      <c r="C132" s="36">
        <v>280.1</v>
      </c>
      <c r="D132" s="37"/>
      <c r="E132" s="42">
        <v>62.7</v>
      </c>
      <c r="F132" s="37">
        <v>47.8</v>
      </c>
      <c r="G132" s="20">
        <f>E132/B132*100</f>
        <v>22.38486254908961</v>
      </c>
      <c r="H132" s="27">
        <f>E132/C132*100</f>
        <v>22.38486254908961</v>
      </c>
      <c r="I132" s="20">
        <f>E132/F132*100</f>
        <v>131.17154811715483</v>
      </c>
    </row>
    <row r="133" spans="1:9" ht="15" customHeight="1">
      <c r="A133" s="26" t="s">
        <v>26</v>
      </c>
      <c r="B133" s="37">
        <v>1622.7</v>
      </c>
      <c r="C133" s="36">
        <v>8899.9</v>
      </c>
      <c r="D133" s="37"/>
      <c r="E133" s="42">
        <v>2451.8</v>
      </c>
      <c r="F133" s="37">
        <v>1.6</v>
      </c>
      <c r="G133" s="20">
        <f>E133/B133*100</f>
        <v>151.0938559191471</v>
      </c>
      <c r="H133" s="27">
        <f>E133/C133*100</f>
        <v>27.548624141844293</v>
      </c>
      <c r="I133" s="20">
        <f>E133/F133*100</f>
        <v>153237.5</v>
      </c>
    </row>
    <row r="134" spans="1:9" ht="12.75" customHeight="1">
      <c r="A134" s="13" t="s">
        <v>94</v>
      </c>
      <c r="B134" s="37"/>
      <c r="C134" s="36"/>
      <c r="D134" s="37"/>
      <c r="E134" s="42"/>
      <c r="F134" s="37"/>
      <c r="G134" s="20"/>
      <c r="H134" s="27"/>
      <c r="I134" s="20"/>
    </row>
    <row r="135" spans="1:9" ht="10.5" customHeight="1">
      <c r="A135" s="13" t="s">
        <v>95</v>
      </c>
      <c r="B135" s="17">
        <v>1611.4</v>
      </c>
      <c r="C135" s="23">
        <v>8888.6</v>
      </c>
      <c r="D135" s="17"/>
      <c r="E135" s="44">
        <v>2450.4</v>
      </c>
      <c r="F135" s="17"/>
      <c r="G135" s="20">
        <f aca="true" t="shared" si="13" ref="G135:G143">E135/B135*100</f>
        <v>152.06652600223407</v>
      </c>
      <c r="H135" s="27">
        <f aca="true" t="shared" si="14" ref="H135:H143">E135/C135*100</f>
        <v>27.56789595661859</v>
      </c>
      <c r="I135" s="20"/>
    </row>
    <row r="136" spans="1:9" ht="15.75" customHeight="1">
      <c r="A136" s="26" t="s">
        <v>62</v>
      </c>
      <c r="B136" s="37">
        <v>2210.2</v>
      </c>
      <c r="C136" s="36">
        <v>3702.3</v>
      </c>
      <c r="D136" s="37"/>
      <c r="E136" s="42">
        <v>2154.8</v>
      </c>
      <c r="F136" s="37">
        <v>608</v>
      </c>
      <c r="G136" s="20">
        <f t="shared" si="13"/>
        <v>97.49343950773687</v>
      </c>
      <c r="H136" s="27">
        <f t="shared" si="14"/>
        <v>58.20165842854442</v>
      </c>
      <c r="I136" s="20">
        <f>E136/F136*100</f>
        <v>354.40789473684214</v>
      </c>
    </row>
    <row r="137" spans="1:9" ht="11.25" customHeight="1">
      <c r="A137" s="13" t="s">
        <v>95</v>
      </c>
      <c r="B137" s="37">
        <v>742.3</v>
      </c>
      <c r="C137" s="23">
        <v>2253.9</v>
      </c>
      <c r="D137" s="37"/>
      <c r="E137" s="44">
        <v>1485</v>
      </c>
      <c r="F137" s="37"/>
      <c r="G137" s="20">
        <f t="shared" si="13"/>
        <v>200.05388656877275</v>
      </c>
      <c r="H137" s="27">
        <f t="shared" si="14"/>
        <v>65.88579795021961</v>
      </c>
      <c r="I137" s="20"/>
    </row>
    <row r="138" spans="1:9" ht="15" customHeight="1">
      <c r="A138" s="9" t="s">
        <v>84</v>
      </c>
      <c r="B138" s="16">
        <v>180</v>
      </c>
      <c r="C138" s="22">
        <v>180</v>
      </c>
      <c r="D138" s="16" t="e">
        <f>#REF!+D139</f>
        <v>#REF!</v>
      </c>
      <c r="E138" s="43">
        <v>71</v>
      </c>
      <c r="F138" s="16">
        <v>758.1</v>
      </c>
      <c r="G138" s="20">
        <f t="shared" si="13"/>
        <v>39.44444444444444</v>
      </c>
      <c r="H138" s="27">
        <f t="shared" si="14"/>
        <v>39.44444444444444</v>
      </c>
      <c r="I138" s="20">
        <f>E138/F138*100</f>
        <v>9.36551906080992</v>
      </c>
    </row>
    <row r="139" spans="1:9" ht="28.5" customHeight="1">
      <c r="A139" s="26" t="s">
        <v>128</v>
      </c>
      <c r="B139" s="37">
        <v>180</v>
      </c>
      <c r="C139" s="36">
        <v>180</v>
      </c>
      <c r="D139" s="37"/>
      <c r="E139" s="42">
        <v>71</v>
      </c>
      <c r="F139" s="37"/>
      <c r="G139" s="20">
        <f t="shared" si="13"/>
        <v>39.44444444444444</v>
      </c>
      <c r="H139" s="27">
        <f t="shared" si="14"/>
        <v>39.44444444444444</v>
      </c>
      <c r="I139" s="20"/>
    </row>
    <row r="140" spans="1:9" ht="12" customHeight="1">
      <c r="A140" s="9" t="s">
        <v>27</v>
      </c>
      <c r="B140" s="15">
        <v>24205.6</v>
      </c>
      <c r="C140" s="21">
        <v>26755.6</v>
      </c>
      <c r="D140" s="15">
        <v>1382.3</v>
      </c>
      <c r="E140" s="41">
        <v>13271.3</v>
      </c>
      <c r="F140" s="15">
        <v>10916.2</v>
      </c>
      <c r="G140" s="20">
        <f t="shared" si="13"/>
        <v>54.827395313481176</v>
      </c>
      <c r="H140" s="27">
        <f t="shared" si="14"/>
        <v>49.60195248845102</v>
      </c>
      <c r="I140" s="20">
        <f>E140/F140*100</f>
        <v>121.57435737710924</v>
      </c>
    </row>
    <row r="141" spans="1:9" ht="12.75">
      <c r="A141" s="26" t="s">
        <v>102</v>
      </c>
      <c r="B141" s="37">
        <v>23255.6</v>
      </c>
      <c r="C141" s="36">
        <v>25805.6</v>
      </c>
      <c r="D141" s="37"/>
      <c r="E141" s="42">
        <v>12696.2</v>
      </c>
      <c r="F141" s="37">
        <v>10566.2</v>
      </c>
      <c r="G141" s="20">
        <f t="shared" si="13"/>
        <v>54.594162266292855</v>
      </c>
      <c r="H141" s="27">
        <f t="shared" si="14"/>
        <v>49.19939858015315</v>
      </c>
      <c r="I141" s="20">
        <f>E141/F141*100</f>
        <v>120.15861899263689</v>
      </c>
    </row>
    <row r="142" spans="1:9" ht="22.5" customHeight="1">
      <c r="A142" s="26" t="s">
        <v>103</v>
      </c>
      <c r="B142" s="37">
        <v>950</v>
      </c>
      <c r="C142" s="36">
        <v>950</v>
      </c>
      <c r="D142" s="37"/>
      <c r="E142" s="42">
        <v>575.1</v>
      </c>
      <c r="F142" s="37">
        <v>350</v>
      </c>
      <c r="G142" s="20">
        <f t="shared" si="13"/>
        <v>60.536842105263155</v>
      </c>
      <c r="H142" s="27">
        <f t="shared" si="14"/>
        <v>60.536842105263155</v>
      </c>
      <c r="I142" s="20"/>
    </row>
    <row r="143" spans="1:9" s="67" customFormat="1" ht="21.75" customHeight="1">
      <c r="A143" s="61" t="s">
        <v>28</v>
      </c>
      <c r="B143" s="65">
        <f>B94+B101+B103+B111+B119+B125+B130+B131+B140+B98+B138</f>
        <v>273488.5</v>
      </c>
      <c r="C143" s="65">
        <f>C94+C101+C103+C111+C119+C125+C130+C131+C140+C98+C138</f>
        <v>307898.6</v>
      </c>
      <c r="D143" s="65" t="e">
        <f>D94+D101+D103+D111+D119+D125+D130+D131+D140+D98+D138</f>
        <v>#REF!</v>
      </c>
      <c r="E143" s="66">
        <f>E94+E101+E103+E111+E119+E125+E130+E131+E140+E98+E138</f>
        <v>146764.39999999997</v>
      </c>
      <c r="F143" s="66">
        <f>F94+F101+F103+F111+F119+F125+F130+F131+F140+F98+F138</f>
        <v>117718.9</v>
      </c>
      <c r="G143" s="63">
        <f t="shared" si="13"/>
        <v>53.66382864361754</v>
      </c>
      <c r="H143" s="64">
        <f t="shared" si="14"/>
        <v>47.666472013838316</v>
      </c>
      <c r="I143" s="63">
        <f>E143/F143*100</f>
        <v>124.67360806123737</v>
      </c>
    </row>
    <row r="144" spans="1:9" ht="9.75" customHeight="1">
      <c r="A144" s="13" t="s">
        <v>94</v>
      </c>
      <c r="B144" s="16"/>
      <c r="C144" s="22"/>
      <c r="D144" s="16"/>
      <c r="E144" s="43"/>
      <c r="F144" s="16"/>
      <c r="G144" s="20"/>
      <c r="H144" s="27"/>
      <c r="I144" s="20"/>
    </row>
    <row r="145" spans="1:9" ht="12" customHeight="1">
      <c r="A145" s="13" t="s">
        <v>95</v>
      </c>
      <c r="B145" s="17">
        <f>B100+B114+B135+B140+B137+B117</f>
        <v>29373.699999999997</v>
      </c>
      <c r="C145" s="17">
        <f>C100+C114+C135+C140+C137+C117+C106</f>
        <v>52872.5</v>
      </c>
      <c r="D145" s="17">
        <f>D100+D114+D135+D140+D137+D117+D106</f>
        <v>1382.3</v>
      </c>
      <c r="E145" s="17">
        <f>E100+E114+E135+E140+E137+E117+E106</f>
        <v>18242.6</v>
      </c>
      <c r="F145" s="17">
        <f>F100+F114+F135+F140+F137+F117+F129</f>
        <v>12518.800000000001</v>
      </c>
      <c r="G145" s="20">
        <f>E145/B145*100</f>
        <v>62.10521657128656</v>
      </c>
      <c r="H145" s="27">
        <f>E145/C145*100</f>
        <v>34.50300250602865</v>
      </c>
      <c r="I145" s="20">
        <f>E145/F145*100</f>
        <v>145.72163466146912</v>
      </c>
    </row>
    <row r="146" spans="1:9" ht="22.5" customHeight="1">
      <c r="A146" s="9" t="s">
        <v>32</v>
      </c>
      <c r="B146" s="19">
        <f>B91-B143</f>
        <v>-4000</v>
      </c>
      <c r="C146" s="25">
        <f>C91-C143</f>
        <v>-3729.6999999999534</v>
      </c>
      <c r="D146" s="19" t="e">
        <f>D91-D143</f>
        <v>#REF!</v>
      </c>
      <c r="E146" s="46">
        <f>E91-E143</f>
        <v>2546.000000000058</v>
      </c>
      <c r="F146" s="19">
        <f>F91-F143</f>
        <v>5221</v>
      </c>
      <c r="G146" s="20"/>
      <c r="H146" s="27"/>
      <c r="I146" s="20"/>
    </row>
    <row r="147" ht="15" customHeight="1">
      <c r="A147" s="1"/>
    </row>
    <row r="149" spans="1:8" ht="12.75">
      <c r="A149" s="11" t="s">
        <v>107</v>
      </c>
      <c r="F149" s="74" t="s">
        <v>108</v>
      </c>
      <c r="G149" s="74"/>
      <c r="H149" s="74"/>
    </row>
  </sheetData>
  <mergeCells count="4">
    <mergeCell ref="A1:I1"/>
    <mergeCell ref="G3:I3"/>
    <mergeCell ref="A93:I93"/>
    <mergeCell ref="F149:H14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comp</cp:lastModifiedBy>
  <cp:lastPrinted>2012-07-06T12:30:09Z</cp:lastPrinted>
  <dcterms:created xsi:type="dcterms:W3CDTF">2006-03-13T07:15:44Z</dcterms:created>
  <dcterms:modified xsi:type="dcterms:W3CDTF">2012-07-07T11:43:56Z</dcterms:modified>
  <cp:category/>
  <cp:version/>
  <cp:contentType/>
  <cp:contentStatus/>
</cp:coreProperties>
</file>