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 01.04" sheetId="1" r:id="rId1"/>
  </sheets>
  <definedNames/>
  <calcPr fullCalcOnLoad="1"/>
</workbook>
</file>

<file path=xl/sharedStrings.xml><?xml version="1.0" encoding="utf-8"?>
<sst xmlns="http://schemas.openxmlformats.org/spreadsheetml/2006/main" count="153" uniqueCount="137">
  <si>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</si>
  <si>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</si>
  <si>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</si>
  <si>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</si>
  <si>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</si>
  <si>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</si>
  <si>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</si>
  <si>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</si>
  <si>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</si>
  <si>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</si>
  <si>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</si>
  <si>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</si>
  <si>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</si>
  <si>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</si>
  <si>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</si>
  <si>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</si>
  <si>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</si>
  <si>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</si>
  <si>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</si>
  <si>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</si>
  <si>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</si>
  <si>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</si>
  <si>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</si>
  <si>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</si>
  <si>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</si>
  <si>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</si>
  <si>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</si>
  <si>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</si>
  <si>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</si>
  <si>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</si>
  <si>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</si>
  <si>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</si>
  <si>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</si>
  <si>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</si>
  <si>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</si>
  <si>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</si>
  <si>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</si>
  <si>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</si>
  <si>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</si>
  <si>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</si>
  <si>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</si>
  <si>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</si>
  <si>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</si>
  <si>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</si>
  <si>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</si>
  <si>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</si>
  <si>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</si>
  <si>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</si>
  <si>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Налог с продаж</t>
  </si>
  <si>
    <t>Налог на добычу прочих полезных ископаемых</t>
  </si>
  <si>
    <t>% исп.к уточ.   плану</t>
  </si>
  <si>
    <t xml:space="preserve">  -коммунальные услуги</t>
  </si>
  <si>
    <t xml:space="preserve"> -коммунальные услуги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</si>
  <si>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</si>
  <si>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</si>
  <si>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</si>
  <si>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</si>
  <si>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</si>
  <si>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</si>
  <si>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</si>
  <si>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</si>
  <si>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</si>
  <si>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</si>
  <si>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</si>
  <si>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</si>
  <si>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</si>
  <si>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</si>
  <si>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% исп.к утв. плану</t>
  </si>
  <si>
    <t>Прочие субсидии бюджетам муниципальных районов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</si>
  <si>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</si>
  <si>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</si>
  <si>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</si>
  <si>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</si>
  <si>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</si>
  <si>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</si>
  <si>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</si>
  <si>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</si>
  <si>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</si>
  <si>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</si>
  <si>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</si>
  <si>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</si>
  <si>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</si>
  <si>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</si>
  <si>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</si>
  <si>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</si>
  <si>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</si>
  <si>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</si>
  <si>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</si>
  <si>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</si>
  <si>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</si>
  <si>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 xml:space="preserve"> 2. ДОХОДЫ ОТ ПРЕДПРИНИМАТ.  И ИНОЙ ПРИНОСЯЩЕЙ ДОХОД ДЕЯТЕЛЬНОСТИ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</si>
  <si>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</si>
  <si>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</si>
  <si>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</si>
  <si>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</si>
  <si>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</si>
  <si>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</si>
  <si>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</si>
  <si>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</si>
  <si>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</si>
  <si>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</si>
  <si>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</si>
  <si>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</si>
  <si>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</si>
  <si>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</si>
  <si>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</si>
  <si>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</si>
  <si>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>Начальник финансового отдела</t>
  </si>
  <si>
    <t>И.Г. Васильева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</si>
  <si>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</si>
  <si>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</si>
  <si>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Прочие межбюджетные трансферты, передаваемые бюджетам муниципальных районов на оплату труда работников ДДУ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</si>
  <si>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</si>
  <si>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</si>
  <si>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</si>
  <si>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>св2р</t>
  </si>
  <si>
    <t>св5р</t>
  </si>
  <si>
    <t xml:space="preserve">Субсидии бюджетам МР на реализацию федеральных целевых программ("Жилище") </t>
  </si>
  <si>
    <t>Государственная пошлина за государственную регистрацию транспортных средств</t>
  </si>
  <si>
    <t>Прочие межбюджетные трансферты на возмещение налога на имущество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</si>
  <si>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</si>
  <si>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</si>
  <si>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</si>
  <si>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</si>
  <si>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</si>
  <si>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Прчие безвозмездные поступления</t>
  </si>
  <si>
    <t>Прчие безвозмездные поступления в бюджеты муниципальных районов</t>
  </si>
  <si>
    <t xml:space="preserve">  АНАЛИЗ ИСПОЛНЕНИЯ БЮДЖЕТА МУНИЦИПАЛЬНОГО  РАЙОНА  НА 01 апреля  2012 Г.</t>
  </si>
  <si>
    <t>Субсидии бюджетам МР на реализацию федеральных целевых программ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</si>
  <si>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</si>
  <si>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</si>
  <si>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</si>
  <si>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</si>
  <si>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</si>
  <si>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Исполнено на 01.04.12</t>
  </si>
  <si>
    <t>Исполнено на 01.04.11</t>
  </si>
  <si>
    <t>св.2 раз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</si>
</sst>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color indexed="12"/>
      <name val="Arial Cyr"/>
      <family val="0"/>
    </font>
    <font>
      <b/>
      <i/>
      <u val="single"/>
      <sz val="10"/>
      <name val="Arial Cyr"/>
      <family val="0"/>
    </font>
    <font>
      <sz val="10"/>
      <color indexed="12"/>
      <name val="Arial Cyr"/>
      <family val="0"/>
    </font>
    <font>
      <i/>
      <sz val="10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7" sqref="M97"/>
    </sheetView>
  </sheetViews>
  <sheetFormatPr defaultColWidth="9.00390625" defaultRowHeight="12.75"/>
  <cols>
    <col min="1" max="1" width="41.375" style="28" customWidth="1"/>
    <col min="2" max="2" width="11.625" style="29" customWidth="1"/>
    <col min="3" max="3" width="11.125" style="38" customWidth="1"/>
    <col min="4" max="4" width="10.75390625" style="29" hidden="1" customWidth="1"/>
    <col min="5" max="5" width="10.625" style="38" customWidth="1"/>
    <col min="6" max="6" width="10.625" style="29" customWidth="1"/>
    <col min="7" max="7" width="8.875" style="28" customWidth="1"/>
    <col min="8" max="8" width="10.25390625" style="29" customWidth="1"/>
    <col min="9" max="9" width="9.625" style="30" customWidth="1"/>
    <col min="10" max="16384" width="9.125" style="28" customWidth="1"/>
  </cols>
  <sheetData>
    <row r="1" spans="1:9" ht="18.75" customHeight="1">
      <c r="A1" s="69" t="s">
        <v>127</v>
      </c>
      <c r="B1" s="69"/>
      <c r="C1" s="69"/>
      <c r="D1" s="69"/>
      <c r="E1" s="69"/>
      <c r="F1" s="69"/>
      <c r="G1" s="69"/>
      <c r="H1" s="69"/>
      <c r="I1" s="69"/>
    </row>
    <row r="3" spans="7:9" ht="12.75">
      <c r="G3" s="70" t="s">
        <v>44</v>
      </c>
      <c r="H3" s="70"/>
      <c r="I3" s="70"/>
    </row>
    <row r="4" spans="1:9" ht="51" customHeight="1">
      <c r="A4" s="31" t="s">
        <v>2</v>
      </c>
      <c r="B4" s="10" t="s">
        <v>123</v>
      </c>
      <c r="C4" s="39" t="s">
        <v>124</v>
      </c>
      <c r="D4" s="10" t="s">
        <v>71</v>
      </c>
      <c r="E4" s="47" t="s">
        <v>134</v>
      </c>
      <c r="F4" s="49" t="s">
        <v>135</v>
      </c>
      <c r="G4" s="2" t="s">
        <v>67</v>
      </c>
      <c r="H4" s="10" t="s">
        <v>50</v>
      </c>
      <c r="I4" s="7" t="s">
        <v>122</v>
      </c>
    </row>
    <row r="5" spans="1:9" ht="19.5" customHeight="1">
      <c r="A5" s="5" t="s">
        <v>39</v>
      </c>
      <c r="B5" s="16">
        <f>B6+B27</f>
        <v>64978.5</v>
      </c>
      <c r="C5" s="22">
        <f>C6+C27</f>
        <v>65078.5</v>
      </c>
      <c r="D5" s="16">
        <f>D6+D27</f>
        <v>3196.1000000000004</v>
      </c>
      <c r="E5" s="43">
        <f>E6+E27</f>
        <v>12628.7</v>
      </c>
      <c r="F5" s="16">
        <f>F6+F27</f>
        <v>12292.500000000002</v>
      </c>
      <c r="G5" s="20">
        <f aca="true" t="shared" si="0" ref="G5:G68">E5/B5*100</f>
        <v>19.435197796194124</v>
      </c>
      <c r="H5" s="27">
        <f aca="true" t="shared" si="1" ref="H5:H18">E5/C5*100</f>
        <v>19.405333558702186</v>
      </c>
      <c r="I5" s="20">
        <f aca="true" t="shared" si="2" ref="I5:I47">E5/F5*100</f>
        <v>102.7350010168802</v>
      </c>
    </row>
    <row r="6" spans="1:9" ht="18" customHeight="1">
      <c r="A6" s="5" t="s">
        <v>37</v>
      </c>
      <c r="B6" s="16">
        <f>B7+B9+B13+B16+B21</f>
        <v>60370</v>
      </c>
      <c r="C6" s="22">
        <f>C7+C9+C13+C16+C21</f>
        <v>60370</v>
      </c>
      <c r="D6" s="16">
        <f>D7+D9+D13+D16+D21</f>
        <v>2990.7000000000003</v>
      </c>
      <c r="E6" s="43">
        <f>E7+E9+E13+E16+E21</f>
        <v>11769.900000000001</v>
      </c>
      <c r="F6" s="16">
        <f>F7+F9+F13+F16+F21</f>
        <v>10964.800000000001</v>
      </c>
      <c r="G6" s="20">
        <f t="shared" si="0"/>
        <v>19.49627298326984</v>
      </c>
      <c r="H6" s="27">
        <f t="shared" si="1"/>
        <v>19.49627298326984</v>
      </c>
      <c r="I6" s="20">
        <f t="shared" si="2"/>
        <v>107.34258718809282</v>
      </c>
    </row>
    <row r="7" spans="1:9" ht="26.25" customHeight="1">
      <c r="A7" s="4" t="s">
        <v>54</v>
      </c>
      <c r="B7" s="15">
        <f>B8</f>
        <v>50500</v>
      </c>
      <c r="C7" s="21">
        <f>C8</f>
        <v>50500</v>
      </c>
      <c r="D7" s="15">
        <f>D8</f>
        <v>1467.7</v>
      </c>
      <c r="E7" s="41">
        <f>E8</f>
        <v>8892.6</v>
      </c>
      <c r="F7" s="15">
        <f>F8</f>
        <v>7867.3</v>
      </c>
      <c r="G7" s="20">
        <f t="shared" si="0"/>
        <v>17.609108910891088</v>
      </c>
      <c r="H7" s="27">
        <f t="shared" si="1"/>
        <v>17.609108910891088</v>
      </c>
      <c r="I7" s="20">
        <f t="shared" si="2"/>
        <v>113.03242535558577</v>
      </c>
    </row>
    <row r="8" spans="1:9" ht="13.5" customHeight="1">
      <c r="A8" s="32" t="s">
        <v>3</v>
      </c>
      <c r="B8" s="37">
        <v>50500</v>
      </c>
      <c r="C8" s="36">
        <v>50500</v>
      </c>
      <c r="D8" s="37">
        <v>1467.7</v>
      </c>
      <c r="E8" s="42">
        <v>8892.6</v>
      </c>
      <c r="F8" s="37">
        <v>7867.3</v>
      </c>
      <c r="G8" s="20">
        <f t="shared" si="0"/>
        <v>17.609108910891088</v>
      </c>
      <c r="H8" s="27">
        <f t="shared" si="1"/>
        <v>17.609108910891088</v>
      </c>
      <c r="I8" s="20">
        <f t="shared" si="2"/>
        <v>113.03242535558577</v>
      </c>
    </row>
    <row r="9" spans="1:9" ht="12.75">
      <c r="A9" s="4" t="s">
        <v>4</v>
      </c>
      <c r="B9" s="15">
        <f>B10+B11</f>
        <v>8870</v>
      </c>
      <c r="C9" s="21">
        <f>C10+C11</f>
        <v>8870</v>
      </c>
      <c r="D9" s="15">
        <f>D10+D11</f>
        <v>1410.6000000000001</v>
      </c>
      <c r="E9" s="41">
        <f>E10+E11+E12</f>
        <v>2672.3</v>
      </c>
      <c r="F9" s="15">
        <f>F10+F11+F12</f>
        <v>2208.7999999999997</v>
      </c>
      <c r="G9" s="20">
        <f t="shared" si="0"/>
        <v>30.12739571589628</v>
      </c>
      <c r="H9" s="27">
        <f t="shared" si="1"/>
        <v>30.12739571589628</v>
      </c>
      <c r="I9" s="20">
        <f t="shared" si="2"/>
        <v>120.98424483882653</v>
      </c>
    </row>
    <row r="10" spans="1:9" ht="25.5">
      <c r="A10" s="26" t="s">
        <v>29</v>
      </c>
      <c r="B10" s="37">
        <v>7870</v>
      </c>
      <c r="C10" s="36">
        <v>7870</v>
      </c>
      <c r="D10" s="37">
        <v>1399.7</v>
      </c>
      <c r="E10" s="42">
        <v>2219.5</v>
      </c>
      <c r="F10" s="37">
        <v>1788.1</v>
      </c>
      <c r="G10" s="20">
        <f t="shared" si="0"/>
        <v>28.202033036848796</v>
      </c>
      <c r="H10" s="27">
        <f t="shared" si="1"/>
        <v>28.202033036848796</v>
      </c>
      <c r="I10" s="20">
        <f t="shared" si="2"/>
        <v>124.12616744029977</v>
      </c>
    </row>
    <row r="11" spans="1:9" ht="12.75">
      <c r="A11" s="26" t="s">
        <v>5</v>
      </c>
      <c r="B11" s="37">
        <v>1000</v>
      </c>
      <c r="C11" s="36">
        <v>1000</v>
      </c>
      <c r="D11" s="37">
        <v>10.9</v>
      </c>
      <c r="E11" s="42">
        <v>452.8</v>
      </c>
      <c r="F11" s="37">
        <v>420.7</v>
      </c>
      <c r="G11" s="20">
        <f t="shared" si="0"/>
        <v>45.28</v>
      </c>
      <c r="H11" s="27">
        <f t="shared" si="1"/>
        <v>45.28</v>
      </c>
      <c r="I11" s="20">
        <f t="shared" si="2"/>
        <v>107.63014024245305</v>
      </c>
    </row>
    <row r="12" spans="1:9" ht="12.75" hidden="1">
      <c r="A12" s="34"/>
      <c r="B12" s="37"/>
      <c r="C12" s="36"/>
      <c r="D12" s="37"/>
      <c r="E12" s="42">
        <v>0</v>
      </c>
      <c r="F12" s="37"/>
      <c r="G12" s="20" t="e">
        <f t="shared" si="0"/>
        <v>#DIV/0!</v>
      </c>
      <c r="H12" s="27" t="e">
        <f t="shared" si="1"/>
        <v>#DIV/0!</v>
      </c>
      <c r="I12" s="20" t="e">
        <f t="shared" si="2"/>
        <v>#DIV/0!</v>
      </c>
    </row>
    <row r="13" spans="1:9" ht="44.25" customHeight="1">
      <c r="A13" s="3" t="s">
        <v>33</v>
      </c>
      <c r="B13" s="15">
        <f>B14+B15</f>
        <v>200</v>
      </c>
      <c r="C13" s="21">
        <f>C14+C15</f>
        <v>200</v>
      </c>
      <c r="D13" s="15">
        <f>D14+D15</f>
        <v>21.6</v>
      </c>
      <c r="E13" s="41">
        <f>E14+E15</f>
        <v>3.8</v>
      </c>
      <c r="F13" s="15">
        <f>F14+F15</f>
        <v>68.4</v>
      </c>
      <c r="G13" s="20">
        <f t="shared" si="0"/>
        <v>1.9</v>
      </c>
      <c r="H13" s="27">
        <f t="shared" si="1"/>
        <v>1.9</v>
      </c>
      <c r="I13" s="20">
        <f t="shared" si="2"/>
        <v>5.5555555555555545</v>
      </c>
    </row>
    <row r="14" spans="1:9" ht="25.5">
      <c r="A14" s="26" t="s">
        <v>45</v>
      </c>
      <c r="B14" s="37">
        <v>200</v>
      </c>
      <c r="C14" s="36">
        <v>200</v>
      </c>
      <c r="D14" s="37">
        <v>21.5</v>
      </c>
      <c r="E14" s="42">
        <v>3.8</v>
      </c>
      <c r="F14" s="37">
        <v>68.4</v>
      </c>
      <c r="G14" s="20">
        <f t="shared" si="0"/>
        <v>1.9</v>
      </c>
      <c r="H14" s="27">
        <f t="shared" si="1"/>
        <v>1.9</v>
      </c>
      <c r="I14" s="20">
        <f t="shared" si="2"/>
        <v>5.5555555555555545</v>
      </c>
    </row>
    <row r="15" spans="1:9" ht="18" customHeight="1" hidden="1">
      <c r="A15" s="26" t="s">
        <v>49</v>
      </c>
      <c r="B15" s="37">
        <v>0</v>
      </c>
      <c r="C15" s="36">
        <v>0</v>
      </c>
      <c r="D15" s="37">
        <v>0.1</v>
      </c>
      <c r="E15" s="42">
        <v>0</v>
      </c>
      <c r="F15" s="37">
        <v>0</v>
      </c>
      <c r="G15" s="20" t="e">
        <f t="shared" si="0"/>
        <v>#DIV/0!</v>
      </c>
      <c r="H15" s="27" t="e">
        <f t="shared" si="1"/>
        <v>#DIV/0!</v>
      </c>
      <c r="I15" s="20" t="e">
        <f t="shared" si="2"/>
        <v>#DIV/0!</v>
      </c>
    </row>
    <row r="16" spans="1:9" ht="14.25" customHeight="1">
      <c r="A16" s="3" t="s">
        <v>6</v>
      </c>
      <c r="B16" s="15">
        <f>B18+B19+B17</f>
        <v>800</v>
      </c>
      <c r="C16" s="21">
        <f>C18+C19+C17</f>
        <v>800</v>
      </c>
      <c r="D16" s="15">
        <f>D18+D19+D17</f>
        <v>90.8</v>
      </c>
      <c r="E16" s="41">
        <f>E18+E19+E17+E20</f>
        <v>201.2</v>
      </c>
      <c r="F16" s="15">
        <f>F17+F18+F19+F20</f>
        <v>819.7</v>
      </c>
      <c r="G16" s="20">
        <f t="shared" si="0"/>
        <v>25.15</v>
      </c>
      <c r="H16" s="27">
        <f t="shared" si="1"/>
        <v>25.15</v>
      </c>
      <c r="I16" s="20">
        <f t="shared" si="2"/>
        <v>24.54556545077467</v>
      </c>
    </row>
    <row r="17" spans="1:9" ht="21.75" customHeight="1" hidden="1">
      <c r="A17" s="26" t="s">
        <v>83</v>
      </c>
      <c r="B17" s="15"/>
      <c r="C17" s="21"/>
      <c r="D17" s="15"/>
      <c r="E17" s="42"/>
      <c r="F17" s="15"/>
      <c r="G17" s="20" t="e">
        <f t="shared" si="0"/>
        <v>#DIV/0!</v>
      </c>
      <c r="H17" s="27" t="e">
        <f t="shared" si="1"/>
        <v>#DIV/0!</v>
      </c>
      <c r="I17" s="20" t="e">
        <f t="shared" si="2"/>
        <v>#DIV/0!</v>
      </c>
    </row>
    <row r="18" spans="1:9" ht="23.25" customHeight="1">
      <c r="A18" s="26" t="s">
        <v>7</v>
      </c>
      <c r="B18" s="37">
        <v>800</v>
      </c>
      <c r="C18" s="36">
        <v>800</v>
      </c>
      <c r="D18" s="37">
        <v>17.2</v>
      </c>
      <c r="E18" s="42">
        <v>201.2</v>
      </c>
      <c r="F18" s="37">
        <v>172.8</v>
      </c>
      <c r="G18" s="20">
        <f t="shared" si="0"/>
        <v>25.15</v>
      </c>
      <c r="H18" s="27">
        <f t="shared" si="1"/>
        <v>25.15</v>
      </c>
      <c r="I18" s="20">
        <f t="shared" si="2"/>
        <v>116.43518518518516</v>
      </c>
    </row>
    <row r="19" spans="1:9" ht="43.5" customHeight="1">
      <c r="A19" s="26" t="s">
        <v>118</v>
      </c>
      <c r="B19" s="37">
        <v>0</v>
      </c>
      <c r="C19" s="36">
        <v>0</v>
      </c>
      <c r="D19" s="37">
        <v>73.6</v>
      </c>
      <c r="E19" s="42">
        <v>0</v>
      </c>
      <c r="F19" s="37">
        <v>646.9</v>
      </c>
      <c r="G19" s="20"/>
      <c r="H19" s="27"/>
      <c r="I19" s="20">
        <f t="shared" si="2"/>
        <v>0</v>
      </c>
    </row>
    <row r="20" spans="1:9" ht="6.75" customHeight="1" hidden="1">
      <c r="A20" s="34"/>
      <c r="B20" s="37"/>
      <c r="C20" s="36"/>
      <c r="D20" s="37"/>
      <c r="E20" s="42">
        <v>0</v>
      </c>
      <c r="F20" s="37"/>
      <c r="G20" s="20"/>
      <c r="H20" s="27" t="e">
        <f>E20/C20*100</f>
        <v>#DIV/0!</v>
      </c>
      <c r="I20" s="20" t="e">
        <f t="shared" si="2"/>
        <v>#DIV/0!</v>
      </c>
    </row>
    <row r="21" spans="1:9" ht="35.25" customHeight="1">
      <c r="A21" s="3" t="s">
        <v>31</v>
      </c>
      <c r="B21" s="15"/>
      <c r="C21" s="21"/>
      <c r="D21" s="15"/>
      <c r="E21" s="41">
        <v>0</v>
      </c>
      <c r="F21" s="15">
        <v>0.6</v>
      </c>
      <c r="G21" s="20"/>
      <c r="H21" s="27"/>
      <c r="I21" s="20">
        <f t="shared" si="2"/>
        <v>0</v>
      </c>
    </row>
    <row r="22" spans="1:9" ht="12.75" hidden="1">
      <c r="A22" s="26" t="s">
        <v>8</v>
      </c>
      <c r="B22" s="37"/>
      <c r="C22" s="36"/>
      <c r="D22" s="37"/>
      <c r="E22" s="42"/>
      <c r="F22" s="37"/>
      <c r="G22" s="20" t="e">
        <f t="shared" si="0"/>
        <v>#DIV/0!</v>
      </c>
      <c r="H22" s="27" t="e">
        <f aca="true" t="shared" si="3" ref="H22:H41">E22/C22*100</f>
        <v>#DIV/0!</v>
      </c>
      <c r="I22" s="20" t="e">
        <f t="shared" si="2"/>
        <v>#DIV/0!</v>
      </c>
    </row>
    <row r="23" spans="1:9" ht="0.75" customHeight="1" hidden="1">
      <c r="A23" s="26" t="s">
        <v>56</v>
      </c>
      <c r="B23" s="37"/>
      <c r="C23" s="36"/>
      <c r="D23" s="37"/>
      <c r="E23" s="42"/>
      <c r="F23" s="37"/>
      <c r="G23" s="20" t="e">
        <f t="shared" si="0"/>
        <v>#DIV/0!</v>
      </c>
      <c r="H23" s="27" t="e">
        <f t="shared" si="3"/>
        <v>#DIV/0!</v>
      </c>
      <c r="I23" s="20" t="e">
        <f t="shared" si="2"/>
        <v>#DIV/0!</v>
      </c>
    </row>
    <row r="24" spans="1:9" ht="12.75" hidden="1">
      <c r="A24" s="26" t="s">
        <v>9</v>
      </c>
      <c r="B24" s="37"/>
      <c r="C24" s="36"/>
      <c r="D24" s="37"/>
      <c r="E24" s="42"/>
      <c r="F24" s="37"/>
      <c r="G24" s="20" t="e">
        <f t="shared" si="0"/>
        <v>#DIV/0!</v>
      </c>
      <c r="H24" s="27" t="e">
        <f t="shared" si="3"/>
        <v>#DIV/0!</v>
      </c>
      <c r="I24" s="20" t="e">
        <f t="shared" si="2"/>
        <v>#DIV/0!</v>
      </c>
    </row>
    <row r="25" spans="1:9" ht="20.25" customHeight="1" hidden="1">
      <c r="A25" s="26" t="s">
        <v>48</v>
      </c>
      <c r="B25" s="51"/>
      <c r="C25" s="52"/>
      <c r="D25" s="51"/>
      <c r="E25" s="55"/>
      <c r="F25" s="51"/>
      <c r="G25" s="20" t="e">
        <f t="shared" si="0"/>
        <v>#DIV/0!</v>
      </c>
      <c r="H25" s="27" t="e">
        <f t="shared" si="3"/>
        <v>#DIV/0!</v>
      </c>
      <c r="I25" s="20" t="e">
        <f t="shared" si="2"/>
        <v>#DIV/0!</v>
      </c>
    </row>
    <row r="26" spans="1:9" ht="0.75" customHeight="1">
      <c r="A26" s="26" t="s">
        <v>34</v>
      </c>
      <c r="B26" s="37"/>
      <c r="C26" s="36"/>
      <c r="D26" s="37"/>
      <c r="E26" s="42"/>
      <c r="F26" s="37"/>
      <c r="G26" s="20" t="e">
        <f t="shared" si="0"/>
        <v>#DIV/0!</v>
      </c>
      <c r="H26" s="27" t="e">
        <f t="shared" si="3"/>
        <v>#DIV/0!</v>
      </c>
      <c r="I26" s="20" t="e">
        <f t="shared" si="2"/>
        <v>#DIV/0!</v>
      </c>
    </row>
    <row r="27" spans="1:9" ht="16.5" customHeight="1">
      <c r="A27" s="9" t="s">
        <v>38</v>
      </c>
      <c r="B27" s="16">
        <f>B28+B33+B35+B36+B41+B42</f>
        <v>4608.5</v>
      </c>
      <c r="C27" s="22">
        <f>C28+C33+C35+C36+C41+C42</f>
        <v>4708.5</v>
      </c>
      <c r="D27" s="16">
        <f>D28+D33+D35+D36+D41+D42</f>
        <v>205.39999999999998</v>
      </c>
      <c r="E27" s="43">
        <f>E28+E33+E35+E36+E41+E42</f>
        <v>858.8</v>
      </c>
      <c r="F27" s="16">
        <f>F28+F33+F35+F36+F42+F41</f>
        <v>1327.7</v>
      </c>
      <c r="G27" s="20">
        <f t="shared" si="0"/>
        <v>18.635130736682218</v>
      </c>
      <c r="H27" s="27">
        <f t="shared" si="3"/>
        <v>18.23935435913773</v>
      </c>
      <c r="I27" s="20">
        <f t="shared" si="2"/>
        <v>64.68328688709798</v>
      </c>
    </row>
    <row r="28" spans="1:9" ht="48" customHeight="1">
      <c r="A28" s="3" t="s">
        <v>35</v>
      </c>
      <c r="B28" s="15">
        <f>B29+B30+B31+B32</f>
        <v>1272.5</v>
      </c>
      <c r="C28" s="21">
        <f>C29+C30+C31+C32</f>
        <v>1272.5</v>
      </c>
      <c r="D28" s="15">
        <f>D29+D30+D31+D32</f>
        <v>43.6</v>
      </c>
      <c r="E28" s="41">
        <f>E29+E30+E31+E32</f>
        <v>370.3</v>
      </c>
      <c r="F28" s="15">
        <f>F29+F30+F31+F32</f>
        <v>187.89999999999998</v>
      </c>
      <c r="G28" s="20">
        <f t="shared" si="0"/>
        <v>29.10019646365423</v>
      </c>
      <c r="H28" s="27">
        <f t="shared" si="3"/>
        <v>29.10019646365423</v>
      </c>
      <c r="I28" s="20">
        <f t="shared" si="2"/>
        <v>197.07291112293777</v>
      </c>
    </row>
    <row r="29" spans="1:9" ht="15.75" customHeight="1" hidden="1">
      <c r="A29" s="26" t="s">
        <v>36</v>
      </c>
      <c r="B29" s="37">
        <v>0</v>
      </c>
      <c r="C29" s="36">
        <v>0</v>
      </c>
      <c r="D29" s="37"/>
      <c r="E29" s="42"/>
      <c r="F29" s="37"/>
      <c r="G29" s="20" t="e">
        <f t="shared" si="0"/>
        <v>#DIV/0!</v>
      </c>
      <c r="H29" s="27" t="e">
        <f t="shared" si="3"/>
        <v>#DIV/0!</v>
      </c>
      <c r="I29" s="20" t="e">
        <f t="shared" si="2"/>
        <v>#DIV/0!</v>
      </c>
    </row>
    <row r="30" spans="1:9" ht="38.25" customHeight="1">
      <c r="A30" s="26" t="s">
        <v>63</v>
      </c>
      <c r="B30" s="37">
        <v>1161.5</v>
      </c>
      <c r="C30" s="36">
        <v>1161.5</v>
      </c>
      <c r="D30" s="37">
        <v>24.6</v>
      </c>
      <c r="E30" s="42">
        <v>322.6</v>
      </c>
      <c r="F30" s="37">
        <v>128.6</v>
      </c>
      <c r="G30" s="20">
        <f t="shared" si="0"/>
        <v>27.774429616874734</v>
      </c>
      <c r="H30" s="27">
        <f t="shared" si="3"/>
        <v>27.774429616874734</v>
      </c>
      <c r="I30" s="20">
        <f t="shared" si="2"/>
        <v>250.85536547433907</v>
      </c>
    </row>
    <row r="31" spans="1:9" ht="36" customHeight="1">
      <c r="A31" s="26" t="s">
        <v>40</v>
      </c>
      <c r="B31" s="37">
        <v>86</v>
      </c>
      <c r="C31" s="36">
        <v>86</v>
      </c>
      <c r="D31" s="37">
        <v>19</v>
      </c>
      <c r="E31" s="42">
        <v>38.9</v>
      </c>
      <c r="F31" s="37">
        <v>59.3</v>
      </c>
      <c r="G31" s="20">
        <f t="shared" si="0"/>
        <v>45.23255813953489</v>
      </c>
      <c r="H31" s="27">
        <f t="shared" si="3"/>
        <v>45.23255813953489</v>
      </c>
      <c r="I31" s="20">
        <f t="shared" si="2"/>
        <v>65.59865092748736</v>
      </c>
    </row>
    <row r="32" spans="1:9" ht="26.25" customHeight="1">
      <c r="A32" s="26" t="s">
        <v>73</v>
      </c>
      <c r="B32" s="37">
        <v>25</v>
      </c>
      <c r="C32" s="36">
        <v>25</v>
      </c>
      <c r="D32" s="37"/>
      <c r="E32" s="42">
        <v>8.8</v>
      </c>
      <c r="F32" s="37">
        <v>0</v>
      </c>
      <c r="G32" s="20">
        <f t="shared" si="0"/>
        <v>35.2</v>
      </c>
      <c r="H32" s="27">
        <f t="shared" si="3"/>
        <v>35.2</v>
      </c>
      <c r="I32" s="20"/>
    </row>
    <row r="33" spans="1:9" ht="25.5">
      <c r="A33" s="3" t="s">
        <v>10</v>
      </c>
      <c r="B33" s="15">
        <f>B34</f>
        <v>800</v>
      </c>
      <c r="C33" s="21">
        <f>C34</f>
        <v>800</v>
      </c>
      <c r="D33" s="15">
        <f>D34</f>
        <v>19.5</v>
      </c>
      <c r="E33" s="41">
        <f>E34</f>
        <v>67.3</v>
      </c>
      <c r="F33" s="15">
        <f>F34</f>
        <v>111.6</v>
      </c>
      <c r="G33" s="20">
        <f t="shared" si="0"/>
        <v>8.4125</v>
      </c>
      <c r="H33" s="27">
        <f t="shared" si="3"/>
        <v>8.4125</v>
      </c>
      <c r="I33" s="20">
        <f t="shared" si="2"/>
        <v>60.30465949820789</v>
      </c>
    </row>
    <row r="34" spans="1:9" ht="24.75" customHeight="1">
      <c r="A34" s="26" t="s">
        <v>11</v>
      </c>
      <c r="B34" s="37">
        <v>800</v>
      </c>
      <c r="C34" s="36">
        <v>800</v>
      </c>
      <c r="D34" s="37">
        <v>19.5</v>
      </c>
      <c r="E34" s="42">
        <v>67.3</v>
      </c>
      <c r="F34" s="37">
        <v>111.6</v>
      </c>
      <c r="G34" s="20">
        <f t="shared" si="0"/>
        <v>8.4125</v>
      </c>
      <c r="H34" s="27">
        <f t="shared" si="3"/>
        <v>8.4125</v>
      </c>
      <c r="I34" s="20">
        <f t="shared" si="2"/>
        <v>60.30465949820789</v>
      </c>
    </row>
    <row r="35" spans="1:9" ht="24" customHeight="1">
      <c r="A35" s="9" t="s">
        <v>53</v>
      </c>
      <c r="B35" s="16">
        <v>216</v>
      </c>
      <c r="C35" s="22">
        <v>216</v>
      </c>
      <c r="D35" s="16"/>
      <c r="E35" s="43">
        <v>0</v>
      </c>
      <c r="F35" s="16">
        <v>4.8</v>
      </c>
      <c r="G35" s="20">
        <f t="shared" si="0"/>
        <v>0</v>
      </c>
      <c r="H35" s="27">
        <f t="shared" si="3"/>
        <v>0</v>
      </c>
      <c r="I35" s="20">
        <f t="shared" si="2"/>
        <v>0</v>
      </c>
    </row>
    <row r="36" spans="1:9" ht="24" customHeight="1">
      <c r="A36" s="3" t="s">
        <v>78</v>
      </c>
      <c r="B36" s="15">
        <f>B39+B40</f>
        <v>220</v>
      </c>
      <c r="C36" s="21">
        <f>C39+C40</f>
        <v>320</v>
      </c>
      <c r="D36" s="15">
        <f>D39+D40</f>
        <v>9.5</v>
      </c>
      <c r="E36" s="41">
        <f>E39+E40</f>
        <v>56.7</v>
      </c>
      <c r="F36" s="15">
        <v>142.2</v>
      </c>
      <c r="G36" s="20">
        <f t="shared" si="0"/>
        <v>25.772727272727273</v>
      </c>
      <c r="H36" s="27">
        <f t="shared" si="3"/>
        <v>17.71875</v>
      </c>
      <c r="I36" s="20">
        <f t="shared" si="2"/>
        <v>39.873417721519</v>
      </c>
    </row>
    <row r="37" spans="1:9" ht="12.75" hidden="1">
      <c r="A37" s="26" t="s">
        <v>30</v>
      </c>
      <c r="B37" s="15"/>
      <c r="C37" s="21"/>
      <c r="D37" s="37"/>
      <c r="E37" s="42"/>
      <c r="F37" s="37"/>
      <c r="G37" s="20" t="e">
        <f t="shared" si="0"/>
        <v>#DIV/0!</v>
      </c>
      <c r="H37" s="27" t="e">
        <f t="shared" si="3"/>
        <v>#DIV/0!</v>
      </c>
      <c r="I37" s="20" t="e">
        <f t="shared" si="2"/>
        <v>#DIV/0!</v>
      </c>
    </row>
    <row r="38" spans="1:9" ht="12.75" hidden="1">
      <c r="A38" s="26" t="s">
        <v>30</v>
      </c>
      <c r="B38" s="15"/>
      <c r="C38" s="21"/>
      <c r="D38" s="37"/>
      <c r="E38" s="42"/>
      <c r="F38" s="37"/>
      <c r="G38" s="20" t="e">
        <f t="shared" si="0"/>
        <v>#DIV/0!</v>
      </c>
      <c r="H38" s="27" t="e">
        <f t="shared" si="3"/>
        <v>#DIV/0!</v>
      </c>
      <c r="I38" s="20" t="e">
        <f t="shared" si="2"/>
        <v>#DIV/0!</v>
      </c>
    </row>
    <row r="39" spans="1:9" ht="36" customHeight="1">
      <c r="A39" s="26" t="s">
        <v>57</v>
      </c>
      <c r="B39" s="37">
        <v>100</v>
      </c>
      <c r="C39" s="36">
        <v>200</v>
      </c>
      <c r="D39" s="37"/>
      <c r="E39" s="42">
        <v>0</v>
      </c>
      <c r="F39" s="37">
        <v>0</v>
      </c>
      <c r="G39" s="20">
        <f t="shared" si="0"/>
        <v>0</v>
      </c>
      <c r="H39" s="27">
        <f t="shared" si="3"/>
        <v>0</v>
      </c>
      <c r="I39" s="20"/>
    </row>
    <row r="40" spans="1:9" ht="37.5" customHeight="1">
      <c r="A40" s="26" t="s">
        <v>58</v>
      </c>
      <c r="B40" s="37">
        <v>120</v>
      </c>
      <c r="C40" s="36">
        <v>120</v>
      </c>
      <c r="D40" s="37">
        <v>9.5</v>
      </c>
      <c r="E40" s="42">
        <v>56.7</v>
      </c>
      <c r="F40" s="37">
        <v>142.2</v>
      </c>
      <c r="G40" s="20">
        <f t="shared" si="0"/>
        <v>47.25</v>
      </c>
      <c r="H40" s="27">
        <f t="shared" si="3"/>
        <v>47.25</v>
      </c>
      <c r="I40" s="20">
        <f t="shared" si="2"/>
        <v>39.873417721519</v>
      </c>
    </row>
    <row r="41" spans="1:9" ht="27" customHeight="1">
      <c r="A41" s="3" t="s">
        <v>12</v>
      </c>
      <c r="B41" s="15">
        <v>2100</v>
      </c>
      <c r="C41" s="21">
        <v>2100</v>
      </c>
      <c r="D41" s="15">
        <v>129.6</v>
      </c>
      <c r="E41" s="41">
        <v>364.5</v>
      </c>
      <c r="F41" s="15">
        <v>881.2</v>
      </c>
      <c r="G41" s="20">
        <f t="shared" si="0"/>
        <v>17.357142857142858</v>
      </c>
      <c r="H41" s="27">
        <f t="shared" si="3"/>
        <v>17.357142857142858</v>
      </c>
      <c r="I41" s="20">
        <f t="shared" si="2"/>
        <v>41.364049024058104</v>
      </c>
    </row>
    <row r="42" spans="1:9" ht="21" customHeight="1">
      <c r="A42" s="3" t="s">
        <v>13</v>
      </c>
      <c r="B42" s="15">
        <v>0</v>
      </c>
      <c r="C42" s="21">
        <v>0</v>
      </c>
      <c r="D42" s="15">
        <v>3.2</v>
      </c>
      <c r="E42" s="41">
        <v>0</v>
      </c>
      <c r="F42" s="15">
        <v>0</v>
      </c>
      <c r="G42" s="20"/>
      <c r="H42" s="27"/>
      <c r="I42" s="20"/>
    </row>
    <row r="43" spans="1:9" ht="0.75" customHeight="1">
      <c r="A43" s="6" t="s">
        <v>90</v>
      </c>
      <c r="B43" s="15">
        <f>B44+B45</f>
        <v>0</v>
      </c>
      <c r="C43" s="21">
        <f>C44+C45</f>
        <v>0</v>
      </c>
      <c r="D43" s="15">
        <f>D44+D45</f>
        <v>807.6</v>
      </c>
      <c r="E43" s="41">
        <f>E44+E45</f>
        <v>0</v>
      </c>
      <c r="F43" s="15">
        <f>F44+F45</f>
        <v>0</v>
      </c>
      <c r="G43" s="20"/>
      <c r="H43" s="27"/>
      <c r="I43" s="20" t="e">
        <f t="shared" si="2"/>
        <v>#DIV/0!</v>
      </c>
    </row>
    <row r="44" spans="1:9" ht="15.75" customHeight="1" hidden="1">
      <c r="A44" s="35" t="s">
        <v>46</v>
      </c>
      <c r="B44" s="51"/>
      <c r="C44" s="52"/>
      <c r="D44" s="51">
        <v>665.6</v>
      </c>
      <c r="E44" s="55"/>
      <c r="F44" s="51">
        <v>0</v>
      </c>
      <c r="G44" s="20"/>
      <c r="H44" s="27"/>
      <c r="I44" s="20" t="e">
        <f t="shared" si="2"/>
        <v>#DIV/0!</v>
      </c>
    </row>
    <row r="45" spans="1:9" ht="39" customHeight="1" hidden="1">
      <c r="A45" s="35" t="s">
        <v>47</v>
      </c>
      <c r="B45" s="51"/>
      <c r="C45" s="52"/>
      <c r="D45" s="51">
        <v>142</v>
      </c>
      <c r="E45" s="55"/>
      <c r="F45" s="51">
        <v>0</v>
      </c>
      <c r="G45" s="20"/>
      <c r="H45" s="27"/>
      <c r="I45" s="20" t="e">
        <f t="shared" si="2"/>
        <v>#DIV/0!</v>
      </c>
    </row>
    <row r="46" spans="1:9" s="29" customFormat="1" ht="27" customHeight="1">
      <c r="A46" s="61" t="s">
        <v>74</v>
      </c>
      <c r="B46" s="59">
        <f>B5+B43</f>
        <v>64978.5</v>
      </c>
      <c r="C46" s="59">
        <f>C5+C43</f>
        <v>65078.5</v>
      </c>
      <c r="D46" s="59">
        <f>D5+D43</f>
        <v>4003.7000000000003</v>
      </c>
      <c r="E46" s="60">
        <f>E5+E43</f>
        <v>12628.7</v>
      </c>
      <c r="F46" s="59">
        <f>F43+F5</f>
        <v>12292.500000000002</v>
      </c>
      <c r="G46" s="57">
        <f t="shared" si="0"/>
        <v>19.435197796194124</v>
      </c>
      <c r="H46" s="58">
        <f aca="true" t="shared" si="4" ref="H46:H53">E46/C46*100</f>
        <v>19.405333558702186</v>
      </c>
      <c r="I46" s="20">
        <f t="shared" si="2"/>
        <v>102.7350010168802</v>
      </c>
    </row>
    <row r="47" spans="1:9" ht="26.25" customHeight="1">
      <c r="A47" s="61" t="s">
        <v>75</v>
      </c>
      <c r="B47" s="59">
        <f>B48+B85+B87</f>
        <v>204510</v>
      </c>
      <c r="C47" s="59">
        <f>C48+C85+C87</f>
        <v>225211.49999999997</v>
      </c>
      <c r="D47" s="59">
        <f>D48+D85+D87</f>
        <v>23640.5</v>
      </c>
      <c r="E47" s="59">
        <f>E48+E85+E87</f>
        <v>46251.8</v>
      </c>
      <c r="F47" s="59">
        <f>F48+F85+F87</f>
        <v>41784.799999999996</v>
      </c>
      <c r="G47" s="57">
        <f t="shared" si="0"/>
        <v>22.615911202386194</v>
      </c>
      <c r="H47" s="58">
        <f t="shared" si="4"/>
        <v>20.53705072787136</v>
      </c>
      <c r="I47" s="20">
        <f t="shared" si="2"/>
        <v>110.69049032183953</v>
      </c>
    </row>
    <row r="48" spans="1:9" ht="26.25" customHeight="1">
      <c r="A48" s="3" t="s">
        <v>129</v>
      </c>
      <c r="B48" s="15">
        <f>B49+B52+B63+B77</f>
        <v>204450</v>
      </c>
      <c r="C48" s="15">
        <f>C49+C52+C63+C77</f>
        <v>226961.19999999998</v>
      </c>
      <c r="D48" s="15">
        <f>D49+D52+D63+D77</f>
        <v>23640.5</v>
      </c>
      <c r="E48" s="15">
        <f>E49+E52+E63+E77</f>
        <v>48061.5</v>
      </c>
      <c r="F48" s="15">
        <f>F49+F52+F63+F77</f>
        <v>42861.2</v>
      </c>
      <c r="G48" s="20">
        <f t="shared" si="0"/>
        <v>23.507703595011005</v>
      </c>
      <c r="H48" s="27"/>
      <c r="I48" s="20"/>
    </row>
    <row r="49" spans="1:9" ht="26.25" customHeight="1">
      <c r="A49" s="3" t="s">
        <v>64</v>
      </c>
      <c r="B49" s="15">
        <f>B50+B51</f>
        <v>25044.800000000003</v>
      </c>
      <c r="C49" s="21">
        <f>C50+C51</f>
        <v>30068.5</v>
      </c>
      <c r="D49" s="15">
        <f>D50+D51</f>
        <v>11598</v>
      </c>
      <c r="E49" s="41">
        <f>E50+E51</f>
        <v>7354.2</v>
      </c>
      <c r="F49" s="15">
        <f>F50+F51</f>
        <v>11547.6</v>
      </c>
      <c r="G49" s="20">
        <f t="shared" si="0"/>
        <v>29.364179390532165</v>
      </c>
      <c r="H49" s="27">
        <f t="shared" si="4"/>
        <v>24.4581538819695</v>
      </c>
      <c r="I49" s="20">
        <f>E49/F49*100</f>
        <v>63.685960719110454</v>
      </c>
    </row>
    <row r="50" spans="1:9" ht="24.75" customHeight="1">
      <c r="A50" s="26" t="s">
        <v>65</v>
      </c>
      <c r="B50" s="37">
        <v>21072.9</v>
      </c>
      <c r="C50" s="36">
        <v>26709.5</v>
      </c>
      <c r="D50" s="37">
        <v>11032</v>
      </c>
      <c r="E50" s="42">
        <v>6361.2</v>
      </c>
      <c r="F50" s="37">
        <v>10009</v>
      </c>
      <c r="G50" s="20">
        <f t="shared" si="0"/>
        <v>30.18663781444414</v>
      </c>
      <c r="H50" s="27">
        <f t="shared" si="4"/>
        <v>23.816245156217825</v>
      </c>
      <c r="I50" s="20">
        <f>E50/F50*100</f>
        <v>63.55480067938855</v>
      </c>
    </row>
    <row r="51" spans="1:9" ht="22.5" customHeight="1">
      <c r="A51" s="26" t="s">
        <v>59</v>
      </c>
      <c r="B51" s="37">
        <v>3971.9</v>
      </c>
      <c r="C51" s="36">
        <v>3359</v>
      </c>
      <c r="D51" s="37">
        <v>566</v>
      </c>
      <c r="E51" s="42">
        <v>993</v>
      </c>
      <c r="F51" s="37">
        <v>1538.6</v>
      </c>
      <c r="G51" s="20">
        <f t="shared" si="0"/>
        <v>25.000629421687353</v>
      </c>
      <c r="H51" s="27">
        <f t="shared" si="4"/>
        <v>29.56236975290265</v>
      </c>
      <c r="I51" s="20">
        <f>E51/F51*100</f>
        <v>64.53919147276746</v>
      </c>
    </row>
    <row r="52" spans="1:9" ht="37.5" customHeight="1">
      <c r="A52" s="3" t="s">
        <v>60</v>
      </c>
      <c r="B52" s="15">
        <f>B53+B54+B55+B56+B57+B58+B59+B60+B61+B62</f>
        <v>22332.300000000003</v>
      </c>
      <c r="C52" s="15">
        <f>C53+C54+C55+C56+C57+C58+C59+C60+C61+C62</f>
        <v>36968.8</v>
      </c>
      <c r="D52" s="15">
        <f>D53+D54+D55+D56+D57+D58+D59+D60+D61+D62</f>
        <v>0</v>
      </c>
      <c r="E52" s="15">
        <f>E53+E54+E55+E56+E57+E58+E59+E60+E61+E62</f>
        <v>1808.6</v>
      </c>
      <c r="F52" s="15">
        <f>F53+F54+F55+F56+F57+F58+F59+F60+F61+F62</f>
        <v>3902.6</v>
      </c>
      <c r="G52" s="20">
        <f t="shared" si="0"/>
        <v>8.098583665811402</v>
      </c>
      <c r="H52" s="27">
        <f t="shared" si="4"/>
        <v>4.892233450909956</v>
      </c>
      <c r="I52" s="20">
        <f>E52/F52*100</f>
        <v>46.343463332137546</v>
      </c>
    </row>
    <row r="53" spans="1:9" ht="26.25" customHeight="1">
      <c r="A53" s="35" t="s">
        <v>77</v>
      </c>
      <c r="B53" s="37">
        <v>1611.4</v>
      </c>
      <c r="C53" s="36">
        <v>3038.6</v>
      </c>
      <c r="D53" s="37"/>
      <c r="E53" s="42">
        <v>0</v>
      </c>
      <c r="F53" s="37">
        <v>0</v>
      </c>
      <c r="G53" s="20">
        <f t="shared" si="0"/>
        <v>0</v>
      </c>
      <c r="H53" s="27">
        <f t="shared" si="4"/>
        <v>0</v>
      </c>
      <c r="I53" s="20"/>
    </row>
    <row r="54" spans="1:9" ht="33" customHeight="1" hidden="1">
      <c r="A54" s="35" t="s">
        <v>117</v>
      </c>
      <c r="B54" s="37"/>
      <c r="C54" s="36"/>
      <c r="D54" s="37"/>
      <c r="E54" s="42">
        <v>0</v>
      </c>
      <c r="F54" s="37"/>
      <c r="G54" s="20"/>
      <c r="H54" s="27"/>
      <c r="I54" s="20"/>
    </row>
    <row r="55" spans="1:9" ht="32.25" customHeight="1">
      <c r="A55" s="35" t="s">
        <v>128</v>
      </c>
      <c r="B55" s="37"/>
      <c r="C55" s="36">
        <v>2747.6</v>
      </c>
      <c r="D55" s="37"/>
      <c r="E55" s="42">
        <v>0</v>
      </c>
      <c r="F55" s="37"/>
      <c r="G55" s="20"/>
      <c r="H55" s="27"/>
      <c r="I55" s="20"/>
    </row>
    <row r="56" spans="1:9" ht="52.5" customHeight="1" hidden="1">
      <c r="A56" s="35" t="s">
        <v>89</v>
      </c>
      <c r="B56" s="37"/>
      <c r="C56" s="36"/>
      <c r="D56" s="37"/>
      <c r="E56" s="42">
        <v>0</v>
      </c>
      <c r="F56" s="37">
        <v>0</v>
      </c>
      <c r="G56" s="20" t="e">
        <f t="shared" si="0"/>
        <v>#DIV/0!</v>
      </c>
      <c r="H56" s="27"/>
      <c r="I56" s="20"/>
    </row>
    <row r="57" spans="1:9" ht="45" customHeight="1" hidden="1">
      <c r="A57" s="26" t="s">
        <v>69</v>
      </c>
      <c r="B57" s="37"/>
      <c r="C57" s="36"/>
      <c r="D57" s="37"/>
      <c r="E57" s="42">
        <v>0</v>
      </c>
      <c r="F57" s="37"/>
      <c r="G57" s="20" t="e">
        <f t="shared" si="0"/>
        <v>#DIV/0!</v>
      </c>
      <c r="H57" s="27"/>
      <c r="I57" s="20"/>
    </row>
    <row r="58" spans="1:9" ht="49.5" customHeight="1" hidden="1">
      <c r="A58" s="26" t="s">
        <v>70</v>
      </c>
      <c r="B58" s="37"/>
      <c r="C58" s="36"/>
      <c r="D58" s="37"/>
      <c r="E58" s="42"/>
      <c r="F58" s="37"/>
      <c r="G58" s="20" t="e">
        <f t="shared" si="0"/>
        <v>#DIV/0!</v>
      </c>
      <c r="H58" s="27"/>
      <c r="I58" s="20"/>
    </row>
    <row r="59" spans="1:9" ht="40.5" customHeight="1" hidden="1">
      <c r="A59" s="26" t="s">
        <v>104</v>
      </c>
      <c r="B59" s="37"/>
      <c r="C59" s="36"/>
      <c r="D59" s="37"/>
      <c r="E59" s="42">
        <v>0</v>
      </c>
      <c r="F59" s="37"/>
      <c r="G59" s="20" t="e">
        <f t="shared" si="0"/>
        <v>#DIV/0!</v>
      </c>
      <c r="H59" s="27"/>
      <c r="I59" s="20"/>
    </row>
    <row r="60" spans="1:9" ht="26.25" customHeight="1">
      <c r="A60" s="26" t="s">
        <v>114</v>
      </c>
      <c r="B60" s="37"/>
      <c r="C60" s="36">
        <v>6067.7</v>
      </c>
      <c r="D60" s="37"/>
      <c r="E60" s="42">
        <v>0</v>
      </c>
      <c r="F60" s="37"/>
      <c r="G60" s="20"/>
      <c r="H60" s="27"/>
      <c r="I60" s="20"/>
    </row>
    <row r="61" spans="1:9" ht="27" customHeight="1">
      <c r="A61" s="35" t="s">
        <v>68</v>
      </c>
      <c r="B61" s="37">
        <v>20720.9</v>
      </c>
      <c r="C61" s="36">
        <v>25114.9</v>
      </c>
      <c r="D61" s="37"/>
      <c r="E61" s="42">
        <v>1808.6</v>
      </c>
      <c r="F61" s="37">
        <v>3902.6</v>
      </c>
      <c r="G61" s="20">
        <f t="shared" si="0"/>
        <v>8.728385350057186</v>
      </c>
      <c r="H61" s="27">
        <f>E61/C61*100</f>
        <v>7.201302812274784</v>
      </c>
      <c r="I61" s="20">
        <f>E61/F61*100</f>
        <v>46.343463332137546</v>
      </c>
    </row>
    <row r="62" spans="1:9" ht="27.75" customHeight="1" hidden="1">
      <c r="A62" s="26" t="s">
        <v>121</v>
      </c>
      <c r="B62" s="37"/>
      <c r="C62" s="36"/>
      <c r="D62" s="37"/>
      <c r="E62" s="42">
        <v>0</v>
      </c>
      <c r="F62" s="37"/>
      <c r="G62" s="20" t="e">
        <f t="shared" si="0"/>
        <v>#DIV/0!</v>
      </c>
      <c r="H62" s="27"/>
      <c r="I62" s="20"/>
    </row>
    <row r="63" spans="1:9" ht="36" customHeight="1">
      <c r="A63" s="3" t="s">
        <v>61</v>
      </c>
      <c r="B63" s="16">
        <f>B64+B65+B66+B67+B68+B69+B70+B71+B72+B73+B74+B75+B76</f>
        <v>155995.8</v>
      </c>
      <c r="C63" s="16">
        <f>C64+C65+C66+C67+C68+C69+C70+C71+C72+C73+C74+C75+C76</f>
        <v>159594</v>
      </c>
      <c r="D63" s="16">
        <f>D64+D65+D66+D67+D68+D69+D70+D71+D72+D73+D74+D75+D76</f>
        <v>12042.5</v>
      </c>
      <c r="E63" s="16">
        <f>E64+E65+E66+E67+E68+E69+E70+E71+E72+E73+E74+E75+E76</f>
        <v>38898.00000000001</v>
      </c>
      <c r="F63" s="16">
        <f>F64+F65+F66+F67+F68+F69+F70+F71+F72+F73+F74+F75+F76</f>
        <v>27409.399999999998</v>
      </c>
      <c r="G63" s="20">
        <f t="shared" si="0"/>
        <v>24.93528671925783</v>
      </c>
      <c r="H63" s="27">
        <f>E63/C63*100</f>
        <v>24.37309673295989</v>
      </c>
      <c r="I63" s="20">
        <f>E63/F63*100</f>
        <v>141.91481754434614</v>
      </c>
    </row>
    <row r="64" spans="1:9" ht="36.75" customHeight="1">
      <c r="A64" s="35" t="s">
        <v>86</v>
      </c>
      <c r="B64" s="53"/>
      <c r="C64" s="54"/>
      <c r="D64" s="16"/>
      <c r="E64" s="42">
        <v>0</v>
      </c>
      <c r="F64" s="16">
        <v>175.4</v>
      </c>
      <c r="G64" s="20"/>
      <c r="H64" s="27"/>
      <c r="I64" s="20"/>
    </row>
    <row r="65" spans="1:9" ht="50.25" customHeight="1">
      <c r="A65" s="35" t="s">
        <v>41</v>
      </c>
      <c r="B65" s="37">
        <v>902.7</v>
      </c>
      <c r="C65" s="36">
        <v>902.7</v>
      </c>
      <c r="D65" s="37"/>
      <c r="E65" s="42">
        <v>451.4</v>
      </c>
      <c r="F65" s="37">
        <v>747.8</v>
      </c>
      <c r="G65" s="20">
        <f t="shared" si="0"/>
        <v>50.005538938739335</v>
      </c>
      <c r="H65" s="27">
        <f aca="true" t="shared" si="5" ref="H65:H72">E65/C65*100</f>
        <v>50.005538938739335</v>
      </c>
      <c r="I65" s="20">
        <f>E65/F65*100</f>
        <v>60.3637336186146</v>
      </c>
    </row>
    <row r="66" spans="1:9" ht="61.5" customHeight="1">
      <c r="A66" s="34" t="s">
        <v>109</v>
      </c>
      <c r="B66" s="37">
        <v>16.3</v>
      </c>
      <c r="C66" s="36">
        <v>16.3</v>
      </c>
      <c r="D66" s="37"/>
      <c r="E66" s="42">
        <v>0</v>
      </c>
      <c r="F66" s="37">
        <v>0</v>
      </c>
      <c r="G66" s="20">
        <f t="shared" si="0"/>
        <v>0</v>
      </c>
      <c r="H66" s="27">
        <f t="shared" si="5"/>
        <v>0</v>
      </c>
      <c r="I66" s="20"/>
    </row>
    <row r="67" spans="1:9" ht="50.25" customHeight="1">
      <c r="A67" s="35" t="s">
        <v>42</v>
      </c>
      <c r="B67" s="37">
        <v>1025.9</v>
      </c>
      <c r="C67" s="36">
        <v>1035.9</v>
      </c>
      <c r="D67" s="37"/>
      <c r="E67" s="42">
        <v>1035.9</v>
      </c>
      <c r="F67" s="37">
        <v>241.1</v>
      </c>
      <c r="G67" s="20">
        <f t="shared" si="0"/>
        <v>100.97475387464665</v>
      </c>
      <c r="H67" s="27">
        <f t="shared" si="5"/>
        <v>100</v>
      </c>
      <c r="I67" s="20" t="s">
        <v>136</v>
      </c>
    </row>
    <row r="68" spans="1:9" ht="46.5" customHeight="1">
      <c r="A68" s="35" t="s">
        <v>66</v>
      </c>
      <c r="B68" s="37">
        <v>95</v>
      </c>
      <c r="C68" s="36">
        <v>75.5</v>
      </c>
      <c r="D68" s="37"/>
      <c r="E68" s="42">
        <v>0</v>
      </c>
      <c r="F68" s="37">
        <v>0</v>
      </c>
      <c r="G68" s="20">
        <f t="shared" si="0"/>
        <v>0</v>
      </c>
      <c r="H68" s="27">
        <f t="shared" si="5"/>
        <v>0</v>
      </c>
      <c r="I68" s="20"/>
    </row>
    <row r="69" spans="1:9" ht="37.5" customHeight="1">
      <c r="A69" s="35" t="s">
        <v>79</v>
      </c>
      <c r="B69" s="37">
        <v>147253.2</v>
      </c>
      <c r="C69" s="36">
        <v>151026.7</v>
      </c>
      <c r="D69" s="37">
        <v>11999.7</v>
      </c>
      <c r="E69" s="42">
        <v>36259.5</v>
      </c>
      <c r="F69" s="37">
        <v>24762.2</v>
      </c>
      <c r="G69" s="20">
        <f aca="true" t="shared" si="6" ref="G69:G88">E69/B69*100</f>
        <v>24.6239130966254</v>
      </c>
      <c r="H69" s="27">
        <f t="shared" si="5"/>
        <v>24.008668665871664</v>
      </c>
      <c r="I69" s="20">
        <f>E69/F69*100</f>
        <v>146.43085024755473</v>
      </c>
    </row>
    <row r="70" spans="1:9" ht="36" customHeight="1">
      <c r="A70" s="35" t="s">
        <v>87</v>
      </c>
      <c r="B70" s="37">
        <v>3156</v>
      </c>
      <c r="C70" s="36">
        <v>2963.6</v>
      </c>
      <c r="D70" s="37"/>
      <c r="E70" s="42">
        <v>751.9</v>
      </c>
      <c r="F70" s="37">
        <v>531.2</v>
      </c>
      <c r="G70" s="20">
        <f t="shared" si="6"/>
        <v>23.82446134347275</v>
      </c>
      <c r="H70" s="27">
        <f t="shared" si="5"/>
        <v>25.371170198407345</v>
      </c>
      <c r="I70" s="20" t="s">
        <v>115</v>
      </c>
    </row>
    <row r="71" spans="1:9" ht="51" customHeight="1">
      <c r="A71" s="35" t="s">
        <v>88</v>
      </c>
      <c r="B71" s="37">
        <v>1359.3</v>
      </c>
      <c r="C71" s="36">
        <v>1359.3</v>
      </c>
      <c r="D71" s="37"/>
      <c r="E71" s="42">
        <v>339.8</v>
      </c>
      <c r="F71" s="37">
        <v>263.1</v>
      </c>
      <c r="G71" s="20">
        <f t="shared" si="6"/>
        <v>24.998160818068126</v>
      </c>
      <c r="H71" s="27">
        <f t="shared" si="5"/>
        <v>24.998160818068126</v>
      </c>
      <c r="I71" s="20">
        <f>E71/F71*100</f>
        <v>129.15241353097682</v>
      </c>
    </row>
    <row r="72" spans="1:9" ht="71.25" customHeight="1">
      <c r="A72" s="34" t="s">
        <v>110</v>
      </c>
      <c r="B72" s="37">
        <v>742.5</v>
      </c>
      <c r="C72" s="36">
        <v>769.1</v>
      </c>
      <c r="D72" s="37"/>
      <c r="E72" s="42">
        <v>0</v>
      </c>
      <c r="F72" s="37">
        <v>0</v>
      </c>
      <c r="G72" s="20">
        <f t="shared" si="6"/>
        <v>0</v>
      </c>
      <c r="H72" s="27">
        <f t="shared" si="5"/>
        <v>0</v>
      </c>
      <c r="I72" s="20"/>
    </row>
    <row r="73" spans="1:9" ht="62.25" customHeight="1">
      <c r="A73" s="35" t="s">
        <v>80</v>
      </c>
      <c r="B73" s="37">
        <v>0</v>
      </c>
      <c r="C73" s="36">
        <v>0</v>
      </c>
      <c r="D73" s="37"/>
      <c r="E73" s="42">
        <v>0</v>
      </c>
      <c r="F73" s="37">
        <v>648</v>
      </c>
      <c r="G73" s="20"/>
      <c r="H73" s="27"/>
      <c r="I73" s="20">
        <f>E73/F73*100</f>
        <v>0</v>
      </c>
    </row>
    <row r="74" spans="1:9" ht="36.75" customHeight="1">
      <c r="A74" s="48" t="s">
        <v>0</v>
      </c>
      <c r="B74" s="37">
        <v>1207</v>
      </c>
      <c r="C74" s="36">
        <v>1207</v>
      </c>
      <c r="D74" s="37"/>
      <c r="E74" s="42">
        <v>0</v>
      </c>
      <c r="F74" s="37"/>
      <c r="G74" s="20">
        <f t="shared" si="6"/>
        <v>0</v>
      </c>
      <c r="H74" s="27"/>
      <c r="I74" s="20"/>
    </row>
    <row r="75" spans="1:9" ht="0.75" customHeight="1">
      <c r="A75" s="34" t="s">
        <v>91</v>
      </c>
      <c r="B75" s="37"/>
      <c r="C75" s="36"/>
      <c r="D75" s="37"/>
      <c r="E75" s="42"/>
      <c r="F75" s="37">
        <v>0</v>
      </c>
      <c r="G75" s="20"/>
      <c r="H75" s="27"/>
      <c r="I75" s="20"/>
    </row>
    <row r="76" spans="1:9" ht="34.5" customHeight="1">
      <c r="A76" s="35" t="s">
        <v>43</v>
      </c>
      <c r="B76" s="37">
        <v>237.9</v>
      </c>
      <c r="C76" s="36">
        <v>237.9</v>
      </c>
      <c r="D76" s="37">
        <v>42.8</v>
      </c>
      <c r="E76" s="42">
        <v>59.5</v>
      </c>
      <c r="F76" s="37">
        <v>40.6</v>
      </c>
      <c r="G76" s="20">
        <f t="shared" si="6"/>
        <v>25.010508617065994</v>
      </c>
      <c r="H76" s="27">
        <f aca="true" t="shared" si="7" ref="H76:H81">E76/C76*100</f>
        <v>25.010508617065994</v>
      </c>
      <c r="I76" s="20">
        <f>E76/F76*100</f>
        <v>146.55172413793102</v>
      </c>
    </row>
    <row r="77" spans="1:9" ht="18.75" customHeight="1">
      <c r="A77" s="8" t="s">
        <v>76</v>
      </c>
      <c r="B77" s="16">
        <f>B78+B79+B80+B82+B83+B84</f>
        <v>1077.1</v>
      </c>
      <c r="C77" s="16">
        <f>C78+C79+C80+C82+C83+C84</f>
        <v>329.90000000000003</v>
      </c>
      <c r="D77" s="16">
        <f>D78+D79+D80+D82+D83+D84</f>
        <v>0</v>
      </c>
      <c r="E77" s="16">
        <f>E78+E79+E80+E82+E83+E84</f>
        <v>0.7</v>
      </c>
      <c r="F77" s="16">
        <f>F78+F79+F80+F82+F83+F84</f>
        <v>1.6</v>
      </c>
      <c r="G77" s="20">
        <f t="shared" si="6"/>
        <v>0.06498932318261999</v>
      </c>
      <c r="H77" s="27">
        <f t="shared" si="7"/>
        <v>0.2121855107608366</v>
      </c>
      <c r="I77" s="20">
        <f>E77/F77*100</f>
        <v>43.74999999999999</v>
      </c>
    </row>
    <row r="78" spans="1:9" ht="63.75" customHeight="1">
      <c r="A78" s="26" t="s">
        <v>1</v>
      </c>
      <c r="B78" s="37">
        <v>11.3</v>
      </c>
      <c r="C78" s="36">
        <v>11.3</v>
      </c>
      <c r="D78" s="37"/>
      <c r="E78" s="42">
        <v>0.7</v>
      </c>
      <c r="F78" s="37">
        <v>1.6</v>
      </c>
      <c r="G78" s="20">
        <f t="shared" si="6"/>
        <v>6.194690265486725</v>
      </c>
      <c r="H78" s="50">
        <f t="shared" si="7"/>
        <v>6.194690265486725</v>
      </c>
      <c r="I78" s="20">
        <f>E78/F78*100</f>
        <v>43.74999999999999</v>
      </c>
    </row>
    <row r="79" spans="1:9" ht="60" customHeight="1">
      <c r="A79" s="26" t="s">
        <v>82</v>
      </c>
      <c r="B79" s="37">
        <v>1000</v>
      </c>
      <c r="C79" s="36">
        <v>252.8</v>
      </c>
      <c r="D79" s="37"/>
      <c r="E79" s="42">
        <v>0</v>
      </c>
      <c r="F79" s="37">
        <v>0</v>
      </c>
      <c r="G79" s="20">
        <f t="shared" si="6"/>
        <v>0</v>
      </c>
      <c r="H79" s="50">
        <f t="shared" si="7"/>
        <v>0</v>
      </c>
      <c r="I79" s="20"/>
    </row>
    <row r="80" spans="1:9" ht="54" customHeight="1">
      <c r="A80" s="26" t="s">
        <v>81</v>
      </c>
      <c r="B80" s="37">
        <v>65.8</v>
      </c>
      <c r="C80" s="36">
        <v>65.8</v>
      </c>
      <c r="D80" s="37"/>
      <c r="E80" s="42">
        <v>0</v>
      </c>
      <c r="F80" s="37">
        <v>0</v>
      </c>
      <c r="G80" s="20">
        <f t="shared" si="6"/>
        <v>0</v>
      </c>
      <c r="H80" s="27">
        <f t="shared" si="7"/>
        <v>0</v>
      </c>
      <c r="I80" s="20"/>
    </row>
    <row r="81" spans="1:9" ht="1.5" customHeight="1" hidden="1">
      <c r="A81" s="26" t="s">
        <v>85</v>
      </c>
      <c r="B81" s="37"/>
      <c r="C81" s="36"/>
      <c r="D81" s="37"/>
      <c r="E81" s="42"/>
      <c r="F81" s="37"/>
      <c r="G81" s="20" t="e">
        <f t="shared" si="6"/>
        <v>#DIV/0!</v>
      </c>
      <c r="H81" s="27" t="e">
        <f t="shared" si="7"/>
        <v>#DIV/0!</v>
      </c>
      <c r="I81" s="20" t="e">
        <f>E81/F81*100</f>
        <v>#DIV/0!</v>
      </c>
    </row>
    <row r="82" spans="1:9" ht="39.75" customHeight="1" hidden="1">
      <c r="A82" s="26" t="s">
        <v>111</v>
      </c>
      <c r="B82" s="37"/>
      <c r="C82" s="36"/>
      <c r="D82" s="37"/>
      <c r="E82" s="42">
        <v>0</v>
      </c>
      <c r="F82" s="37"/>
      <c r="G82" s="20"/>
      <c r="H82" s="27"/>
      <c r="I82" s="20"/>
    </row>
    <row r="83" spans="1:9" ht="36" customHeight="1" hidden="1">
      <c r="A83" s="26" t="s">
        <v>119</v>
      </c>
      <c r="B83" s="37"/>
      <c r="C83" s="36"/>
      <c r="D83" s="37"/>
      <c r="E83" s="42">
        <v>0</v>
      </c>
      <c r="F83" s="37"/>
      <c r="G83" s="20"/>
      <c r="H83" s="27"/>
      <c r="I83" s="20"/>
    </row>
    <row r="84" spans="1:9" ht="39" customHeight="1" hidden="1">
      <c r="A84" s="26" t="s">
        <v>120</v>
      </c>
      <c r="B84" s="37"/>
      <c r="C84" s="36"/>
      <c r="D84" s="37"/>
      <c r="E84" s="42">
        <v>0</v>
      </c>
      <c r="F84" s="37"/>
      <c r="G84" s="20"/>
      <c r="H84" s="27"/>
      <c r="I84" s="20"/>
    </row>
    <row r="85" spans="1:9" ht="17.25" customHeight="1">
      <c r="A85" s="9" t="s">
        <v>125</v>
      </c>
      <c r="B85" s="16">
        <f>B86</f>
        <v>60</v>
      </c>
      <c r="C85" s="22">
        <f>C86</f>
        <v>60</v>
      </c>
      <c r="D85" s="16"/>
      <c r="E85" s="43"/>
      <c r="F85" s="16"/>
      <c r="G85" s="20">
        <f t="shared" si="6"/>
        <v>0</v>
      </c>
      <c r="H85" s="27">
        <f>E85/C85*100</f>
        <v>0</v>
      </c>
      <c r="I85" s="20"/>
    </row>
    <row r="86" spans="1:9" ht="25.5" customHeight="1">
      <c r="A86" s="26" t="s">
        <v>126</v>
      </c>
      <c r="B86" s="37">
        <v>60</v>
      </c>
      <c r="C86" s="36">
        <v>60</v>
      </c>
      <c r="D86" s="37"/>
      <c r="E86" s="42"/>
      <c r="F86" s="37"/>
      <c r="G86" s="20">
        <f t="shared" si="6"/>
        <v>0</v>
      </c>
      <c r="H86" s="27">
        <f>E86/C86*100</f>
        <v>0</v>
      </c>
      <c r="I86" s="20"/>
    </row>
    <row r="87" spans="1:9" ht="26.25" customHeight="1">
      <c r="A87" s="9" t="s">
        <v>92</v>
      </c>
      <c r="B87" s="16"/>
      <c r="C87" s="22">
        <v>-1809.7</v>
      </c>
      <c r="D87" s="16"/>
      <c r="E87" s="43">
        <v>-1809.7</v>
      </c>
      <c r="F87" s="16">
        <v>-1076.4</v>
      </c>
      <c r="G87" s="20"/>
      <c r="H87" s="27"/>
      <c r="I87" s="20"/>
    </row>
    <row r="88" spans="1:9" ht="18.75" customHeight="1">
      <c r="A88" s="62" t="s">
        <v>14</v>
      </c>
      <c r="B88" s="63">
        <f>B46+B47</f>
        <v>269488.5</v>
      </c>
      <c r="C88" s="63">
        <f>C46+C47</f>
        <v>290290</v>
      </c>
      <c r="D88" s="63">
        <f>D46+D47</f>
        <v>27644.2</v>
      </c>
      <c r="E88" s="64">
        <f>E46+E47</f>
        <v>58880.5</v>
      </c>
      <c r="F88" s="63">
        <f>F46+F47</f>
        <v>54077.299999999996</v>
      </c>
      <c r="G88" s="65">
        <f t="shared" si="6"/>
        <v>21.848984279477605</v>
      </c>
      <c r="H88" s="66">
        <f>E88/C88*100</f>
        <v>20.28333735230287</v>
      </c>
      <c r="I88" s="65">
        <f>E88/F88*100</f>
        <v>108.8821002527863</v>
      </c>
    </row>
    <row r="89" spans="1:9" s="29" customFormat="1" ht="12" customHeight="1">
      <c r="A89" s="56"/>
      <c r="B89" s="14"/>
      <c r="C89" s="40"/>
      <c r="D89" s="14"/>
      <c r="E89" s="40"/>
      <c r="F89" s="14"/>
      <c r="G89" s="33"/>
      <c r="H89" s="50"/>
      <c r="I89" s="33"/>
    </row>
    <row r="90" spans="1:9" ht="16.5" customHeight="1">
      <c r="A90" s="71" t="s">
        <v>15</v>
      </c>
      <c r="B90" s="72"/>
      <c r="C90" s="72"/>
      <c r="D90" s="72"/>
      <c r="E90" s="72"/>
      <c r="F90" s="72"/>
      <c r="G90" s="72"/>
      <c r="H90" s="72"/>
      <c r="I90" s="73"/>
    </row>
    <row r="91" spans="1:9" ht="24.75" customHeight="1">
      <c r="A91" s="9" t="s">
        <v>16</v>
      </c>
      <c r="B91" s="15">
        <v>17733.2</v>
      </c>
      <c r="C91" s="21">
        <v>17943.4</v>
      </c>
      <c r="D91" s="16">
        <v>1267.2</v>
      </c>
      <c r="E91" s="43">
        <v>3836.9</v>
      </c>
      <c r="F91" s="15">
        <v>3531.6</v>
      </c>
      <c r="G91" s="20">
        <f>E91/B91*100</f>
        <v>21.636816818171564</v>
      </c>
      <c r="H91" s="27">
        <f>E91/C91*100</f>
        <v>21.383349866803393</v>
      </c>
      <c r="I91" s="20">
        <f>E91/F91*100</f>
        <v>108.6448068863971</v>
      </c>
    </row>
    <row r="92" spans="1:9" ht="12.75">
      <c r="A92" s="26" t="s">
        <v>17</v>
      </c>
      <c r="B92" s="37">
        <v>15063.5</v>
      </c>
      <c r="C92" s="36">
        <v>15096.1</v>
      </c>
      <c r="D92" s="37">
        <v>678.6</v>
      </c>
      <c r="E92" s="42">
        <v>3198.8</v>
      </c>
      <c r="F92" s="37">
        <v>2755.1</v>
      </c>
      <c r="G92" s="20">
        <f>E92/B92*100</f>
        <v>21.235436651508614</v>
      </c>
      <c r="H92" s="27">
        <f>E92/C92*100</f>
        <v>21.18957876537649</v>
      </c>
      <c r="I92" s="20">
        <f>E92/F92*100</f>
        <v>116.10467859605822</v>
      </c>
    </row>
    <row r="93" spans="1:9" ht="12.75">
      <c r="A93" s="26" t="s">
        <v>52</v>
      </c>
      <c r="B93" s="37">
        <v>606.8</v>
      </c>
      <c r="C93" s="36">
        <v>606.8</v>
      </c>
      <c r="D93" s="37">
        <v>0.4</v>
      </c>
      <c r="E93" s="42">
        <v>231.3</v>
      </c>
      <c r="F93" s="37">
        <v>254</v>
      </c>
      <c r="G93" s="20">
        <f>E93/B93*100</f>
        <v>38.11799604482532</v>
      </c>
      <c r="H93" s="27">
        <f>E93/C93*100</f>
        <v>38.11799604482532</v>
      </c>
      <c r="I93" s="20">
        <f>E93/F93*100</f>
        <v>91.06299212598425</v>
      </c>
    </row>
    <row r="94" spans="1:9" ht="12.75">
      <c r="A94" s="26" t="s">
        <v>18</v>
      </c>
      <c r="B94" s="37">
        <f>B91-B92-B93</f>
        <v>2062.9000000000005</v>
      </c>
      <c r="C94" s="36">
        <f>C91-C92-C93</f>
        <v>2240.500000000001</v>
      </c>
      <c r="D94" s="37">
        <f>D91-D92-D93</f>
        <v>588.2</v>
      </c>
      <c r="E94" s="42">
        <f>E91-E92-E93</f>
        <v>406.7999999999999</v>
      </c>
      <c r="F94" s="37">
        <f>F91-F92-F93</f>
        <v>522.5</v>
      </c>
      <c r="G94" s="20">
        <f>E94/B94*100</f>
        <v>19.71981191526491</v>
      </c>
      <c r="H94" s="27">
        <f>E94/C94*100</f>
        <v>18.156661459495638</v>
      </c>
      <c r="I94" s="20">
        <f>E94/F94*100</f>
        <v>77.85645933014352</v>
      </c>
    </row>
    <row r="95" spans="1:9" ht="12.75">
      <c r="A95" s="9" t="s">
        <v>93</v>
      </c>
      <c r="B95" s="16">
        <v>1025.9</v>
      </c>
      <c r="C95" s="22">
        <v>1035.9</v>
      </c>
      <c r="D95" s="16"/>
      <c r="E95" s="43">
        <v>1025.9</v>
      </c>
      <c r="F95" s="16">
        <v>241.1</v>
      </c>
      <c r="G95" s="20">
        <f>E95/B95*100</f>
        <v>100</v>
      </c>
      <c r="H95" s="27">
        <f>E95/C95*100</f>
        <v>99.03465585481224</v>
      </c>
      <c r="I95" s="20" t="s">
        <v>136</v>
      </c>
    </row>
    <row r="96" spans="1:9" ht="12.75">
      <c r="A96" s="12" t="s">
        <v>94</v>
      </c>
      <c r="B96" s="37"/>
      <c r="C96" s="36"/>
      <c r="D96" s="37"/>
      <c r="E96" s="42"/>
      <c r="F96" s="37"/>
      <c r="G96" s="20"/>
      <c r="H96" s="27"/>
      <c r="I96" s="20"/>
    </row>
    <row r="97" spans="1:9" ht="12.75">
      <c r="A97" s="13" t="s">
        <v>97</v>
      </c>
      <c r="B97" s="17">
        <v>1025.9</v>
      </c>
      <c r="C97" s="23">
        <v>1035.9</v>
      </c>
      <c r="D97" s="17"/>
      <c r="E97" s="44">
        <v>1025.9</v>
      </c>
      <c r="F97" s="17">
        <v>241.1</v>
      </c>
      <c r="G97" s="20">
        <f aca="true" t="shared" si="8" ref="G97:G102">E97/B97*100</f>
        <v>100</v>
      </c>
      <c r="H97" s="27">
        <f aca="true" t="shared" si="9" ref="H97:H103">E97/C97*100</f>
        <v>99.03465585481224</v>
      </c>
      <c r="I97" s="20" t="s">
        <v>136</v>
      </c>
    </row>
    <row r="98" spans="1:9" ht="25.5" customHeight="1">
      <c r="A98" s="9" t="s">
        <v>55</v>
      </c>
      <c r="B98" s="15">
        <v>1654</v>
      </c>
      <c r="C98" s="21">
        <v>1548</v>
      </c>
      <c r="D98" s="15">
        <v>0</v>
      </c>
      <c r="E98" s="41">
        <v>301.3</v>
      </c>
      <c r="F98" s="15">
        <v>80.5</v>
      </c>
      <c r="G98" s="20">
        <f t="shared" si="8"/>
        <v>18.216444981862153</v>
      </c>
      <c r="H98" s="27">
        <f t="shared" si="9"/>
        <v>19.463824289405686</v>
      </c>
      <c r="I98" s="20" t="s">
        <v>116</v>
      </c>
    </row>
    <row r="99" spans="1:9" ht="11.25" customHeight="1">
      <c r="A99" s="9" t="s">
        <v>130</v>
      </c>
      <c r="B99" s="15">
        <v>902.7</v>
      </c>
      <c r="C99" s="21">
        <v>902.7</v>
      </c>
      <c r="D99" s="15"/>
      <c r="E99" s="41">
        <v>171</v>
      </c>
      <c r="F99" s="15"/>
      <c r="G99" s="20">
        <f t="shared" si="8"/>
        <v>18.943170488534395</v>
      </c>
      <c r="H99" s="27">
        <f t="shared" si="9"/>
        <v>18.943170488534395</v>
      </c>
      <c r="I99" s="20"/>
    </row>
    <row r="100" spans="1:9" ht="11.25" customHeight="1">
      <c r="A100" s="9" t="s">
        <v>19</v>
      </c>
      <c r="B100" s="15">
        <f>B101+B102</f>
        <v>32444.5</v>
      </c>
      <c r="C100" s="21">
        <v>35838.5</v>
      </c>
      <c r="D100" s="15">
        <f>D101+D102</f>
        <v>0</v>
      </c>
      <c r="E100" s="41">
        <v>2054.1</v>
      </c>
      <c r="F100" s="15">
        <v>4883.6</v>
      </c>
      <c r="G100" s="20">
        <f t="shared" si="8"/>
        <v>6.331119296028602</v>
      </c>
      <c r="H100" s="27">
        <f t="shared" si="9"/>
        <v>5.731545684110663</v>
      </c>
      <c r="I100" s="20">
        <f>E100/F100*100</f>
        <v>42.06118437218445</v>
      </c>
    </row>
    <row r="101" spans="1:9" ht="12.75">
      <c r="A101" s="26" t="s">
        <v>99</v>
      </c>
      <c r="B101" s="37">
        <v>110</v>
      </c>
      <c r="C101" s="36">
        <v>110</v>
      </c>
      <c r="D101" s="37"/>
      <c r="E101" s="42">
        <v>20.1</v>
      </c>
      <c r="F101" s="37">
        <v>5.6</v>
      </c>
      <c r="G101" s="20">
        <f t="shared" si="8"/>
        <v>18.272727272727273</v>
      </c>
      <c r="H101" s="27">
        <f t="shared" si="9"/>
        <v>18.272727272727273</v>
      </c>
      <c r="I101" s="20"/>
    </row>
    <row r="102" spans="1:9" ht="11.25" customHeight="1">
      <c r="A102" s="26" t="s">
        <v>98</v>
      </c>
      <c r="B102" s="37">
        <v>32334.5</v>
      </c>
      <c r="C102" s="36">
        <v>35728.5</v>
      </c>
      <c r="D102" s="37"/>
      <c r="E102" s="42">
        <v>2034</v>
      </c>
      <c r="F102" s="37">
        <v>4878</v>
      </c>
      <c r="G102" s="20">
        <f t="shared" si="8"/>
        <v>6.290494672872628</v>
      </c>
      <c r="H102" s="27">
        <f t="shared" si="9"/>
        <v>5.692934212183551</v>
      </c>
      <c r="I102" s="20">
        <f>E102/F102*100</f>
        <v>41.69741697416974</v>
      </c>
    </row>
    <row r="103" spans="1:9" ht="17.25" customHeight="1">
      <c r="A103" s="13" t="s">
        <v>95</v>
      </c>
      <c r="B103" s="37"/>
      <c r="C103" s="36">
        <v>12036.1</v>
      </c>
      <c r="D103" s="37"/>
      <c r="E103" s="42">
        <v>0</v>
      </c>
      <c r="F103" s="37"/>
      <c r="G103" s="20"/>
      <c r="H103" s="27">
        <f t="shared" si="9"/>
        <v>0</v>
      </c>
      <c r="I103" s="20"/>
    </row>
    <row r="104" spans="1:9" ht="18" customHeight="1">
      <c r="A104" s="26" t="s">
        <v>113</v>
      </c>
      <c r="B104" s="37"/>
      <c r="C104" s="36"/>
      <c r="D104" s="37"/>
      <c r="E104" s="42">
        <v>0</v>
      </c>
      <c r="F104" s="37"/>
      <c r="G104" s="20"/>
      <c r="H104" s="27"/>
      <c r="I104" s="20"/>
    </row>
    <row r="105" spans="1:9" ht="12.75" customHeight="1">
      <c r="A105" s="13" t="s">
        <v>95</v>
      </c>
      <c r="B105" s="37"/>
      <c r="C105" s="36"/>
      <c r="D105" s="37"/>
      <c r="E105" s="42">
        <v>0</v>
      </c>
      <c r="F105" s="37"/>
      <c r="G105" s="20"/>
      <c r="H105" s="27"/>
      <c r="I105" s="20"/>
    </row>
    <row r="106" spans="1:9" ht="21.75" customHeight="1">
      <c r="A106" s="26" t="s">
        <v>112</v>
      </c>
      <c r="B106" s="37"/>
      <c r="C106" s="36"/>
      <c r="D106" s="37"/>
      <c r="E106" s="42">
        <v>0</v>
      </c>
      <c r="F106" s="37"/>
      <c r="G106" s="20"/>
      <c r="H106" s="27"/>
      <c r="I106" s="20"/>
    </row>
    <row r="107" spans="1:9" ht="0.75" customHeight="1">
      <c r="A107" s="13"/>
      <c r="B107" s="37"/>
      <c r="C107" s="36"/>
      <c r="D107" s="37"/>
      <c r="E107" s="42"/>
      <c r="F107" s="37"/>
      <c r="G107" s="20" t="e">
        <f>E107/B107*100</f>
        <v>#DIV/0!</v>
      </c>
      <c r="H107" s="27" t="e">
        <f>E107/C107*100</f>
        <v>#DIV/0!</v>
      </c>
      <c r="I107" s="20"/>
    </row>
    <row r="108" spans="1:9" ht="12.75">
      <c r="A108" s="9" t="s">
        <v>20</v>
      </c>
      <c r="B108" s="15">
        <f>B109+B113+B112</f>
        <v>4288.5</v>
      </c>
      <c r="C108" s="21">
        <v>3224.6</v>
      </c>
      <c r="D108" s="15">
        <f>D109+D113+D112</f>
        <v>0</v>
      </c>
      <c r="E108" s="41">
        <f>E109+E112+E113</f>
        <v>0</v>
      </c>
      <c r="F108" s="15">
        <v>159.5</v>
      </c>
      <c r="G108" s="20">
        <f>E108/B108*100</f>
        <v>0</v>
      </c>
      <c r="H108" s="27">
        <f>E108/C108*100</f>
        <v>0</v>
      </c>
      <c r="I108" s="20"/>
    </row>
    <row r="109" spans="1:9" ht="12.75">
      <c r="A109" s="26" t="s">
        <v>21</v>
      </c>
      <c r="B109" s="37">
        <v>2788.5</v>
      </c>
      <c r="C109" s="36">
        <v>2124.6</v>
      </c>
      <c r="D109" s="37"/>
      <c r="E109" s="42">
        <v>0</v>
      </c>
      <c r="F109" s="37">
        <v>0</v>
      </c>
      <c r="G109" s="20">
        <f>E109/B109*100</f>
        <v>0</v>
      </c>
      <c r="H109" s="27">
        <f>E109/C109*100</f>
        <v>0</v>
      </c>
      <c r="I109" s="20"/>
    </row>
    <row r="110" spans="1:9" ht="10.5" customHeight="1">
      <c r="A110" s="13" t="s">
        <v>94</v>
      </c>
      <c r="B110" s="37"/>
      <c r="C110" s="36"/>
      <c r="D110" s="37"/>
      <c r="E110" s="42"/>
      <c r="F110" s="37"/>
      <c r="G110" s="20"/>
      <c r="H110" s="27"/>
      <c r="I110" s="20"/>
    </row>
    <row r="111" spans="1:9" ht="12.75">
      <c r="A111" s="13" t="s">
        <v>96</v>
      </c>
      <c r="B111" s="17">
        <v>1788.5</v>
      </c>
      <c r="C111" s="23">
        <v>1852.4</v>
      </c>
      <c r="D111" s="17"/>
      <c r="E111" s="44">
        <v>0</v>
      </c>
      <c r="F111" s="17"/>
      <c r="G111" s="20">
        <f>E111/B111*100</f>
        <v>0</v>
      </c>
      <c r="H111" s="27">
        <f>E111/C111*100</f>
        <v>0</v>
      </c>
      <c r="I111" s="20"/>
    </row>
    <row r="112" spans="1:9" ht="15" customHeight="1">
      <c r="A112" s="26" t="s">
        <v>22</v>
      </c>
      <c r="B112" s="37"/>
      <c r="C112" s="36">
        <v>100</v>
      </c>
      <c r="D112" s="37"/>
      <c r="E112" s="42">
        <v>0</v>
      </c>
      <c r="F112" s="37">
        <v>0</v>
      </c>
      <c r="G112" s="20"/>
      <c r="H112" s="27">
        <f>E112/C112*100</f>
        <v>0</v>
      </c>
      <c r="I112" s="20"/>
    </row>
    <row r="113" spans="1:9" ht="11.25" customHeight="1">
      <c r="A113" s="26" t="s">
        <v>72</v>
      </c>
      <c r="B113" s="37">
        <v>1500</v>
      </c>
      <c r="C113" s="36">
        <v>1000</v>
      </c>
      <c r="D113" s="37"/>
      <c r="E113" s="42">
        <v>0</v>
      </c>
      <c r="F113" s="37">
        <v>159.5</v>
      </c>
      <c r="G113" s="20">
        <f>E113/B113*100</f>
        <v>0</v>
      </c>
      <c r="H113" s="27">
        <f>E113/C113*100</f>
        <v>0</v>
      </c>
      <c r="I113" s="20"/>
    </row>
    <row r="114" spans="1:9" ht="11.25" customHeight="1">
      <c r="A114" s="13" t="s">
        <v>96</v>
      </c>
      <c r="B114" s="37"/>
      <c r="C114" s="36"/>
      <c r="D114" s="37"/>
      <c r="E114" s="42"/>
      <c r="F114" s="37">
        <v>159.5</v>
      </c>
      <c r="G114" s="20"/>
      <c r="H114" s="27"/>
      <c r="I114" s="20"/>
    </row>
    <row r="115" spans="1:9" ht="14.25" customHeight="1">
      <c r="A115" s="26" t="s">
        <v>131</v>
      </c>
      <c r="B115" s="18">
        <v>0</v>
      </c>
      <c r="C115" s="24">
        <v>1000</v>
      </c>
      <c r="D115" s="18"/>
      <c r="E115" s="45">
        <v>0</v>
      </c>
      <c r="F115" s="18"/>
      <c r="G115" s="20"/>
      <c r="H115" s="27"/>
      <c r="I115" s="20"/>
    </row>
    <row r="116" spans="1:9" ht="12.75">
      <c r="A116" s="9" t="s">
        <v>23</v>
      </c>
      <c r="B116" s="15">
        <v>182878</v>
      </c>
      <c r="C116" s="21">
        <v>195640.6</v>
      </c>
      <c r="D116" s="15">
        <v>3486.7</v>
      </c>
      <c r="E116" s="41">
        <v>39253.5</v>
      </c>
      <c r="F116" s="15">
        <v>30741.3</v>
      </c>
      <c r="G116" s="20">
        <f>E116/B116*100</f>
        <v>21.46430953969313</v>
      </c>
      <c r="H116" s="27">
        <f>E116/C116*100</f>
        <v>20.064086902207414</v>
      </c>
      <c r="I116" s="20">
        <f>E116/F116*100</f>
        <v>127.6897854026993</v>
      </c>
    </row>
    <row r="117" spans="1:9" ht="12.75">
      <c r="A117" s="26" t="s">
        <v>17</v>
      </c>
      <c r="B117" s="37">
        <v>7620.4</v>
      </c>
      <c r="C117" s="36">
        <v>8079.3</v>
      </c>
      <c r="D117" s="37"/>
      <c r="E117" s="42">
        <v>1499.4</v>
      </c>
      <c r="F117" s="37">
        <v>23477.8</v>
      </c>
      <c r="G117" s="20">
        <f>E117/B117*100</f>
        <v>19.676132486483652</v>
      </c>
      <c r="H117" s="27">
        <f>E117/C117*100</f>
        <v>18.558538487245183</v>
      </c>
      <c r="I117" s="20">
        <f>E117/F117*100</f>
        <v>6.386458697152205</v>
      </c>
    </row>
    <row r="118" spans="1:9" ht="13.5" customHeight="1" hidden="1">
      <c r="A118" s="26" t="s">
        <v>51</v>
      </c>
      <c r="B118" s="37">
        <v>0</v>
      </c>
      <c r="C118" s="36">
        <v>0</v>
      </c>
      <c r="D118" s="37"/>
      <c r="E118" s="42">
        <v>0</v>
      </c>
      <c r="F118" s="37">
        <v>1291.6</v>
      </c>
      <c r="G118" s="20"/>
      <c r="H118" s="27"/>
      <c r="I118" s="20">
        <f>E118/F118*100</f>
        <v>0</v>
      </c>
    </row>
    <row r="119" spans="1:9" ht="26.25" customHeight="1">
      <c r="A119" s="26" t="s">
        <v>132</v>
      </c>
      <c r="B119" s="37">
        <v>171825.9</v>
      </c>
      <c r="C119" s="36">
        <v>184565</v>
      </c>
      <c r="D119" s="37"/>
      <c r="E119" s="42">
        <v>37691</v>
      </c>
      <c r="F119" s="37">
        <v>0</v>
      </c>
      <c r="G119" s="20"/>
      <c r="H119" s="27"/>
      <c r="I119" s="20"/>
    </row>
    <row r="120" spans="1:9" ht="12.75" customHeight="1">
      <c r="A120" s="26" t="s">
        <v>18</v>
      </c>
      <c r="B120" s="37">
        <f>B116-B117-B118-B121</f>
        <v>175257.6</v>
      </c>
      <c r="C120" s="36">
        <f>C116-C117-C118-C121-C119</f>
        <v>2410.7000000000116</v>
      </c>
      <c r="D120" s="36">
        <f>D116-D117-D118-D121-D119</f>
        <v>3486.7</v>
      </c>
      <c r="E120" s="37">
        <f>E116-E117-E118-E121-E119</f>
        <v>63.099999999998545</v>
      </c>
      <c r="F120" s="37">
        <f>F116-F117-F118-F121-F119</f>
        <v>5971.9</v>
      </c>
      <c r="G120" s="20">
        <f>E120/B120*100</f>
        <v>0.036004144756061104</v>
      </c>
      <c r="H120" s="27">
        <f>E120/C120*100</f>
        <v>2.617496992574698</v>
      </c>
      <c r="I120" s="20">
        <f>E120/F120*100</f>
        <v>1.0566151476079397</v>
      </c>
    </row>
    <row r="121" spans="1:9" ht="12" customHeight="1">
      <c r="A121" s="26" t="s">
        <v>105</v>
      </c>
      <c r="B121" s="37">
        <v>0</v>
      </c>
      <c r="C121" s="36">
        <v>585.6</v>
      </c>
      <c r="D121" s="37"/>
      <c r="E121" s="42">
        <v>0</v>
      </c>
      <c r="F121" s="37">
        <v>0</v>
      </c>
      <c r="G121" s="20"/>
      <c r="H121" s="27"/>
      <c r="I121" s="20"/>
    </row>
    <row r="122" spans="1:9" ht="14.25" customHeight="1">
      <c r="A122" s="9" t="s">
        <v>100</v>
      </c>
      <c r="B122" s="16">
        <v>4965.8</v>
      </c>
      <c r="C122" s="22">
        <v>6305.8</v>
      </c>
      <c r="D122" s="16" t="e">
        <f>#REF!+#REF!</f>
        <v>#REF!</v>
      </c>
      <c r="E122" s="43">
        <v>1349.2</v>
      </c>
      <c r="F122" s="16">
        <v>2008.7</v>
      </c>
      <c r="G122" s="20">
        <f>E122/B122*100</f>
        <v>27.16984171734665</v>
      </c>
      <c r="H122" s="27">
        <f>E122/C122*100</f>
        <v>21.39617495004599</v>
      </c>
      <c r="I122" s="20">
        <f>E122/F122*100</f>
        <v>67.16781998307363</v>
      </c>
    </row>
    <row r="123" spans="1:9" ht="18.75" customHeight="1">
      <c r="A123" s="26" t="s">
        <v>133</v>
      </c>
      <c r="B123" s="37">
        <v>4965.8</v>
      </c>
      <c r="C123" s="36">
        <v>6305.8</v>
      </c>
      <c r="D123" s="37"/>
      <c r="E123" s="42">
        <v>1349.2</v>
      </c>
      <c r="F123" s="37"/>
      <c r="G123" s="20"/>
      <c r="H123" s="27"/>
      <c r="I123" s="20"/>
    </row>
    <row r="124" spans="1:9" ht="12.75">
      <c r="A124" s="26" t="s">
        <v>106</v>
      </c>
      <c r="B124" s="37">
        <v>0</v>
      </c>
      <c r="C124" s="36">
        <v>0</v>
      </c>
      <c r="D124" s="37"/>
      <c r="E124" s="42"/>
      <c r="F124" s="37">
        <v>0</v>
      </c>
      <c r="G124" s="20"/>
      <c r="H124" s="27"/>
      <c r="I124" s="20"/>
    </row>
    <row r="125" spans="1:9" ht="12.75">
      <c r="A125" s="13" t="s">
        <v>94</v>
      </c>
      <c r="B125" s="37"/>
      <c r="C125" s="36"/>
      <c r="D125" s="37"/>
      <c r="E125" s="42"/>
      <c r="F125" s="37"/>
      <c r="G125" s="20"/>
      <c r="H125" s="27"/>
      <c r="I125" s="20"/>
    </row>
    <row r="126" spans="1:9" ht="18" customHeight="1">
      <c r="A126" s="13" t="s">
        <v>95</v>
      </c>
      <c r="B126" s="37"/>
      <c r="C126" s="36"/>
      <c r="D126" s="18"/>
      <c r="E126" s="45">
        <v>0</v>
      </c>
      <c r="F126" s="37"/>
      <c r="G126" s="20"/>
      <c r="H126" s="27"/>
      <c r="I126" s="20"/>
    </row>
    <row r="127" spans="1:9" ht="16.5" customHeight="1">
      <c r="A127" s="9" t="s">
        <v>101</v>
      </c>
      <c r="B127" s="15">
        <v>0</v>
      </c>
      <c r="C127" s="21">
        <v>0</v>
      </c>
      <c r="D127" s="15" t="e">
        <f>#REF!+#REF!+#REF!</f>
        <v>#REF!</v>
      </c>
      <c r="E127" s="41">
        <v>0</v>
      </c>
      <c r="F127" s="15">
        <v>6951</v>
      </c>
      <c r="G127" s="20"/>
      <c r="H127" s="27"/>
      <c r="I127" s="20">
        <f>E127/F127*100</f>
        <v>0</v>
      </c>
    </row>
    <row r="128" spans="1:9" ht="12.75">
      <c r="A128" s="9" t="s">
        <v>24</v>
      </c>
      <c r="B128" s="15">
        <f>B129+B130+B133</f>
        <v>4113</v>
      </c>
      <c r="C128" s="21">
        <v>5547.3</v>
      </c>
      <c r="D128" s="15">
        <f>D129+D130+D133</f>
        <v>0</v>
      </c>
      <c r="E128" s="41">
        <v>319</v>
      </c>
      <c r="F128" s="15">
        <v>289.4</v>
      </c>
      <c r="G128" s="20">
        <f>E128/B128*100</f>
        <v>7.755895939703379</v>
      </c>
      <c r="H128" s="27">
        <f>E128/C128*100</f>
        <v>5.750545310331152</v>
      </c>
      <c r="I128" s="20">
        <f>E128/F128*100</f>
        <v>110.22805805114031</v>
      </c>
    </row>
    <row r="129" spans="1:9" ht="10.5" customHeight="1">
      <c r="A129" s="26" t="s">
        <v>25</v>
      </c>
      <c r="B129" s="37">
        <v>280.1</v>
      </c>
      <c r="C129" s="36">
        <v>280.1</v>
      </c>
      <c r="D129" s="37"/>
      <c r="E129" s="42">
        <v>22</v>
      </c>
      <c r="F129" s="37">
        <v>25</v>
      </c>
      <c r="G129" s="20">
        <f>E129/B129*100</f>
        <v>7.85433773652267</v>
      </c>
      <c r="H129" s="27">
        <f>E129/C129*100</f>
        <v>7.85433773652267</v>
      </c>
      <c r="I129" s="20">
        <f>E129/F129*100</f>
        <v>88</v>
      </c>
    </row>
    <row r="130" spans="1:9" ht="15" customHeight="1">
      <c r="A130" s="26" t="s">
        <v>26</v>
      </c>
      <c r="B130" s="37">
        <v>1622.7</v>
      </c>
      <c r="C130" s="36">
        <v>3049.9</v>
      </c>
      <c r="D130" s="37"/>
      <c r="E130" s="42">
        <v>0.7</v>
      </c>
      <c r="F130" s="37">
        <v>1.6</v>
      </c>
      <c r="G130" s="20">
        <f>E130/B130*100</f>
        <v>0.04313797991002649</v>
      </c>
      <c r="H130" s="27">
        <f>E130/C130*100</f>
        <v>0.022951572182694512</v>
      </c>
      <c r="I130" s="20"/>
    </row>
    <row r="131" spans="1:9" ht="12.75" customHeight="1">
      <c r="A131" s="13" t="s">
        <v>94</v>
      </c>
      <c r="B131" s="37"/>
      <c r="C131" s="36"/>
      <c r="D131" s="37"/>
      <c r="E131" s="42"/>
      <c r="F131" s="37"/>
      <c r="G131" s="20"/>
      <c r="H131" s="27"/>
      <c r="I131" s="20"/>
    </row>
    <row r="132" spans="1:9" ht="10.5" customHeight="1">
      <c r="A132" s="13" t="s">
        <v>95</v>
      </c>
      <c r="B132" s="17">
        <v>1611.4</v>
      </c>
      <c r="C132" s="23">
        <v>3038.6</v>
      </c>
      <c r="D132" s="17"/>
      <c r="E132" s="44">
        <v>0</v>
      </c>
      <c r="F132" s="17"/>
      <c r="G132" s="20">
        <f aca="true" t="shared" si="10" ref="G132:G140">E132/B132*100</f>
        <v>0</v>
      </c>
      <c r="H132" s="27">
        <f aca="true" t="shared" si="11" ref="H132:H140">E132/C132*100</f>
        <v>0</v>
      </c>
      <c r="I132" s="20"/>
    </row>
    <row r="133" spans="1:9" ht="15.75" customHeight="1">
      <c r="A133" s="26" t="s">
        <v>62</v>
      </c>
      <c r="B133" s="37">
        <v>2210.2</v>
      </c>
      <c r="C133" s="36">
        <v>2217.3</v>
      </c>
      <c r="D133" s="37"/>
      <c r="E133" s="42">
        <v>296.3</v>
      </c>
      <c r="F133" s="37">
        <v>262.8</v>
      </c>
      <c r="G133" s="20">
        <f t="shared" si="10"/>
        <v>13.406026603927248</v>
      </c>
      <c r="H133" s="27">
        <f t="shared" si="11"/>
        <v>13.363099264871689</v>
      </c>
      <c r="I133" s="20">
        <f>E133/F133*100</f>
        <v>112.74733637747336</v>
      </c>
    </row>
    <row r="134" spans="1:9" ht="11.25" customHeight="1">
      <c r="A134" s="13" t="s">
        <v>95</v>
      </c>
      <c r="B134" s="37">
        <v>742.3</v>
      </c>
      <c r="C134" s="36">
        <v>768.9</v>
      </c>
      <c r="D134" s="37"/>
      <c r="E134" s="42">
        <v>0</v>
      </c>
      <c r="F134" s="37"/>
      <c r="G134" s="20">
        <f t="shared" si="10"/>
        <v>0</v>
      </c>
      <c r="H134" s="27">
        <f t="shared" si="11"/>
        <v>0</v>
      </c>
      <c r="I134" s="20"/>
    </row>
    <row r="135" spans="1:9" ht="15" customHeight="1">
      <c r="A135" s="9" t="s">
        <v>84</v>
      </c>
      <c r="B135" s="16">
        <v>180</v>
      </c>
      <c r="C135" s="22">
        <v>180</v>
      </c>
      <c r="D135" s="16" t="e">
        <f>#REF!+D136</f>
        <v>#REF!</v>
      </c>
      <c r="E135" s="43">
        <v>36</v>
      </c>
      <c r="F135" s="16">
        <v>66.1</v>
      </c>
      <c r="G135" s="20">
        <f t="shared" si="10"/>
        <v>20</v>
      </c>
      <c r="H135" s="27">
        <f t="shared" si="11"/>
        <v>20</v>
      </c>
      <c r="I135" s="20">
        <f>E135/F135*100</f>
        <v>54.46293494704992</v>
      </c>
    </row>
    <row r="136" spans="1:9" ht="28.5" customHeight="1">
      <c r="A136" s="26" t="s">
        <v>132</v>
      </c>
      <c r="B136" s="37">
        <v>180</v>
      </c>
      <c r="C136" s="36">
        <v>180</v>
      </c>
      <c r="D136" s="37"/>
      <c r="E136" s="42">
        <v>36</v>
      </c>
      <c r="F136" s="37"/>
      <c r="G136" s="20">
        <f t="shared" si="10"/>
        <v>20</v>
      </c>
      <c r="H136" s="27">
        <f t="shared" si="11"/>
        <v>20</v>
      </c>
      <c r="I136" s="20"/>
    </row>
    <row r="137" spans="1:9" ht="12" customHeight="1">
      <c r="A137" s="9" t="s">
        <v>27</v>
      </c>
      <c r="B137" s="15">
        <v>24205.6</v>
      </c>
      <c r="C137" s="21">
        <v>26755.6</v>
      </c>
      <c r="D137" s="15">
        <v>1382.3</v>
      </c>
      <c r="E137" s="41">
        <v>6522.4</v>
      </c>
      <c r="F137" s="15">
        <v>5142.6</v>
      </c>
      <c r="G137" s="20">
        <f t="shared" si="10"/>
        <v>26.94583071685891</v>
      </c>
      <c r="H137" s="27">
        <f t="shared" si="11"/>
        <v>24.37770036926849</v>
      </c>
      <c r="I137" s="20">
        <f>E137/F137*100</f>
        <v>126.83078598374362</v>
      </c>
    </row>
    <row r="138" spans="1:9" ht="12.75">
      <c r="A138" s="26" t="s">
        <v>102</v>
      </c>
      <c r="B138" s="37">
        <v>23255.6</v>
      </c>
      <c r="C138" s="36">
        <v>25805.6</v>
      </c>
      <c r="D138" s="37"/>
      <c r="E138" s="42">
        <v>6099.4</v>
      </c>
      <c r="F138" s="37">
        <v>5142.6</v>
      </c>
      <c r="G138" s="20">
        <f t="shared" si="10"/>
        <v>26.227661294483912</v>
      </c>
      <c r="H138" s="27">
        <f t="shared" si="11"/>
        <v>23.635954986514555</v>
      </c>
      <c r="I138" s="20">
        <f>E138/F138*100</f>
        <v>118.60537471318008</v>
      </c>
    </row>
    <row r="139" spans="1:9" ht="22.5" customHeight="1">
      <c r="A139" s="26" t="s">
        <v>103</v>
      </c>
      <c r="B139" s="37">
        <v>950</v>
      </c>
      <c r="C139" s="36">
        <v>950</v>
      </c>
      <c r="D139" s="37"/>
      <c r="E139" s="42">
        <v>423</v>
      </c>
      <c r="F139" s="37">
        <v>0</v>
      </c>
      <c r="G139" s="20">
        <f t="shared" si="10"/>
        <v>44.526315789473685</v>
      </c>
      <c r="H139" s="27">
        <f t="shared" si="11"/>
        <v>44.526315789473685</v>
      </c>
      <c r="I139" s="20"/>
    </row>
    <row r="140" spans="1:9" ht="21.75" customHeight="1">
      <c r="A140" s="62" t="s">
        <v>28</v>
      </c>
      <c r="B140" s="67">
        <f>B91+B98+B100+B108+B116+B122+B127+B128+B137+B95+B135</f>
        <v>273488.5</v>
      </c>
      <c r="C140" s="67">
        <f>C91+C98+C100+C108+C116+C122+C127+C128+C137+C95+C135</f>
        <v>294019.7</v>
      </c>
      <c r="D140" s="67" t="e">
        <f>D91+D98+D100+D108+D116+D122+D127+D128+D137+D95+D135</f>
        <v>#REF!</v>
      </c>
      <c r="E140" s="68">
        <f>E91+E98+E100+E108+E116+E122+E127+E128+E137+E95+E135</f>
        <v>54698.3</v>
      </c>
      <c r="F140" s="68">
        <f>F91+F98+F100+F108+F116+F122+F127+F128+F137+F95+F135</f>
        <v>54095.399999999994</v>
      </c>
      <c r="G140" s="65">
        <f t="shared" si="10"/>
        <v>20.0002193876525</v>
      </c>
      <c r="H140" s="66">
        <f t="shared" si="11"/>
        <v>18.603617376658775</v>
      </c>
      <c r="I140" s="65">
        <f>E140/F140*100</f>
        <v>101.1145125093816</v>
      </c>
    </row>
    <row r="141" spans="1:9" ht="9.75" customHeight="1">
      <c r="A141" s="13" t="s">
        <v>94</v>
      </c>
      <c r="B141" s="16"/>
      <c r="C141" s="22"/>
      <c r="D141" s="16"/>
      <c r="E141" s="43"/>
      <c r="F141" s="16"/>
      <c r="G141" s="20"/>
      <c r="H141" s="27"/>
      <c r="I141" s="20"/>
    </row>
    <row r="142" spans="1:9" ht="12" customHeight="1">
      <c r="A142" s="13" t="s">
        <v>95</v>
      </c>
      <c r="B142" s="17">
        <f>B97+B111+B132+B137+B134+B114</f>
        <v>29373.699999999997</v>
      </c>
      <c r="C142" s="17">
        <f>C97+C111+C132+C137+C134+C114+C103</f>
        <v>45487.5</v>
      </c>
      <c r="D142" s="17">
        <f>D97+D111+D132+D137+D134+D114+D103</f>
        <v>1382.3</v>
      </c>
      <c r="E142" s="17">
        <f>E97+E111+E132+E137+E134+E114+E103</f>
        <v>7548.299999999999</v>
      </c>
      <c r="F142" s="17">
        <f>F97+F111+F132+F137+F134+F114</f>
        <v>5543.200000000001</v>
      </c>
      <c r="G142" s="20">
        <f>E142/B142*100</f>
        <v>25.69747767560777</v>
      </c>
      <c r="H142" s="27">
        <f>E142/C142*100</f>
        <v>16.594229183841712</v>
      </c>
      <c r="I142" s="20">
        <f>E142/F142*100</f>
        <v>136.17224707750034</v>
      </c>
    </row>
    <row r="143" spans="1:9" ht="22.5" customHeight="1">
      <c r="A143" s="9" t="s">
        <v>32</v>
      </c>
      <c r="B143" s="19">
        <f>B88-B140</f>
        <v>-4000</v>
      </c>
      <c r="C143" s="25">
        <f>C88-C140</f>
        <v>-3729.7000000000116</v>
      </c>
      <c r="D143" s="19" t="e">
        <f>D88-D140</f>
        <v>#REF!</v>
      </c>
      <c r="E143" s="46">
        <f>E88-E140</f>
        <v>4182.199999999997</v>
      </c>
      <c r="F143" s="19">
        <f>F88-F140</f>
        <v>-18.099999999998545</v>
      </c>
      <c r="G143" s="20"/>
      <c r="H143" s="27"/>
      <c r="I143" s="20"/>
    </row>
    <row r="144" ht="15" customHeight="1">
      <c r="A144" s="1"/>
    </row>
    <row r="145" ht="0.75" customHeight="1" hidden="1"/>
    <row r="146" spans="1:8" ht="12.75">
      <c r="A146" s="11" t="s">
        <v>107</v>
      </c>
      <c r="F146" s="74" t="s">
        <v>108</v>
      </c>
      <c r="G146" s="74"/>
      <c r="H146" s="74"/>
    </row>
  </sheetData>
  <mergeCells count="4">
    <mergeCell ref="A1:I1"/>
    <mergeCell ref="G3:I3"/>
    <mergeCell ref="A90:I90"/>
    <mergeCell ref="F146:H146"/>
  </mergeCells>
  <printOptions/>
  <pageMargins left="1.1811023622047245" right="0.984251968503937" top="0.98425196850393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wws</cp:lastModifiedBy>
  <cp:lastPrinted>2012-04-13T05:24:05Z</cp:lastPrinted>
  <dcterms:created xsi:type="dcterms:W3CDTF">2006-03-13T07:15:44Z</dcterms:created>
  <dcterms:modified xsi:type="dcterms:W3CDTF">2012-04-13T11:04:57Z</dcterms:modified>
  <cp:category/>
  <cp:version/>
  <cp:contentType/>
  <cp:contentStatus/>
</cp:coreProperties>
</file>