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за2011г" sheetId="1" r:id="rId1"/>
  </sheets>
  <definedNames/>
  <calcPr fullCalcOnLoad="1"/>
</workbook>
</file>

<file path=xl/sharedStrings.xml><?xml version="1.0" encoding="utf-8"?>
<sst xmlns="http://schemas.openxmlformats.org/spreadsheetml/2006/main" count="201" uniqueCount="166">
  <si>
    <t>Субвенции бюджетам муниципальных районов на модернизацию региональных систем общего образования</t>
  </si>
  <si>
    <t>св18р</t>
  </si>
  <si>
    <t>св17р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</si>
  <si>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</si>
  <si>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</si>
  <si>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</si>
  <si>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</si>
  <si>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</si>
  <si>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</si>
  <si>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</si>
  <si>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</si>
  <si>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</si>
  <si>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</si>
  <si>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</si>
  <si>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</si>
  <si>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</si>
  <si>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</si>
  <si>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</si>
  <si>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</si>
  <si>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</si>
  <si>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</si>
  <si>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</si>
  <si>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</si>
  <si>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</si>
  <si>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</si>
  <si>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</si>
  <si>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</si>
  <si>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</si>
  <si>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</si>
  <si>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</si>
  <si>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</si>
  <si>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</si>
  <si>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</si>
  <si>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</si>
  <si>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</si>
  <si>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</si>
  <si>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</si>
  <si>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</si>
  <si>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</si>
  <si>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</si>
  <si>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</si>
  <si>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</si>
  <si>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</si>
  <si>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</si>
  <si>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</si>
  <si>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</si>
  <si>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</si>
  <si>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</si>
  <si>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</si>
  <si>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</si>
  <si>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</si>
  <si>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Субсидии от других бюджетов бюджетной сиистемы РФ</t>
  </si>
  <si>
    <t>Субсидии бюджетам для развития обществ. ифраструктуры регионального значения</t>
  </si>
  <si>
    <t>Налог с продаж</t>
  </si>
  <si>
    <t>Налог на добычу прочих полезных ископаемых</t>
  </si>
  <si>
    <t>Субсидии бюджетам муниц.районов на госуд.поддержку внедрения комп.мер модернизации</t>
  </si>
  <si>
    <t>% исп.к уточ.   плану</t>
  </si>
  <si>
    <t xml:space="preserve">  -коммунальные услуги</t>
  </si>
  <si>
    <t xml:space="preserve"> -коммунальные услуги</t>
  </si>
  <si>
    <t>Субсидии бюджетам муниц.районов на осущ.меропр. по обеспеч. жильем граждан, прожив. в сельской местности</t>
  </si>
  <si>
    <t>Субсидии бюджетам муниц.районов на обесп. жильем молодых специалистов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</si>
  <si>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</si>
  <si>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</si>
  <si>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</si>
  <si>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</si>
  <si>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 xml:space="preserve">  Культура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</si>
  <si>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</si>
  <si>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</si>
  <si>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</si>
  <si>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</si>
  <si>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</si>
  <si>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</si>
  <si>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</si>
  <si>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</si>
  <si>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</si>
  <si>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муницип. районов на составление (изменение и дополнение) списков кандидатов в присяжные заседатели федеральных судов общей юрисдикции РФ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</si>
  <si>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</si>
  <si>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Субвенци бюджетам на выплату  компенсации части родит.платы за сод-е ребенка в гос. и МОУ</t>
  </si>
  <si>
    <t>% исп.к утв. плану</t>
  </si>
  <si>
    <t>Субвенции бюджетам муниц.районов на обеспечение жилыми помещениями детей-сирот, детей, оставшихся без попечения родителей</t>
  </si>
  <si>
    <t>Прочие субсидии бюджетам муниципальных районов</t>
  </si>
  <si>
    <t>Субсидии бюджетам муниципальных районов на комплектование книжных фондов библиотек мун.образований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</si>
  <si>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</si>
  <si>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</si>
  <si>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</si>
  <si>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</si>
  <si>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</si>
  <si>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</si>
  <si>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</si>
  <si>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</si>
  <si>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</si>
  <si>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</si>
  <si>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</si>
  <si>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</si>
  <si>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</si>
  <si>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</si>
  <si>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</si>
  <si>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</si>
  <si>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</si>
  <si>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муниц.районов на оздоровление детей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</si>
  <si>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</si>
  <si>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</si>
  <si>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</si>
  <si>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</si>
  <si>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 xml:space="preserve"> 2. ДОХОДЫ ОТ ПРЕДПРИНИМАТ.  И ИНОЙ ПРИНОСЯЩЕЙ ДОХОД ДЕЯТЕЛЬНОСТИ</t>
  </si>
  <si>
    <t>Субсидии бюджетам муниципальных районов на обеспечение мероприятий по переселению граждан из аварийного жилфонда за счет средств бюджетов</t>
  </si>
  <si>
    <t>Субвенции бюджетам муниципальных районов на поощрение лучших учителей</t>
  </si>
  <si>
    <t>% исп. 2011 г. к 2010 г.</t>
  </si>
  <si>
    <t>Утвержд.    план на 2011 год</t>
  </si>
  <si>
    <t>Уточнен. план на 2011 год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</si>
  <si>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</si>
  <si>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</si>
  <si>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</si>
  <si>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 -строительство полигона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</si>
  <si>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</si>
  <si>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</si>
  <si>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</si>
  <si>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</si>
  <si>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</si>
  <si>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</si>
  <si>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Др.вопросы в области культуры </t>
  </si>
  <si>
    <t xml:space="preserve">    - расходы на содержание ФСК</t>
  </si>
  <si>
    <t xml:space="preserve">    - проведение мероприятий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</si>
  <si>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</si>
  <si>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</si>
  <si>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</si>
  <si>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>Прочие межбюджетные трансферты, передаваемые бюджетам муниципальных районов на оздоровление детей</t>
  </si>
  <si>
    <t xml:space="preserve">  -  строительство ФСК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</si>
  <si>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</si>
  <si>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</si>
  <si>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</si>
  <si>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 xml:space="preserve"> - кап.ремонт объектов здравоохранения</t>
  </si>
  <si>
    <t>Начальник финансового отдела</t>
  </si>
  <si>
    <t>И.Г. Васильева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</si>
  <si>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</si>
  <si>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</si>
  <si>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</si>
  <si>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</si>
  <si>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</si>
  <si>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</si>
  <si>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</si>
  <si>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>Загс</t>
  </si>
  <si>
    <t>св2р</t>
  </si>
  <si>
    <t>Денежное поощрение педрработников</t>
  </si>
  <si>
    <t>св4р</t>
  </si>
  <si>
    <t>св3р</t>
  </si>
  <si>
    <t>св9р</t>
  </si>
  <si>
    <t>св5р</t>
  </si>
  <si>
    <t>св10р</t>
  </si>
  <si>
    <t xml:space="preserve">Субсидии бюджетам МР на реализацию федеральных целевых программ("Жилище") </t>
  </si>
  <si>
    <t>Субсидии  бюджетам МР на обеспечение мероприятий по кап.ремонту многоквартирных домов за счет средств бюджетов</t>
  </si>
  <si>
    <t>Субсидии бюджетам муниципальных районов на обеспечение мероприятий по капремонту многоквартирных домов и по переселению граждан из аварийного жилфонда за счет фед.фонда</t>
  </si>
  <si>
    <t>св8р</t>
  </si>
  <si>
    <t>св6р</t>
  </si>
  <si>
    <t>Государственная пошлина за государственную регистрацию транспортных средств</t>
  </si>
  <si>
    <t>Субсидии бюджетам муниципальных районов на обеспечение мероприятий по переселению граждан из аварийного жилфонда за счет Фонда реформирования</t>
  </si>
  <si>
    <t xml:space="preserve">Др.вопросы в области здравоохранения </t>
  </si>
  <si>
    <t>Прочие межбюджетные трансферты на возмещение налога на имущество</t>
  </si>
  <si>
    <t>Прочие межбюджетные трансферты на профобучение женщин,находящихся в отпуске до 3 лет</t>
  </si>
  <si>
    <t>Исполнено на         01.01.12</t>
  </si>
  <si>
    <t xml:space="preserve">  АНАЛИЗ ИСПОЛНЕНИЯ БЮДЖЕТА МУНИЦИПАЛЬНОГО  РАЙОНА  НА 01 января 2012 Г.</t>
  </si>
  <si>
    <t>Исполнено на 01.01.11</t>
  </si>
  <si>
    <t>Субсидии  бюджетам МР на проведение энергоаудита</t>
  </si>
  <si>
    <t>св12р</t>
  </si>
  <si>
    <t>св7р</t>
  </si>
  <si>
    <t>св196р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</si>
</sst>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color indexed="12"/>
      <name val="Arial Cyr"/>
      <family val="0"/>
    </font>
    <font>
      <b/>
      <i/>
      <u val="single"/>
      <sz val="10"/>
      <name val="Arial Cyr"/>
      <family val="0"/>
    </font>
    <font>
      <sz val="10"/>
      <color indexed="12"/>
      <name val="Arial Cyr"/>
      <family val="0"/>
    </font>
    <font>
      <i/>
      <sz val="10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0" fontId="0" fillId="2" borderId="0" xfId="0" applyFont="1" applyFill="1" applyAlignment="1">
      <alignment/>
    </xf>
    <xf numFmtId="164" fontId="0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1.375" style="42" customWidth="1"/>
    <col min="2" max="2" width="11.625" style="42" customWidth="1"/>
    <col min="3" max="3" width="11.125" style="58" customWidth="1"/>
    <col min="4" max="4" width="10.75390625" style="43" hidden="1" customWidth="1"/>
    <col min="5" max="5" width="10.625" style="58" customWidth="1"/>
    <col min="6" max="6" width="10.625" style="43" customWidth="1"/>
    <col min="7" max="7" width="8.875" style="42" customWidth="1"/>
    <col min="8" max="8" width="9.00390625" style="43" customWidth="1"/>
    <col min="9" max="9" width="7.375" style="44" customWidth="1"/>
    <col min="10" max="16384" width="9.125" style="42" customWidth="1"/>
  </cols>
  <sheetData>
    <row r="1" spans="1:9" ht="18.75" customHeight="1">
      <c r="A1" s="75" t="s">
        <v>160</v>
      </c>
      <c r="B1" s="75"/>
      <c r="C1" s="75"/>
      <c r="D1" s="75"/>
      <c r="E1" s="75"/>
      <c r="F1" s="75"/>
      <c r="G1" s="75"/>
      <c r="H1" s="75"/>
      <c r="I1" s="75"/>
    </row>
    <row r="3" spans="7:9" ht="12.75">
      <c r="G3" s="76" t="s">
        <v>47</v>
      </c>
      <c r="H3" s="76"/>
      <c r="I3" s="76"/>
    </row>
    <row r="4" spans="1:9" ht="41.25" customHeight="1">
      <c r="A4" s="45" t="s">
        <v>4</v>
      </c>
      <c r="B4" s="2" t="s">
        <v>108</v>
      </c>
      <c r="C4" s="59" t="s">
        <v>109</v>
      </c>
      <c r="D4" s="12" t="s">
        <v>84</v>
      </c>
      <c r="E4" s="71" t="s">
        <v>159</v>
      </c>
      <c r="F4" s="57" t="s">
        <v>161</v>
      </c>
      <c r="G4" s="2" t="s">
        <v>78</v>
      </c>
      <c r="H4" s="12" t="s">
        <v>56</v>
      </c>
      <c r="I4" s="8" t="s">
        <v>107</v>
      </c>
    </row>
    <row r="5" spans="1:9" ht="12.75" customHeight="1">
      <c r="A5" s="5" t="s">
        <v>41</v>
      </c>
      <c r="B5" s="25">
        <f>B6+B27</f>
        <v>53197.9</v>
      </c>
      <c r="C5" s="60">
        <f>C6+C27</f>
        <v>64972.9</v>
      </c>
      <c r="D5" s="16">
        <f>D6+D27</f>
        <v>3196.1000000000004</v>
      </c>
      <c r="E5" s="60">
        <f>E6+E27</f>
        <v>65638.6</v>
      </c>
      <c r="F5" s="16">
        <f>F6+F27</f>
        <v>59049.299999999996</v>
      </c>
      <c r="G5" s="25">
        <f aca="true" t="shared" si="0" ref="G5:G20">E5/B5*100</f>
        <v>123.38569755573059</v>
      </c>
      <c r="H5" s="39">
        <f aca="true" t="shared" si="1" ref="H5:H42">E5/C5*100</f>
        <v>101.02458101762429</v>
      </c>
      <c r="I5" s="25">
        <f aca="true" t="shared" si="2" ref="I5:I35">E5/F5*100</f>
        <v>111.1589807161135</v>
      </c>
    </row>
    <row r="6" spans="1:9" ht="11.25" customHeight="1">
      <c r="A6" s="5" t="s">
        <v>39</v>
      </c>
      <c r="B6" s="25">
        <f>B7+B9+B13+B16+B21</f>
        <v>47465</v>
      </c>
      <c r="C6" s="60">
        <f>C7+C9+C13+C16+C21</f>
        <v>56795.6</v>
      </c>
      <c r="D6" s="16">
        <f>D7+D9+D13+D16+D21</f>
        <v>2990.7000000000003</v>
      </c>
      <c r="E6" s="60">
        <f>E7+E9+E13+E16+E21</f>
        <v>57353.200000000004</v>
      </c>
      <c r="F6" s="16">
        <f>F7+F9+F13+F16+F21</f>
        <v>51854.7</v>
      </c>
      <c r="G6" s="25">
        <f t="shared" si="0"/>
        <v>120.83261350468769</v>
      </c>
      <c r="H6" s="39">
        <f t="shared" si="1"/>
        <v>100.98176619315582</v>
      </c>
      <c r="I6" s="25">
        <f t="shared" si="2"/>
        <v>110.60366755568927</v>
      </c>
    </row>
    <row r="7" spans="1:9" ht="12.75">
      <c r="A7" s="4" t="s">
        <v>62</v>
      </c>
      <c r="B7" s="26">
        <f>B8</f>
        <v>35200</v>
      </c>
      <c r="C7" s="61">
        <f>C8</f>
        <v>44550</v>
      </c>
      <c r="D7" s="17">
        <f>D8</f>
        <v>1467.7</v>
      </c>
      <c r="E7" s="61">
        <f>E8</f>
        <v>45066.3</v>
      </c>
      <c r="F7" s="17">
        <f>F8</f>
        <v>38655.8</v>
      </c>
      <c r="G7" s="25">
        <f t="shared" si="0"/>
        <v>128.02926136363638</v>
      </c>
      <c r="H7" s="39">
        <f t="shared" si="1"/>
        <v>101.15892255892255</v>
      </c>
      <c r="I7" s="25">
        <f t="shared" si="2"/>
        <v>116.58353985689081</v>
      </c>
    </row>
    <row r="8" spans="1:9" ht="13.5" customHeight="1">
      <c r="A8" s="46" t="s">
        <v>5</v>
      </c>
      <c r="B8" s="47">
        <v>35200</v>
      </c>
      <c r="C8" s="62">
        <v>44550</v>
      </c>
      <c r="D8" s="48">
        <v>1467.7</v>
      </c>
      <c r="E8" s="62">
        <v>45066.3</v>
      </c>
      <c r="F8" s="48">
        <v>38655.8</v>
      </c>
      <c r="G8" s="25">
        <f t="shared" si="0"/>
        <v>128.02926136363638</v>
      </c>
      <c r="H8" s="39">
        <f t="shared" si="1"/>
        <v>101.15892255892255</v>
      </c>
      <c r="I8" s="25">
        <f t="shared" si="2"/>
        <v>116.58353985689081</v>
      </c>
    </row>
    <row r="9" spans="1:9" ht="12.75">
      <c r="A9" s="4" t="s">
        <v>6</v>
      </c>
      <c r="B9" s="26">
        <f>B10+B11</f>
        <v>8795</v>
      </c>
      <c r="C9" s="61">
        <f>C10+C11+C12</f>
        <v>9285.6</v>
      </c>
      <c r="D9" s="17">
        <f>D10+D11</f>
        <v>1410.6000000000001</v>
      </c>
      <c r="E9" s="61">
        <f>E10+E11+E12</f>
        <v>9321.7</v>
      </c>
      <c r="F9" s="17">
        <f>F10+F11+F12</f>
        <v>8686.699999999999</v>
      </c>
      <c r="G9" s="25">
        <f t="shared" si="0"/>
        <v>105.98862990335418</v>
      </c>
      <c r="H9" s="39">
        <f t="shared" si="1"/>
        <v>100.3887740156802</v>
      </c>
      <c r="I9" s="25">
        <f t="shared" si="2"/>
        <v>107.31002567142876</v>
      </c>
    </row>
    <row r="10" spans="1:9" ht="25.5">
      <c r="A10" s="38" t="s">
        <v>31</v>
      </c>
      <c r="B10" s="47">
        <v>7800</v>
      </c>
      <c r="C10" s="62">
        <v>8482.6</v>
      </c>
      <c r="D10" s="48">
        <v>1399.7</v>
      </c>
      <c r="E10" s="62">
        <v>8490.6</v>
      </c>
      <c r="F10" s="48">
        <v>7846.9</v>
      </c>
      <c r="G10" s="25">
        <f t="shared" si="0"/>
        <v>108.85384615384616</v>
      </c>
      <c r="H10" s="39">
        <f t="shared" si="1"/>
        <v>100.09431070662298</v>
      </c>
      <c r="I10" s="25">
        <f t="shared" si="2"/>
        <v>108.20323949585186</v>
      </c>
    </row>
    <row r="11" spans="1:9" ht="12.75">
      <c r="A11" s="38" t="s">
        <v>7</v>
      </c>
      <c r="B11" s="47">
        <v>995</v>
      </c>
      <c r="C11" s="62">
        <v>803</v>
      </c>
      <c r="D11" s="48">
        <v>10.9</v>
      </c>
      <c r="E11" s="62">
        <v>831.1</v>
      </c>
      <c r="F11" s="48">
        <v>839.8</v>
      </c>
      <c r="G11" s="25">
        <f t="shared" si="0"/>
        <v>83.52763819095478</v>
      </c>
      <c r="H11" s="39">
        <f t="shared" si="1"/>
        <v>103.49937733499377</v>
      </c>
      <c r="I11" s="25">
        <f t="shared" si="2"/>
        <v>98.96403905691832</v>
      </c>
    </row>
    <row r="12" spans="1:9" ht="12.75" hidden="1">
      <c r="A12" s="49"/>
      <c r="B12" s="47"/>
      <c r="C12" s="62">
        <v>0</v>
      </c>
      <c r="D12" s="48"/>
      <c r="E12" s="62">
        <v>0</v>
      </c>
      <c r="F12" s="48"/>
      <c r="G12" s="25" t="e">
        <f t="shared" si="0"/>
        <v>#DIV/0!</v>
      </c>
      <c r="H12" s="39" t="e">
        <f t="shared" si="1"/>
        <v>#DIV/0!</v>
      </c>
      <c r="I12" s="25" t="e">
        <f t="shared" si="2"/>
        <v>#DIV/0!</v>
      </c>
    </row>
    <row r="13" spans="1:9" ht="36" customHeight="1">
      <c r="A13" s="3" t="s">
        <v>35</v>
      </c>
      <c r="B13" s="26">
        <f>B14+B15</f>
        <v>270</v>
      </c>
      <c r="C13" s="61">
        <f>C14+C15</f>
        <v>360</v>
      </c>
      <c r="D13" s="17">
        <f>D14+D15</f>
        <v>21.6</v>
      </c>
      <c r="E13" s="61">
        <f>E14+E15</f>
        <v>360.6</v>
      </c>
      <c r="F13" s="17">
        <f>F14+F15</f>
        <v>472.3</v>
      </c>
      <c r="G13" s="25">
        <f t="shared" si="0"/>
        <v>133.55555555555557</v>
      </c>
      <c r="H13" s="39">
        <f t="shared" si="1"/>
        <v>100.16666666666667</v>
      </c>
      <c r="I13" s="25">
        <f t="shared" si="2"/>
        <v>76.34977768367564</v>
      </c>
    </row>
    <row r="14" spans="1:9" ht="25.5">
      <c r="A14" s="38" t="s">
        <v>48</v>
      </c>
      <c r="B14" s="47">
        <v>270</v>
      </c>
      <c r="C14" s="62">
        <v>360</v>
      </c>
      <c r="D14" s="48">
        <v>21.5</v>
      </c>
      <c r="E14" s="62">
        <v>360.6</v>
      </c>
      <c r="F14" s="48">
        <v>472.3</v>
      </c>
      <c r="G14" s="25">
        <f t="shared" si="0"/>
        <v>133.55555555555557</v>
      </c>
      <c r="H14" s="39">
        <f t="shared" si="1"/>
        <v>100.16666666666667</v>
      </c>
      <c r="I14" s="25">
        <f t="shared" si="2"/>
        <v>76.34977768367564</v>
      </c>
    </row>
    <row r="15" spans="1:9" ht="18" customHeight="1" hidden="1">
      <c r="A15" s="38" t="s">
        <v>54</v>
      </c>
      <c r="B15" s="47">
        <v>0</v>
      </c>
      <c r="C15" s="62">
        <v>0</v>
      </c>
      <c r="D15" s="48">
        <v>0.1</v>
      </c>
      <c r="E15" s="62">
        <v>0</v>
      </c>
      <c r="F15" s="48">
        <v>0</v>
      </c>
      <c r="G15" s="25" t="e">
        <f t="shared" si="0"/>
        <v>#DIV/0!</v>
      </c>
      <c r="H15" s="39" t="e">
        <f t="shared" si="1"/>
        <v>#DIV/0!</v>
      </c>
      <c r="I15" s="25" t="e">
        <f t="shared" si="2"/>
        <v>#DIV/0!</v>
      </c>
    </row>
    <row r="16" spans="1:9" ht="14.25" customHeight="1">
      <c r="A16" s="3" t="s">
        <v>8</v>
      </c>
      <c r="B16" s="26">
        <f>B18+B19+B17</f>
        <v>3200</v>
      </c>
      <c r="C16" s="61">
        <f>C18+C19+C17+C20</f>
        <v>2580</v>
      </c>
      <c r="D16" s="17">
        <f>D18+D19+D17</f>
        <v>90.8</v>
      </c>
      <c r="E16" s="61">
        <f>E18+E19+E17+E20</f>
        <v>2584.3</v>
      </c>
      <c r="F16" s="17">
        <f>F17+F18+F19+F20</f>
        <v>4019.7</v>
      </c>
      <c r="G16" s="25">
        <f t="shared" si="0"/>
        <v>80.759375</v>
      </c>
      <c r="H16" s="39">
        <f t="shared" si="1"/>
        <v>100.16666666666667</v>
      </c>
      <c r="I16" s="25">
        <f t="shared" si="2"/>
        <v>64.29086747767248</v>
      </c>
    </row>
    <row r="17" spans="1:9" ht="21.75" customHeight="1" hidden="1">
      <c r="A17" s="38" t="s">
        <v>96</v>
      </c>
      <c r="B17" s="26"/>
      <c r="C17" s="61"/>
      <c r="D17" s="17"/>
      <c r="E17" s="62"/>
      <c r="F17" s="17"/>
      <c r="G17" s="25" t="e">
        <f t="shared" si="0"/>
        <v>#DIV/0!</v>
      </c>
      <c r="H17" s="39" t="e">
        <f t="shared" si="1"/>
        <v>#DIV/0!</v>
      </c>
      <c r="I17" s="25" t="e">
        <f t="shared" si="2"/>
        <v>#DIV/0!</v>
      </c>
    </row>
    <row r="18" spans="1:9" ht="23.25" customHeight="1">
      <c r="A18" s="38" t="s">
        <v>9</v>
      </c>
      <c r="B18" s="47">
        <v>700</v>
      </c>
      <c r="C18" s="62">
        <v>570</v>
      </c>
      <c r="D18" s="48">
        <v>17.2</v>
      </c>
      <c r="E18" s="62">
        <v>572.7</v>
      </c>
      <c r="F18" s="48">
        <v>797.3</v>
      </c>
      <c r="G18" s="25">
        <f t="shared" si="0"/>
        <v>81.81428571428572</v>
      </c>
      <c r="H18" s="39">
        <f t="shared" si="1"/>
        <v>100.47368421052632</v>
      </c>
      <c r="I18" s="25">
        <f t="shared" si="2"/>
        <v>71.82992600025085</v>
      </c>
    </row>
    <row r="19" spans="1:9" ht="43.5" customHeight="1">
      <c r="A19" s="38" t="s">
        <v>154</v>
      </c>
      <c r="B19" s="47">
        <v>2500</v>
      </c>
      <c r="C19" s="62">
        <v>2010</v>
      </c>
      <c r="D19" s="48">
        <v>73.6</v>
      </c>
      <c r="E19" s="62">
        <v>2011.6</v>
      </c>
      <c r="F19" s="48">
        <v>3222.4</v>
      </c>
      <c r="G19" s="25">
        <f t="shared" si="0"/>
        <v>80.46399999999998</v>
      </c>
      <c r="H19" s="39">
        <f t="shared" si="1"/>
        <v>100.07960199004975</v>
      </c>
      <c r="I19" s="25">
        <f t="shared" si="2"/>
        <v>62.42552135054618</v>
      </c>
    </row>
    <row r="20" spans="1:9" ht="6.75" customHeight="1" hidden="1">
      <c r="A20" s="49"/>
      <c r="B20" s="47"/>
      <c r="C20" s="62">
        <v>0</v>
      </c>
      <c r="D20" s="48"/>
      <c r="E20" s="62">
        <v>0</v>
      </c>
      <c r="F20" s="48"/>
      <c r="G20" s="25" t="e">
        <f t="shared" si="0"/>
        <v>#DIV/0!</v>
      </c>
      <c r="H20" s="39" t="e">
        <f t="shared" si="1"/>
        <v>#DIV/0!</v>
      </c>
      <c r="I20" s="25" t="e">
        <f t="shared" si="2"/>
        <v>#DIV/0!</v>
      </c>
    </row>
    <row r="21" spans="1:9" ht="35.25" customHeight="1">
      <c r="A21" s="3" t="s">
        <v>33</v>
      </c>
      <c r="B21" s="26"/>
      <c r="C21" s="61">
        <v>20</v>
      </c>
      <c r="D21" s="17"/>
      <c r="E21" s="61">
        <v>20.3</v>
      </c>
      <c r="F21" s="17">
        <v>20.2</v>
      </c>
      <c r="G21" s="25"/>
      <c r="H21" s="39">
        <f t="shared" si="1"/>
        <v>101.50000000000001</v>
      </c>
      <c r="I21" s="25">
        <f t="shared" si="2"/>
        <v>100.4950495049505</v>
      </c>
    </row>
    <row r="22" spans="1:9" ht="12.75" hidden="1">
      <c r="A22" s="38" t="s">
        <v>10</v>
      </c>
      <c r="B22" s="47"/>
      <c r="C22" s="62"/>
      <c r="D22" s="48"/>
      <c r="E22" s="62"/>
      <c r="F22" s="48"/>
      <c r="G22" s="25" t="e">
        <f aca="true" t="shared" si="3" ref="G22:G31">E22/B22*100</f>
        <v>#DIV/0!</v>
      </c>
      <c r="H22" s="39" t="e">
        <f t="shared" si="1"/>
        <v>#DIV/0!</v>
      </c>
      <c r="I22" s="25" t="e">
        <f t="shared" si="2"/>
        <v>#DIV/0!</v>
      </c>
    </row>
    <row r="23" spans="1:9" ht="0.75" customHeight="1" hidden="1">
      <c r="A23" s="38" t="s">
        <v>64</v>
      </c>
      <c r="B23" s="47"/>
      <c r="C23" s="62"/>
      <c r="D23" s="48"/>
      <c r="E23" s="62"/>
      <c r="F23" s="48"/>
      <c r="G23" s="25" t="e">
        <f t="shared" si="3"/>
        <v>#DIV/0!</v>
      </c>
      <c r="H23" s="39" t="e">
        <f t="shared" si="1"/>
        <v>#DIV/0!</v>
      </c>
      <c r="I23" s="25" t="e">
        <f t="shared" si="2"/>
        <v>#DIV/0!</v>
      </c>
    </row>
    <row r="24" spans="1:9" ht="12.75" hidden="1">
      <c r="A24" s="38" t="s">
        <v>11</v>
      </c>
      <c r="B24" s="47"/>
      <c r="C24" s="62"/>
      <c r="D24" s="48"/>
      <c r="E24" s="62"/>
      <c r="F24" s="48"/>
      <c r="G24" s="25" t="e">
        <f t="shared" si="3"/>
        <v>#DIV/0!</v>
      </c>
      <c r="H24" s="39" t="e">
        <f t="shared" si="1"/>
        <v>#DIV/0!</v>
      </c>
      <c r="I24" s="25" t="e">
        <f t="shared" si="2"/>
        <v>#DIV/0!</v>
      </c>
    </row>
    <row r="25" spans="1:9" ht="20.25" customHeight="1" hidden="1">
      <c r="A25" s="38" t="s">
        <v>53</v>
      </c>
      <c r="B25" s="27"/>
      <c r="C25" s="63"/>
      <c r="D25" s="18"/>
      <c r="E25" s="63"/>
      <c r="F25" s="18"/>
      <c r="G25" s="25" t="e">
        <f t="shared" si="3"/>
        <v>#DIV/0!</v>
      </c>
      <c r="H25" s="39" t="e">
        <f t="shared" si="1"/>
        <v>#DIV/0!</v>
      </c>
      <c r="I25" s="25" t="e">
        <f t="shared" si="2"/>
        <v>#DIV/0!</v>
      </c>
    </row>
    <row r="26" spans="1:9" ht="0.75" customHeight="1">
      <c r="A26" s="38" t="s">
        <v>36</v>
      </c>
      <c r="B26" s="47"/>
      <c r="C26" s="62"/>
      <c r="D26" s="48"/>
      <c r="E26" s="62"/>
      <c r="F26" s="48"/>
      <c r="G26" s="25" t="e">
        <f t="shared" si="3"/>
        <v>#DIV/0!</v>
      </c>
      <c r="H26" s="39" t="e">
        <f t="shared" si="1"/>
        <v>#DIV/0!</v>
      </c>
      <c r="I26" s="25" t="e">
        <f t="shared" si="2"/>
        <v>#DIV/0!</v>
      </c>
    </row>
    <row r="27" spans="1:9" ht="16.5" customHeight="1">
      <c r="A27" s="11" t="s">
        <v>40</v>
      </c>
      <c r="B27" s="25">
        <f>B28+B33+B35+B37+B42+B43</f>
        <v>5732.9</v>
      </c>
      <c r="C27" s="60">
        <f>C28+C33+C35+C37+C42+C43</f>
        <v>8177.3</v>
      </c>
      <c r="D27" s="16">
        <f>D28+D33+D35+D37+D42+D43</f>
        <v>205.39999999999998</v>
      </c>
      <c r="E27" s="60">
        <f>E28+E33+E35+E37+E42+E43</f>
        <v>8285.4</v>
      </c>
      <c r="F27" s="16">
        <f>F28+F33+F35+F37+F43+F42</f>
        <v>7194.6</v>
      </c>
      <c r="G27" s="25">
        <f t="shared" si="3"/>
        <v>144.52371400163966</v>
      </c>
      <c r="H27" s="39">
        <f t="shared" si="1"/>
        <v>101.32195223362234</v>
      </c>
      <c r="I27" s="25">
        <f t="shared" si="2"/>
        <v>115.16137102827119</v>
      </c>
    </row>
    <row r="28" spans="1:9" ht="48" customHeight="1">
      <c r="A28" s="3" t="s">
        <v>37</v>
      </c>
      <c r="B28" s="26">
        <f>B29+B30+B31+B32</f>
        <v>1269.9</v>
      </c>
      <c r="C28" s="61">
        <f>C29+C30+C31+C32</f>
        <v>1566.8999999999999</v>
      </c>
      <c r="D28" s="17">
        <f>D29+D30+D31+D32</f>
        <v>43.6</v>
      </c>
      <c r="E28" s="61">
        <f>E29+E30+E31+E32</f>
        <v>1600.3999999999999</v>
      </c>
      <c r="F28" s="17">
        <f>F29+F30+F31+F32</f>
        <v>1350.3000000000002</v>
      </c>
      <c r="G28" s="25">
        <f t="shared" si="3"/>
        <v>126.02567131270177</v>
      </c>
      <c r="H28" s="39">
        <f t="shared" si="1"/>
        <v>102.13797944986918</v>
      </c>
      <c r="I28" s="25">
        <f t="shared" si="2"/>
        <v>118.5218099681552</v>
      </c>
    </row>
    <row r="29" spans="1:9" ht="15.75" customHeight="1" hidden="1">
      <c r="A29" s="38" t="s">
        <v>38</v>
      </c>
      <c r="B29" s="47">
        <v>0</v>
      </c>
      <c r="C29" s="62">
        <v>0</v>
      </c>
      <c r="D29" s="48"/>
      <c r="E29" s="62"/>
      <c r="F29" s="48"/>
      <c r="G29" s="25" t="e">
        <f t="shared" si="3"/>
        <v>#DIV/0!</v>
      </c>
      <c r="H29" s="39" t="e">
        <f t="shared" si="1"/>
        <v>#DIV/0!</v>
      </c>
      <c r="I29" s="25" t="e">
        <f t="shared" si="2"/>
        <v>#DIV/0!</v>
      </c>
    </row>
    <row r="30" spans="1:9" ht="38.25" customHeight="1">
      <c r="A30" s="38" t="s">
        <v>72</v>
      </c>
      <c r="B30" s="47">
        <v>975</v>
      </c>
      <c r="C30" s="62">
        <v>1156.5</v>
      </c>
      <c r="D30" s="48">
        <v>24.6</v>
      </c>
      <c r="E30" s="62">
        <v>1189.6</v>
      </c>
      <c r="F30" s="48">
        <v>1028</v>
      </c>
      <c r="G30" s="25">
        <f t="shared" si="3"/>
        <v>122.0102564102564</v>
      </c>
      <c r="H30" s="39">
        <f t="shared" si="1"/>
        <v>102.86208387375702</v>
      </c>
      <c r="I30" s="25">
        <f t="shared" si="2"/>
        <v>115.71984435797664</v>
      </c>
    </row>
    <row r="31" spans="1:9" ht="36" customHeight="1">
      <c r="A31" s="38" t="s">
        <v>42</v>
      </c>
      <c r="B31" s="47">
        <v>244.9</v>
      </c>
      <c r="C31" s="62">
        <v>297.6</v>
      </c>
      <c r="D31" s="48">
        <v>19</v>
      </c>
      <c r="E31" s="62">
        <v>298</v>
      </c>
      <c r="F31" s="48">
        <v>252.9</v>
      </c>
      <c r="G31" s="25">
        <f t="shared" si="3"/>
        <v>121.68231931400571</v>
      </c>
      <c r="H31" s="39">
        <f t="shared" si="1"/>
        <v>100.13440860215053</v>
      </c>
      <c r="I31" s="25">
        <f t="shared" si="2"/>
        <v>117.83313562672993</v>
      </c>
    </row>
    <row r="32" spans="1:9" ht="26.25" customHeight="1">
      <c r="A32" s="38" t="s">
        <v>86</v>
      </c>
      <c r="B32" s="47">
        <v>50</v>
      </c>
      <c r="C32" s="62">
        <v>112.8</v>
      </c>
      <c r="D32" s="48"/>
      <c r="E32" s="62">
        <v>112.8</v>
      </c>
      <c r="F32" s="48">
        <v>69.4</v>
      </c>
      <c r="G32" s="25" t="s">
        <v>142</v>
      </c>
      <c r="H32" s="39">
        <f t="shared" si="1"/>
        <v>100</v>
      </c>
      <c r="I32" s="25">
        <f t="shared" si="2"/>
        <v>162.53602305475502</v>
      </c>
    </row>
    <row r="33" spans="1:9" ht="25.5">
      <c r="A33" s="3" t="s">
        <v>12</v>
      </c>
      <c r="B33" s="26">
        <f>B34</f>
        <v>900</v>
      </c>
      <c r="C33" s="61">
        <f>C34</f>
        <v>759.2</v>
      </c>
      <c r="D33" s="17">
        <f>D34</f>
        <v>19.5</v>
      </c>
      <c r="E33" s="61">
        <f>E34</f>
        <v>768.7</v>
      </c>
      <c r="F33" s="17">
        <f>F34</f>
        <v>1002.7</v>
      </c>
      <c r="G33" s="25">
        <f>E33/B33*100</f>
        <v>85.41111111111111</v>
      </c>
      <c r="H33" s="39">
        <f t="shared" si="1"/>
        <v>101.2513171759747</v>
      </c>
      <c r="I33" s="25">
        <f t="shared" si="2"/>
        <v>76.66300987334198</v>
      </c>
    </row>
    <row r="34" spans="1:9" ht="24.75" customHeight="1">
      <c r="A34" s="38" t="s">
        <v>13</v>
      </c>
      <c r="B34" s="47">
        <v>900</v>
      </c>
      <c r="C34" s="62">
        <v>759.2</v>
      </c>
      <c r="D34" s="48">
        <v>19.5</v>
      </c>
      <c r="E34" s="62">
        <v>768.7</v>
      </c>
      <c r="F34" s="48">
        <v>1002.7</v>
      </c>
      <c r="G34" s="25">
        <f>E34/B34*100</f>
        <v>85.41111111111111</v>
      </c>
      <c r="H34" s="39">
        <f t="shared" si="1"/>
        <v>101.2513171759747</v>
      </c>
      <c r="I34" s="25">
        <f t="shared" si="2"/>
        <v>76.66300987334198</v>
      </c>
    </row>
    <row r="35" spans="1:9" ht="24" customHeight="1">
      <c r="A35" s="11" t="s">
        <v>61</v>
      </c>
      <c r="B35" s="25">
        <v>0</v>
      </c>
      <c r="C35" s="60">
        <f>C36</f>
        <v>40</v>
      </c>
      <c r="D35" s="16"/>
      <c r="E35" s="60">
        <f>E36</f>
        <v>40.4</v>
      </c>
      <c r="F35" s="16">
        <v>37.1</v>
      </c>
      <c r="G35" s="25"/>
      <c r="H35" s="39">
        <f t="shared" si="1"/>
        <v>101</v>
      </c>
      <c r="I35" s="25">
        <f t="shared" si="2"/>
        <v>108.89487870619945</v>
      </c>
    </row>
    <row r="36" spans="1:9" ht="16.5" customHeight="1">
      <c r="A36" s="49" t="s">
        <v>136</v>
      </c>
      <c r="B36" s="25"/>
      <c r="C36" s="60">
        <v>40</v>
      </c>
      <c r="D36" s="16"/>
      <c r="E36" s="60">
        <v>40.4</v>
      </c>
      <c r="F36" s="16"/>
      <c r="G36" s="25"/>
      <c r="H36" s="39">
        <f t="shared" si="1"/>
        <v>101</v>
      </c>
      <c r="I36" s="25"/>
    </row>
    <row r="37" spans="1:9" ht="24" customHeight="1">
      <c r="A37" s="3" t="s">
        <v>91</v>
      </c>
      <c r="B37" s="26">
        <f>B40+B41</f>
        <v>363</v>
      </c>
      <c r="C37" s="61">
        <f>C40+C41</f>
        <v>2059.4</v>
      </c>
      <c r="D37" s="17">
        <f>D40+D41</f>
        <v>9.5</v>
      </c>
      <c r="E37" s="61">
        <f>E40+E41</f>
        <v>2115.7</v>
      </c>
      <c r="F37" s="17">
        <f>F40+F41</f>
        <v>1507.2</v>
      </c>
      <c r="G37" s="25" t="s">
        <v>147</v>
      </c>
      <c r="H37" s="39">
        <f t="shared" si="1"/>
        <v>102.7338059629018</v>
      </c>
      <c r="I37" s="25">
        <f>E37/F37*100</f>
        <v>140.37287685774947</v>
      </c>
    </row>
    <row r="38" spans="1:9" ht="12.75" hidden="1">
      <c r="A38" s="38" t="s">
        <v>32</v>
      </c>
      <c r="B38" s="26"/>
      <c r="C38" s="61"/>
      <c r="D38" s="48"/>
      <c r="E38" s="62"/>
      <c r="F38" s="48"/>
      <c r="G38" s="25" t="e">
        <f>E38/B38*100</f>
        <v>#DIV/0!</v>
      </c>
      <c r="H38" s="39" t="e">
        <f t="shared" si="1"/>
        <v>#DIV/0!</v>
      </c>
      <c r="I38" s="25" t="e">
        <f>E38/F38*100</f>
        <v>#DIV/0!</v>
      </c>
    </row>
    <row r="39" spans="1:9" ht="12.75" hidden="1">
      <c r="A39" s="38" t="s">
        <v>32</v>
      </c>
      <c r="B39" s="26"/>
      <c r="C39" s="61"/>
      <c r="D39" s="48"/>
      <c r="E39" s="62"/>
      <c r="F39" s="48"/>
      <c r="G39" s="25" t="e">
        <f>E39/B39*100</f>
        <v>#DIV/0!</v>
      </c>
      <c r="H39" s="39" t="e">
        <f t="shared" si="1"/>
        <v>#DIV/0!</v>
      </c>
      <c r="I39" s="25" t="e">
        <f>E39/F39*100</f>
        <v>#DIV/0!</v>
      </c>
    </row>
    <row r="40" spans="1:9" ht="36" customHeight="1">
      <c r="A40" s="38" t="s">
        <v>66</v>
      </c>
      <c r="B40" s="47">
        <v>150</v>
      </c>
      <c r="C40" s="62">
        <v>1580</v>
      </c>
      <c r="D40" s="48"/>
      <c r="E40" s="62">
        <v>1583.8</v>
      </c>
      <c r="F40" s="48">
        <v>87.9</v>
      </c>
      <c r="G40" s="25" t="s">
        <v>148</v>
      </c>
      <c r="H40" s="39">
        <f t="shared" si="1"/>
        <v>100.24050632911393</v>
      </c>
      <c r="I40" s="25" t="s">
        <v>1</v>
      </c>
    </row>
    <row r="41" spans="1:9" ht="37.5" customHeight="1">
      <c r="A41" s="38" t="s">
        <v>67</v>
      </c>
      <c r="B41" s="47">
        <v>213</v>
      </c>
      <c r="C41" s="62">
        <v>479.4</v>
      </c>
      <c r="D41" s="48">
        <v>9.5</v>
      </c>
      <c r="E41" s="62">
        <v>531.9</v>
      </c>
      <c r="F41" s="48">
        <v>1419.3</v>
      </c>
      <c r="G41" s="25" t="s">
        <v>142</v>
      </c>
      <c r="H41" s="39">
        <f t="shared" si="1"/>
        <v>110.9511889862328</v>
      </c>
      <c r="I41" s="25">
        <f>E41/F41*100</f>
        <v>37.476220672162334</v>
      </c>
    </row>
    <row r="42" spans="1:9" ht="27" customHeight="1">
      <c r="A42" s="3" t="s">
        <v>14</v>
      </c>
      <c r="B42" s="26">
        <v>3200</v>
      </c>
      <c r="C42" s="61">
        <v>3751.8</v>
      </c>
      <c r="D42" s="17">
        <v>129.6</v>
      </c>
      <c r="E42" s="61">
        <v>3760.2</v>
      </c>
      <c r="F42" s="17">
        <v>3297.3</v>
      </c>
      <c r="G42" s="25">
        <f>E42/B42*100</f>
        <v>117.50625</v>
      </c>
      <c r="H42" s="39">
        <f t="shared" si="1"/>
        <v>100.22389253158484</v>
      </c>
      <c r="I42" s="25">
        <f>E42/F42*100</f>
        <v>114.03875898462377</v>
      </c>
    </row>
    <row r="43" spans="1:9" ht="12" customHeight="1">
      <c r="A43" s="3" t="s">
        <v>15</v>
      </c>
      <c r="B43" s="26"/>
      <c r="C43" s="61"/>
      <c r="D43" s="17">
        <v>3.2</v>
      </c>
      <c r="E43" s="61">
        <v>0</v>
      </c>
      <c r="F43" s="17">
        <v>0</v>
      </c>
      <c r="G43" s="25"/>
      <c r="H43" s="39"/>
      <c r="I43" s="25"/>
    </row>
    <row r="44" spans="1:9" ht="24.75" customHeight="1">
      <c r="A44" s="6" t="s">
        <v>104</v>
      </c>
      <c r="B44" s="26">
        <f>B45+B46</f>
        <v>0</v>
      </c>
      <c r="C44" s="61">
        <v>0</v>
      </c>
      <c r="D44" s="17">
        <f>D45+D46</f>
        <v>807.6</v>
      </c>
      <c r="E44" s="61">
        <f>E45+E46</f>
        <v>0</v>
      </c>
      <c r="F44" s="17">
        <f>F45+F46</f>
        <v>0</v>
      </c>
      <c r="G44" s="25"/>
      <c r="H44" s="39"/>
      <c r="I44" s="25"/>
    </row>
    <row r="45" spans="1:9" ht="15.75" customHeight="1">
      <c r="A45" s="50" t="s">
        <v>49</v>
      </c>
      <c r="B45" s="27"/>
      <c r="C45" s="63">
        <v>0</v>
      </c>
      <c r="D45" s="18">
        <v>665.6</v>
      </c>
      <c r="E45" s="63"/>
      <c r="F45" s="18">
        <v>0</v>
      </c>
      <c r="G45" s="25"/>
      <c r="H45" s="39"/>
      <c r="I45" s="25"/>
    </row>
    <row r="46" spans="1:9" ht="39" customHeight="1">
      <c r="A46" s="50" t="s">
        <v>50</v>
      </c>
      <c r="B46" s="27"/>
      <c r="C46" s="63">
        <v>0</v>
      </c>
      <c r="D46" s="18">
        <v>142</v>
      </c>
      <c r="E46" s="63"/>
      <c r="F46" s="18">
        <v>0</v>
      </c>
      <c r="G46" s="25"/>
      <c r="H46" s="39"/>
      <c r="I46" s="25"/>
    </row>
    <row r="47" spans="1:9" s="51" customFormat="1" ht="27" customHeight="1">
      <c r="A47" s="10" t="s">
        <v>87</v>
      </c>
      <c r="B47" s="28">
        <f>B5+B44</f>
        <v>53197.9</v>
      </c>
      <c r="C47" s="73">
        <f>C5+C44</f>
        <v>64972.9</v>
      </c>
      <c r="D47" s="28">
        <f>D5+D44</f>
        <v>4003.7000000000003</v>
      </c>
      <c r="E47" s="73">
        <f>E5+E44</f>
        <v>65638.6</v>
      </c>
      <c r="F47" s="28">
        <f>F44+F5</f>
        <v>59049.299999999996</v>
      </c>
      <c r="G47" s="29">
        <f aca="true" t="shared" si="4" ref="G47:G52">E47/B47*100</f>
        <v>123.38569755573059</v>
      </c>
      <c r="H47" s="30">
        <f aca="true" t="shared" si="5" ref="H47:H55">E47/C47*100</f>
        <v>101.02458101762429</v>
      </c>
      <c r="I47" s="29">
        <f>E47/F47*100</f>
        <v>111.1589807161135</v>
      </c>
    </row>
    <row r="48" spans="1:9" ht="26.25" customHeight="1">
      <c r="A48" s="3" t="s">
        <v>88</v>
      </c>
      <c r="B48" s="26">
        <f>B49+B52+B67+B92</f>
        <v>221453.6</v>
      </c>
      <c r="C48" s="61">
        <f>C49+C52+C67+C92+C102</f>
        <v>240884.19999999998</v>
      </c>
      <c r="D48" s="17">
        <f>D49+D52+D67+D92+D102</f>
        <v>23640.5</v>
      </c>
      <c r="E48" s="61">
        <f>E49+E52+E67+E92+E102</f>
        <v>240313.4</v>
      </c>
      <c r="F48" s="17">
        <f>F49+F52+F67+F102+F92</f>
        <v>224003.69999999998</v>
      </c>
      <c r="G48" s="25">
        <f t="shared" si="4"/>
        <v>108.51636640813244</v>
      </c>
      <c r="H48" s="39">
        <f t="shared" si="5"/>
        <v>99.76303966802307</v>
      </c>
      <c r="I48" s="25">
        <f>E48/F48*100</f>
        <v>107.28099580498001</v>
      </c>
    </row>
    <row r="49" spans="1:9" ht="26.25" customHeight="1">
      <c r="A49" s="3" t="s">
        <v>73</v>
      </c>
      <c r="B49" s="26">
        <f>B50+B51</f>
        <v>71311</v>
      </c>
      <c r="C49" s="61">
        <f>C50+C51</f>
        <v>49884.1</v>
      </c>
      <c r="D49" s="17">
        <f>D50+D51</f>
        <v>11598</v>
      </c>
      <c r="E49" s="61">
        <f>E50+E51</f>
        <v>49884.1</v>
      </c>
      <c r="F49" s="17">
        <f>F50+F51</f>
        <v>63383</v>
      </c>
      <c r="G49" s="25">
        <f t="shared" si="4"/>
        <v>69.95288244450364</v>
      </c>
      <c r="H49" s="39">
        <f t="shared" si="5"/>
        <v>100</v>
      </c>
      <c r="I49" s="25">
        <f>E49/F49*100</f>
        <v>78.70264897527728</v>
      </c>
    </row>
    <row r="50" spans="1:9" ht="24.75" customHeight="1">
      <c r="A50" s="38" t="s">
        <v>74</v>
      </c>
      <c r="B50" s="47">
        <v>65046.3</v>
      </c>
      <c r="C50" s="62">
        <v>43768.2</v>
      </c>
      <c r="D50" s="48">
        <v>11032</v>
      </c>
      <c r="E50" s="62">
        <v>43768.2</v>
      </c>
      <c r="F50" s="48">
        <v>63383</v>
      </c>
      <c r="G50" s="25">
        <f t="shared" si="4"/>
        <v>67.28776271671101</v>
      </c>
      <c r="H50" s="39">
        <f t="shared" si="5"/>
        <v>100</v>
      </c>
      <c r="I50" s="25">
        <f>E50/F50*100</f>
        <v>69.05353170408469</v>
      </c>
    </row>
    <row r="51" spans="1:9" ht="22.5" customHeight="1">
      <c r="A51" s="38" t="s">
        <v>68</v>
      </c>
      <c r="B51" s="47">
        <v>6264.7</v>
      </c>
      <c r="C51" s="62">
        <v>6115.9</v>
      </c>
      <c r="D51" s="48">
        <v>566</v>
      </c>
      <c r="E51" s="62">
        <v>6115.9</v>
      </c>
      <c r="F51" s="48">
        <v>0</v>
      </c>
      <c r="G51" s="25">
        <f t="shared" si="4"/>
        <v>97.62478650214695</v>
      </c>
      <c r="H51" s="39">
        <f t="shared" si="5"/>
        <v>100</v>
      </c>
      <c r="I51" s="25"/>
    </row>
    <row r="52" spans="1:9" ht="37.5" customHeight="1">
      <c r="A52" s="3" t="s">
        <v>69</v>
      </c>
      <c r="B52" s="26">
        <f>B53+B64+B66+B55+B58+B59+B60+B61</f>
        <v>22742.2</v>
      </c>
      <c r="C52" s="61">
        <f>C53+C64+C66+C55+C58+C59+C60+C61+C62+C63+C54+C65</f>
        <v>41872.8</v>
      </c>
      <c r="D52" s="17">
        <f>D53+D64+D66+D55+D58+D59+D60+D61</f>
        <v>0</v>
      </c>
      <c r="E52" s="61">
        <f>E53+E64+E66+E55+E58+E59+E60+E61+E54+E62+E63</f>
        <v>41772.8</v>
      </c>
      <c r="F52" s="17">
        <f>F53+F55+F60+F64+F66+F58+F59+F61+F56+F57</f>
        <v>36251.4</v>
      </c>
      <c r="G52" s="25">
        <f t="shared" si="4"/>
        <v>183.6796791867102</v>
      </c>
      <c r="H52" s="39">
        <f t="shared" si="5"/>
        <v>99.76118148296746</v>
      </c>
      <c r="I52" s="25">
        <f>E52/F52*100</f>
        <v>115.23086004954293</v>
      </c>
    </row>
    <row r="53" spans="1:9" ht="26.25" customHeight="1">
      <c r="A53" s="50" t="s">
        <v>90</v>
      </c>
      <c r="B53" s="47">
        <v>2095</v>
      </c>
      <c r="C53" s="62">
        <v>4599</v>
      </c>
      <c r="D53" s="48"/>
      <c r="E53" s="62">
        <v>4599</v>
      </c>
      <c r="F53" s="48">
        <v>1178.5</v>
      </c>
      <c r="G53" s="25" t="s">
        <v>142</v>
      </c>
      <c r="H53" s="39">
        <f t="shared" si="5"/>
        <v>100</v>
      </c>
      <c r="I53" s="25" t="s">
        <v>145</v>
      </c>
    </row>
    <row r="54" spans="1:9" ht="33" customHeight="1">
      <c r="A54" s="50" t="s">
        <v>149</v>
      </c>
      <c r="B54" s="47"/>
      <c r="C54" s="62">
        <v>2531.9</v>
      </c>
      <c r="D54" s="48"/>
      <c r="E54" s="62">
        <v>2531.9</v>
      </c>
      <c r="F54" s="48"/>
      <c r="G54" s="25"/>
      <c r="H54" s="39">
        <f t="shared" si="5"/>
        <v>100</v>
      </c>
      <c r="I54" s="25"/>
    </row>
    <row r="55" spans="1:9" ht="52.5" customHeight="1">
      <c r="A55" s="50" t="s">
        <v>103</v>
      </c>
      <c r="B55" s="47"/>
      <c r="C55" s="62">
        <v>3261.6</v>
      </c>
      <c r="D55" s="48"/>
      <c r="E55" s="62">
        <v>3261.6</v>
      </c>
      <c r="F55" s="48">
        <v>10254.7</v>
      </c>
      <c r="G55" s="25"/>
      <c r="H55" s="39">
        <f t="shared" si="5"/>
        <v>100</v>
      </c>
      <c r="I55" s="25">
        <f>E55/F55*100</f>
        <v>31.805903634431036</v>
      </c>
    </row>
    <row r="56" spans="1:9" ht="52.5" customHeight="1">
      <c r="A56" s="38" t="s">
        <v>105</v>
      </c>
      <c r="B56" s="47"/>
      <c r="C56" s="62">
        <v>0</v>
      </c>
      <c r="D56" s="48"/>
      <c r="E56" s="62"/>
      <c r="F56" s="48">
        <v>402.2</v>
      </c>
      <c r="G56" s="25"/>
      <c r="H56" s="39"/>
      <c r="I56" s="25"/>
    </row>
    <row r="57" spans="1:9" ht="52.5" customHeight="1">
      <c r="A57" s="38" t="s">
        <v>155</v>
      </c>
      <c r="B57" s="47"/>
      <c r="C57" s="62">
        <v>0</v>
      </c>
      <c r="D57" s="48"/>
      <c r="E57" s="62"/>
      <c r="F57" s="48">
        <v>6459.7</v>
      </c>
      <c r="G57" s="25"/>
      <c r="H57" s="39"/>
      <c r="I57" s="25"/>
    </row>
    <row r="58" spans="1:9" ht="0.75" customHeight="1">
      <c r="A58" s="38" t="s">
        <v>82</v>
      </c>
      <c r="B58" s="47"/>
      <c r="C58" s="62"/>
      <c r="D58" s="48"/>
      <c r="E58" s="62"/>
      <c r="F58" s="48"/>
      <c r="G58" s="25" t="e">
        <f>E58/B58*100</f>
        <v>#DIV/0!</v>
      </c>
      <c r="H58" s="39" t="e">
        <f>E58/C58*100</f>
        <v>#DIV/0!</v>
      </c>
      <c r="I58" s="25" t="e">
        <f>E58/F58*100</f>
        <v>#DIV/0!</v>
      </c>
    </row>
    <row r="59" spans="1:9" ht="38.25" hidden="1">
      <c r="A59" s="38" t="s">
        <v>83</v>
      </c>
      <c r="B59" s="47"/>
      <c r="C59" s="62"/>
      <c r="D59" s="48"/>
      <c r="E59" s="62"/>
      <c r="F59" s="48"/>
      <c r="G59" s="25" t="e">
        <f>E59/B59*100</f>
        <v>#DIV/0!</v>
      </c>
      <c r="H59" s="39" t="e">
        <f>E59/C59*100</f>
        <v>#DIV/0!</v>
      </c>
      <c r="I59" s="25" t="e">
        <f>E59/F59*100</f>
        <v>#DIV/0!</v>
      </c>
    </row>
    <row r="60" spans="1:9" ht="40.5" customHeight="1">
      <c r="A60" s="38" t="s">
        <v>128</v>
      </c>
      <c r="B60" s="47"/>
      <c r="C60" s="62">
        <v>1443.7</v>
      </c>
      <c r="D60" s="48"/>
      <c r="E60" s="62">
        <v>1443.7</v>
      </c>
      <c r="F60" s="48"/>
      <c r="G60" s="25"/>
      <c r="H60" s="39">
        <f>E60/C60*100</f>
        <v>100</v>
      </c>
      <c r="I60" s="25"/>
    </row>
    <row r="61" spans="1:9" ht="0.75" customHeight="1">
      <c r="A61" s="38" t="s">
        <v>151</v>
      </c>
      <c r="B61" s="47"/>
      <c r="C61" s="62"/>
      <c r="D61" s="48"/>
      <c r="E61" s="62"/>
      <c r="F61" s="48"/>
      <c r="G61" s="25" t="e">
        <f>E61/B61*100</f>
        <v>#DIV/0!</v>
      </c>
      <c r="H61" s="39" t="e">
        <f>E61/C61*100</f>
        <v>#DIV/0!</v>
      </c>
      <c r="I61" s="25" t="e">
        <f>E61/F61*100</f>
        <v>#DIV/0!</v>
      </c>
    </row>
    <row r="62" spans="1:9" ht="39" customHeight="1">
      <c r="A62" s="38" t="s">
        <v>150</v>
      </c>
      <c r="B62" s="47"/>
      <c r="C62" s="62">
        <v>3990.4</v>
      </c>
      <c r="D62" s="48"/>
      <c r="E62" s="62">
        <v>3990.4</v>
      </c>
      <c r="F62" s="48"/>
      <c r="G62" s="25"/>
      <c r="H62" s="39">
        <f>E62/C62*100</f>
        <v>100</v>
      </c>
      <c r="I62" s="25"/>
    </row>
    <row r="63" spans="1:9" ht="26.25" customHeight="1">
      <c r="A63" s="38" t="s">
        <v>140</v>
      </c>
      <c r="B63" s="47"/>
      <c r="C63" s="62"/>
      <c r="D63" s="48"/>
      <c r="E63" s="62">
        <v>0</v>
      </c>
      <c r="F63" s="48"/>
      <c r="G63" s="25"/>
      <c r="H63" s="39"/>
      <c r="I63" s="25"/>
    </row>
    <row r="64" spans="1:9" ht="27.75" customHeight="1">
      <c r="A64" s="50" t="s">
        <v>80</v>
      </c>
      <c r="B64" s="47">
        <v>20647.2</v>
      </c>
      <c r="C64" s="62">
        <v>25946.2</v>
      </c>
      <c r="D64" s="48"/>
      <c r="E64" s="62">
        <v>25946.2</v>
      </c>
      <c r="F64" s="48">
        <v>17956.3</v>
      </c>
      <c r="G64" s="25">
        <f>E64/B64*100</f>
        <v>125.664496880933</v>
      </c>
      <c r="H64" s="39">
        <f aca="true" t="shared" si="6" ref="H64:H83">E64/C64*100</f>
        <v>100</v>
      </c>
      <c r="I64" s="25">
        <f>E64/F64*100</f>
        <v>144.4963606088114</v>
      </c>
    </row>
    <row r="65" spans="1:9" ht="27.75" customHeight="1">
      <c r="A65" s="38" t="s">
        <v>162</v>
      </c>
      <c r="B65" s="47"/>
      <c r="C65" s="62">
        <v>100</v>
      </c>
      <c r="D65" s="48"/>
      <c r="E65" s="62">
        <v>0</v>
      </c>
      <c r="F65" s="48"/>
      <c r="G65" s="25"/>
      <c r="H65" s="39">
        <f t="shared" si="6"/>
        <v>0</v>
      </c>
      <c r="I65" s="25"/>
    </row>
    <row r="66" spans="1:9" ht="0.75" customHeight="1">
      <c r="A66" s="38" t="s">
        <v>81</v>
      </c>
      <c r="B66" s="47"/>
      <c r="C66" s="62"/>
      <c r="D66" s="48"/>
      <c r="E66" s="62"/>
      <c r="F66" s="48"/>
      <c r="G66" s="25" t="e">
        <f>E66/B66*100</f>
        <v>#DIV/0!</v>
      </c>
      <c r="H66" s="39" t="e">
        <f t="shared" si="6"/>
        <v>#DIV/0!</v>
      </c>
      <c r="I66" s="25" t="e">
        <f aca="true" t="shared" si="7" ref="I66:I80">E66/F66*100</f>
        <v>#DIV/0!</v>
      </c>
    </row>
    <row r="67" spans="1:9" ht="36" customHeight="1">
      <c r="A67" s="3" t="s">
        <v>70</v>
      </c>
      <c r="B67" s="25">
        <f>B68+B69+B73+B74+B76+B77+B78+B79+B80+B82+B85+B70+B71</f>
        <v>126365.8</v>
      </c>
      <c r="C67" s="60">
        <f>C68+C69+C73+C74+C76+C77+C78+C79+C80+C82+C85+C70+C71+C72+C84+C81+C83</f>
        <v>147692.5</v>
      </c>
      <c r="D67" s="16">
        <f>D68+D69+D73+D74+D76+D77+D78+D79+D80+D82+D85+D70+D71</f>
        <v>12042.5</v>
      </c>
      <c r="E67" s="60">
        <f>E68+E69+E73+E74+E76+E77+E78+E79+E80+E82+E85+E70+E71+E81+E72+E83</f>
        <v>147226.5</v>
      </c>
      <c r="F67" s="16">
        <f>F68+F69+F70+F71+F72+F73+F74+F76+F78+F79+F81+F82+F84+F85</f>
        <v>120354.2</v>
      </c>
      <c r="G67" s="25">
        <f>E67/B67*100</f>
        <v>116.50818496776819</v>
      </c>
      <c r="H67" s="39">
        <f t="shared" si="6"/>
        <v>99.68447957750055</v>
      </c>
      <c r="I67" s="25">
        <f t="shared" si="7"/>
        <v>122.3276794661092</v>
      </c>
    </row>
    <row r="68" spans="1:9" ht="36.75" customHeight="1">
      <c r="A68" s="50" t="s">
        <v>100</v>
      </c>
      <c r="B68" s="31"/>
      <c r="C68" s="62">
        <v>175.4</v>
      </c>
      <c r="D68" s="16"/>
      <c r="E68" s="62">
        <v>175.4</v>
      </c>
      <c r="F68" s="16">
        <v>172.7</v>
      </c>
      <c r="G68" s="25"/>
      <c r="H68" s="39">
        <f t="shared" si="6"/>
        <v>100</v>
      </c>
      <c r="I68" s="25">
        <f t="shared" si="7"/>
        <v>101.56340474811813</v>
      </c>
    </row>
    <row r="69" spans="1:9" ht="50.25" customHeight="1">
      <c r="A69" s="50" t="s">
        <v>43</v>
      </c>
      <c r="B69" s="47">
        <v>747.8</v>
      </c>
      <c r="C69" s="62">
        <v>903.7</v>
      </c>
      <c r="D69" s="48"/>
      <c r="E69" s="62">
        <v>903.7</v>
      </c>
      <c r="F69" s="48">
        <v>701.8</v>
      </c>
      <c r="G69" s="25">
        <f>E69/B69*100</f>
        <v>120.84782027280023</v>
      </c>
      <c r="H69" s="39">
        <f t="shared" si="6"/>
        <v>100</v>
      </c>
      <c r="I69" s="25">
        <f t="shared" si="7"/>
        <v>128.76888002279853</v>
      </c>
    </row>
    <row r="70" spans="1:9" ht="0.75" customHeight="1" hidden="1">
      <c r="A70" s="50" t="s">
        <v>75</v>
      </c>
      <c r="B70" s="47"/>
      <c r="C70" s="62"/>
      <c r="D70" s="48"/>
      <c r="E70" s="62"/>
      <c r="F70" s="48"/>
      <c r="G70" s="25" t="e">
        <f>E70/B70*100</f>
        <v>#DIV/0!</v>
      </c>
      <c r="H70" s="39" t="e">
        <f t="shared" si="6"/>
        <v>#DIV/0!</v>
      </c>
      <c r="I70" s="25" t="e">
        <f t="shared" si="7"/>
        <v>#DIV/0!</v>
      </c>
    </row>
    <row r="71" spans="1:9" ht="0.75" customHeight="1" hidden="1">
      <c r="A71" s="50" t="s">
        <v>106</v>
      </c>
      <c r="B71" s="47"/>
      <c r="C71" s="62"/>
      <c r="D71" s="48"/>
      <c r="E71" s="62"/>
      <c r="F71" s="48"/>
      <c r="G71" s="25" t="e">
        <f>E71/B71*100</f>
        <v>#DIV/0!</v>
      </c>
      <c r="H71" s="39" t="e">
        <f t="shared" si="6"/>
        <v>#DIV/0!</v>
      </c>
      <c r="I71" s="25" t="e">
        <f t="shared" si="7"/>
        <v>#DIV/0!</v>
      </c>
    </row>
    <row r="72" spans="1:9" ht="61.5" customHeight="1">
      <c r="A72" s="49" t="s">
        <v>134</v>
      </c>
      <c r="B72" s="47"/>
      <c r="C72" s="62">
        <v>1.8</v>
      </c>
      <c r="D72" s="48"/>
      <c r="E72" s="62">
        <v>1.8</v>
      </c>
      <c r="F72" s="48">
        <v>1.8</v>
      </c>
      <c r="G72" s="25"/>
      <c r="H72" s="39">
        <f t="shared" si="6"/>
        <v>100</v>
      </c>
      <c r="I72" s="25">
        <f t="shared" si="7"/>
        <v>100</v>
      </c>
    </row>
    <row r="73" spans="1:9" ht="50.25" customHeight="1">
      <c r="A73" s="50" t="s">
        <v>44</v>
      </c>
      <c r="B73" s="47">
        <v>802.8</v>
      </c>
      <c r="C73" s="62">
        <v>978.6</v>
      </c>
      <c r="D73" s="48"/>
      <c r="E73" s="62">
        <v>978.6</v>
      </c>
      <c r="F73" s="48">
        <v>950.4</v>
      </c>
      <c r="G73" s="25">
        <f aca="true" t="shared" si="8" ref="G73:G80">E73/B73*100</f>
        <v>121.89835575485802</v>
      </c>
      <c r="H73" s="39">
        <f t="shared" si="6"/>
        <v>100</v>
      </c>
      <c r="I73" s="25">
        <f t="shared" si="7"/>
        <v>102.96717171717171</v>
      </c>
    </row>
    <row r="74" spans="1:9" ht="46.5" customHeight="1">
      <c r="A74" s="50" t="s">
        <v>76</v>
      </c>
      <c r="B74" s="47">
        <v>219.8</v>
      </c>
      <c r="C74" s="62">
        <v>237.6</v>
      </c>
      <c r="D74" s="48"/>
      <c r="E74" s="62">
        <v>237.6</v>
      </c>
      <c r="F74" s="48">
        <v>175.8</v>
      </c>
      <c r="G74" s="25">
        <f t="shared" si="8"/>
        <v>108.09827115559598</v>
      </c>
      <c r="H74" s="39">
        <f t="shared" si="6"/>
        <v>100</v>
      </c>
      <c r="I74" s="25">
        <f t="shared" si="7"/>
        <v>135.15358361774744</v>
      </c>
    </row>
    <row r="75" spans="1:9" ht="0.75" customHeight="1" hidden="1">
      <c r="A75" s="50" t="s">
        <v>45</v>
      </c>
      <c r="B75" s="47"/>
      <c r="C75" s="62"/>
      <c r="D75" s="48"/>
      <c r="E75" s="62"/>
      <c r="F75" s="48"/>
      <c r="G75" s="25" t="e">
        <f t="shared" si="8"/>
        <v>#DIV/0!</v>
      </c>
      <c r="H75" s="39" t="e">
        <f t="shared" si="6"/>
        <v>#DIV/0!</v>
      </c>
      <c r="I75" s="25" t="e">
        <f t="shared" si="7"/>
        <v>#DIV/0!</v>
      </c>
    </row>
    <row r="76" spans="1:9" ht="37.5" customHeight="1">
      <c r="A76" s="50" t="s">
        <v>92</v>
      </c>
      <c r="B76" s="47">
        <v>117465.1</v>
      </c>
      <c r="C76" s="62">
        <v>125753.2</v>
      </c>
      <c r="D76" s="48">
        <v>11999.7</v>
      </c>
      <c r="E76" s="62">
        <v>125753.2</v>
      </c>
      <c r="F76" s="48">
        <v>110918.2</v>
      </c>
      <c r="G76" s="25">
        <f t="shared" si="8"/>
        <v>107.05579784974431</v>
      </c>
      <c r="H76" s="39">
        <f t="shared" si="6"/>
        <v>100</v>
      </c>
      <c r="I76" s="25">
        <f t="shared" si="7"/>
        <v>113.37472119093171</v>
      </c>
    </row>
    <row r="77" spans="1:9" ht="1.5" customHeight="1" hidden="1">
      <c r="A77" s="50" t="s">
        <v>79</v>
      </c>
      <c r="B77" s="47"/>
      <c r="C77" s="62"/>
      <c r="D77" s="48"/>
      <c r="E77" s="62"/>
      <c r="F77" s="48"/>
      <c r="G77" s="25" t="e">
        <f t="shared" si="8"/>
        <v>#DIV/0!</v>
      </c>
      <c r="H77" s="39" t="e">
        <f t="shared" si="6"/>
        <v>#DIV/0!</v>
      </c>
      <c r="I77" s="25" t="e">
        <f t="shared" si="7"/>
        <v>#DIV/0!</v>
      </c>
    </row>
    <row r="78" spans="1:9" ht="52.5" customHeight="1">
      <c r="A78" s="50" t="s">
        <v>101</v>
      </c>
      <c r="B78" s="47">
        <v>3333.5</v>
      </c>
      <c r="C78" s="62">
        <v>3187.4</v>
      </c>
      <c r="D78" s="48"/>
      <c r="E78" s="62">
        <v>3187.4</v>
      </c>
      <c r="F78" s="48">
        <v>3175.5</v>
      </c>
      <c r="G78" s="25">
        <f t="shared" si="8"/>
        <v>95.61721913904306</v>
      </c>
      <c r="H78" s="39">
        <f t="shared" si="6"/>
        <v>100</v>
      </c>
      <c r="I78" s="25">
        <f t="shared" si="7"/>
        <v>100.37474413478193</v>
      </c>
    </row>
    <row r="79" spans="1:9" ht="51" customHeight="1">
      <c r="A79" s="50" t="s">
        <v>102</v>
      </c>
      <c r="B79" s="47">
        <v>1052.2</v>
      </c>
      <c r="C79" s="62">
        <v>1180.1</v>
      </c>
      <c r="D79" s="48"/>
      <c r="E79" s="62">
        <v>1180.1</v>
      </c>
      <c r="F79" s="48">
        <v>882</v>
      </c>
      <c r="G79" s="25">
        <f t="shared" si="8"/>
        <v>112.15548374833682</v>
      </c>
      <c r="H79" s="39">
        <f t="shared" si="6"/>
        <v>100</v>
      </c>
      <c r="I79" s="25">
        <f t="shared" si="7"/>
        <v>133.79818594104307</v>
      </c>
    </row>
    <row r="80" spans="1:9" ht="33.75" customHeight="1" hidden="1">
      <c r="A80" s="50" t="s">
        <v>99</v>
      </c>
      <c r="B80" s="47"/>
      <c r="C80" s="62"/>
      <c r="D80" s="48"/>
      <c r="E80" s="62"/>
      <c r="F80" s="48"/>
      <c r="G80" s="25" t="e">
        <f t="shared" si="8"/>
        <v>#DIV/0!</v>
      </c>
      <c r="H80" s="39" t="e">
        <f t="shared" si="6"/>
        <v>#DIV/0!</v>
      </c>
      <c r="I80" s="25" t="e">
        <f t="shared" si="7"/>
        <v>#DIV/0!</v>
      </c>
    </row>
    <row r="81" spans="1:9" ht="49.5" customHeight="1">
      <c r="A81" s="49" t="s">
        <v>135</v>
      </c>
      <c r="B81" s="47"/>
      <c r="C81" s="62">
        <v>8910</v>
      </c>
      <c r="D81" s="48"/>
      <c r="E81" s="62">
        <v>8910</v>
      </c>
      <c r="F81" s="48">
        <v>742.5</v>
      </c>
      <c r="G81" s="25"/>
      <c r="H81" s="39">
        <f t="shared" si="6"/>
        <v>100</v>
      </c>
      <c r="I81" s="25" t="s">
        <v>163</v>
      </c>
    </row>
    <row r="82" spans="1:9" ht="62.25" customHeight="1">
      <c r="A82" s="50" t="s">
        <v>93</v>
      </c>
      <c r="B82" s="47">
        <v>2582</v>
      </c>
      <c r="C82" s="62">
        <v>2592.7</v>
      </c>
      <c r="D82" s="48"/>
      <c r="E82" s="62">
        <v>2126.7</v>
      </c>
      <c r="F82" s="48">
        <v>2180.3</v>
      </c>
      <c r="G82" s="25">
        <f>E82/B82*100</f>
        <v>82.36638264910921</v>
      </c>
      <c r="H82" s="39">
        <f t="shared" si="6"/>
        <v>82.02645890384541</v>
      </c>
      <c r="I82" s="25">
        <f>E82/F82*100</f>
        <v>97.54162271247074</v>
      </c>
    </row>
    <row r="83" spans="1:9" ht="36.75" customHeight="1">
      <c r="A83" s="74" t="s">
        <v>0</v>
      </c>
      <c r="B83" s="47"/>
      <c r="C83" s="62">
        <v>3547.6</v>
      </c>
      <c r="D83" s="48"/>
      <c r="E83" s="62">
        <v>3547.6</v>
      </c>
      <c r="F83" s="48"/>
      <c r="G83" s="25"/>
      <c r="H83" s="39">
        <f t="shared" si="6"/>
        <v>100</v>
      </c>
      <c r="I83" s="25"/>
    </row>
    <row r="84" spans="1:9" ht="25.5" customHeight="1">
      <c r="A84" s="49" t="s">
        <v>106</v>
      </c>
      <c r="B84" s="47"/>
      <c r="C84" s="62"/>
      <c r="D84" s="48"/>
      <c r="E84" s="62"/>
      <c r="F84" s="48">
        <v>300</v>
      </c>
      <c r="G84" s="25"/>
      <c r="H84" s="39"/>
      <c r="I84" s="25"/>
    </row>
    <row r="85" spans="1:9" ht="25.5" customHeight="1">
      <c r="A85" s="50" t="s">
        <v>46</v>
      </c>
      <c r="B85" s="47">
        <v>162.6</v>
      </c>
      <c r="C85" s="62">
        <v>224.4</v>
      </c>
      <c r="D85" s="48">
        <v>42.8</v>
      </c>
      <c r="E85" s="62">
        <v>224.4</v>
      </c>
      <c r="F85" s="48">
        <v>153.2</v>
      </c>
      <c r="G85" s="25">
        <f aca="true" t="shared" si="9" ref="G85:G91">E85/B85*100</f>
        <v>138.00738007380076</v>
      </c>
      <c r="H85" s="39">
        <f aca="true" t="shared" si="10" ref="H85:H99">E85/C85*100</f>
        <v>100</v>
      </c>
      <c r="I85" s="25">
        <f aca="true" t="shared" si="11" ref="I85:I93">E85/F85*100</f>
        <v>146.4751958224543</v>
      </c>
    </row>
    <row r="86" spans="1:9" ht="0.75" customHeight="1" hidden="1">
      <c r="A86" s="50" t="s">
        <v>77</v>
      </c>
      <c r="B86" s="47"/>
      <c r="C86" s="62"/>
      <c r="D86" s="48"/>
      <c r="E86" s="62"/>
      <c r="F86" s="48"/>
      <c r="G86" s="25" t="e">
        <f t="shared" si="9"/>
        <v>#DIV/0!</v>
      </c>
      <c r="H86" s="39" t="e">
        <f t="shared" si="10"/>
        <v>#DIV/0!</v>
      </c>
      <c r="I86" s="25" t="e">
        <f t="shared" si="11"/>
        <v>#DIV/0!</v>
      </c>
    </row>
    <row r="87" spans="1:9" ht="24.75" customHeight="1" hidden="1">
      <c r="A87" s="6" t="s">
        <v>51</v>
      </c>
      <c r="B87" s="26"/>
      <c r="C87" s="61"/>
      <c r="D87" s="17"/>
      <c r="E87" s="61"/>
      <c r="F87" s="17"/>
      <c r="G87" s="25" t="e">
        <f t="shared" si="9"/>
        <v>#DIV/0!</v>
      </c>
      <c r="H87" s="39" t="e">
        <f t="shared" si="10"/>
        <v>#DIV/0!</v>
      </c>
      <c r="I87" s="25" t="e">
        <f t="shared" si="11"/>
        <v>#DIV/0!</v>
      </c>
    </row>
    <row r="88" spans="1:9" ht="17.25" customHeight="1" hidden="1">
      <c r="A88" s="50" t="s">
        <v>52</v>
      </c>
      <c r="B88" s="47"/>
      <c r="C88" s="62"/>
      <c r="D88" s="48"/>
      <c r="E88" s="62"/>
      <c r="F88" s="48"/>
      <c r="G88" s="25" t="e">
        <f t="shared" si="9"/>
        <v>#DIV/0!</v>
      </c>
      <c r="H88" s="39" t="e">
        <f t="shared" si="10"/>
        <v>#DIV/0!</v>
      </c>
      <c r="I88" s="25" t="e">
        <f t="shared" si="11"/>
        <v>#DIV/0!</v>
      </c>
    </row>
    <row r="89" spans="1:9" ht="18" customHeight="1" hidden="1">
      <c r="A89" s="50" t="s">
        <v>60</v>
      </c>
      <c r="B89" s="47"/>
      <c r="C89" s="62"/>
      <c r="D89" s="48"/>
      <c r="E89" s="62"/>
      <c r="F89" s="48"/>
      <c r="G89" s="25" t="e">
        <f t="shared" si="9"/>
        <v>#DIV/0!</v>
      </c>
      <c r="H89" s="39" t="e">
        <f t="shared" si="10"/>
        <v>#DIV/0!</v>
      </c>
      <c r="I89" s="25" t="e">
        <f t="shared" si="11"/>
        <v>#DIV/0!</v>
      </c>
    </row>
    <row r="90" spans="1:9" ht="0.75" customHeight="1" hidden="1">
      <c r="A90" s="50" t="s">
        <v>55</v>
      </c>
      <c r="B90" s="47"/>
      <c r="C90" s="62"/>
      <c r="D90" s="48"/>
      <c r="E90" s="62"/>
      <c r="F90" s="48"/>
      <c r="G90" s="25" t="e">
        <f t="shared" si="9"/>
        <v>#DIV/0!</v>
      </c>
      <c r="H90" s="39" t="e">
        <f t="shared" si="10"/>
        <v>#DIV/0!</v>
      </c>
      <c r="I90" s="25" t="e">
        <f t="shared" si="11"/>
        <v>#DIV/0!</v>
      </c>
    </row>
    <row r="91" spans="1:9" ht="0.75" customHeight="1" hidden="1">
      <c r="A91" s="50" t="s">
        <v>59</v>
      </c>
      <c r="B91" s="47"/>
      <c r="C91" s="62"/>
      <c r="D91" s="48"/>
      <c r="E91" s="62"/>
      <c r="F91" s="48"/>
      <c r="G91" s="25" t="e">
        <f t="shared" si="9"/>
        <v>#DIV/0!</v>
      </c>
      <c r="H91" s="39" t="e">
        <f t="shared" si="10"/>
        <v>#DIV/0!</v>
      </c>
      <c r="I91" s="25" t="e">
        <f t="shared" si="11"/>
        <v>#DIV/0!</v>
      </c>
    </row>
    <row r="92" spans="1:9" ht="18.75" customHeight="1">
      <c r="A92" s="9" t="s">
        <v>89</v>
      </c>
      <c r="B92" s="25">
        <f>B94+B95+B100</f>
        <v>1034.6</v>
      </c>
      <c r="C92" s="60">
        <f>C94+C95+C100+C96+C93+C97+C98+C99+C101</f>
        <v>2511.3</v>
      </c>
      <c r="D92" s="16">
        <f>D94+D95+D100+D96+D93</f>
        <v>0</v>
      </c>
      <c r="E92" s="60">
        <f>E94+E95+E100+E96+E93+E97+E98+E99+E101</f>
        <v>2506.5</v>
      </c>
      <c r="F92" s="16">
        <f>F93+F94+F95+F100</f>
        <v>4015.1</v>
      </c>
      <c r="G92" s="25" t="s">
        <v>142</v>
      </c>
      <c r="H92" s="39">
        <f t="shared" si="10"/>
        <v>99.80886393501372</v>
      </c>
      <c r="I92" s="25">
        <f t="shared" si="11"/>
        <v>62.42683868396802</v>
      </c>
    </row>
    <row r="93" spans="1:9" ht="63.75" customHeight="1">
      <c r="A93" s="38" t="s">
        <v>3</v>
      </c>
      <c r="B93" s="25"/>
      <c r="C93" s="62">
        <v>9.4</v>
      </c>
      <c r="D93" s="48"/>
      <c r="E93" s="62">
        <v>4.6</v>
      </c>
      <c r="F93" s="48">
        <v>5.3</v>
      </c>
      <c r="G93" s="25"/>
      <c r="H93" s="39">
        <f t="shared" si="10"/>
        <v>48.93617021276595</v>
      </c>
      <c r="I93" s="25">
        <f t="shared" si="11"/>
        <v>86.79245283018867</v>
      </c>
    </row>
    <row r="94" spans="1:9" ht="60" customHeight="1">
      <c r="A94" s="38" t="s">
        <v>95</v>
      </c>
      <c r="B94" s="47">
        <v>1000</v>
      </c>
      <c r="C94" s="62">
        <v>990.4</v>
      </c>
      <c r="D94" s="48"/>
      <c r="E94" s="62">
        <v>990.4</v>
      </c>
      <c r="F94" s="48">
        <v>100</v>
      </c>
      <c r="G94" s="25">
        <f>E94/B94*100</f>
        <v>99.03999999999999</v>
      </c>
      <c r="H94" s="39">
        <f t="shared" si="10"/>
        <v>100</v>
      </c>
      <c r="I94" s="25"/>
    </row>
    <row r="95" spans="1:9" ht="45" customHeight="1">
      <c r="A95" s="38" t="s">
        <v>94</v>
      </c>
      <c r="B95" s="47">
        <v>34.6</v>
      </c>
      <c r="C95" s="62">
        <v>70.3</v>
      </c>
      <c r="D95" s="48"/>
      <c r="E95" s="62">
        <v>70.3</v>
      </c>
      <c r="F95" s="48">
        <v>70.3</v>
      </c>
      <c r="G95" s="25" t="s">
        <v>142</v>
      </c>
      <c r="H95" s="39">
        <f t="shared" si="10"/>
        <v>100</v>
      </c>
      <c r="I95" s="25">
        <f>E95/F95*100</f>
        <v>100</v>
      </c>
    </row>
    <row r="96" spans="1:9" ht="1.5" customHeight="1" hidden="1">
      <c r="A96" s="38" t="s">
        <v>98</v>
      </c>
      <c r="B96" s="47"/>
      <c r="C96" s="62"/>
      <c r="D96" s="48"/>
      <c r="E96" s="62"/>
      <c r="F96" s="48"/>
      <c r="G96" s="25" t="e">
        <f>E96/B96*100</f>
        <v>#DIV/0!</v>
      </c>
      <c r="H96" s="39" t="e">
        <f t="shared" si="10"/>
        <v>#DIV/0!</v>
      </c>
      <c r="I96" s="25" t="e">
        <f>E96/F96*100</f>
        <v>#DIV/0!</v>
      </c>
    </row>
    <row r="97" spans="1:9" ht="39.75" customHeight="1">
      <c r="A97" s="38" t="s">
        <v>137</v>
      </c>
      <c r="B97" s="47"/>
      <c r="C97" s="62">
        <v>227.2</v>
      </c>
      <c r="D97" s="48"/>
      <c r="E97" s="62">
        <v>227.2</v>
      </c>
      <c r="F97" s="48"/>
      <c r="G97" s="25"/>
      <c r="H97" s="39">
        <f t="shared" si="10"/>
        <v>100</v>
      </c>
      <c r="I97" s="25"/>
    </row>
    <row r="98" spans="1:9" ht="15.75" customHeight="1">
      <c r="A98" s="38" t="s">
        <v>143</v>
      </c>
      <c r="B98" s="47"/>
      <c r="C98" s="62">
        <v>20</v>
      </c>
      <c r="D98" s="48"/>
      <c r="E98" s="62">
        <v>20</v>
      </c>
      <c r="F98" s="48"/>
      <c r="G98" s="25"/>
      <c r="H98" s="39">
        <f t="shared" si="10"/>
        <v>100</v>
      </c>
      <c r="I98" s="25"/>
    </row>
    <row r="99" spans="1:9" ht="36" customHeight="1">
      <c r="A99" s="38" t="s">
        <v>157</v>
      </c>
      <c r="B99" s="47"/>
      <c r="C99" s="62">
        <v>1174.5</v>
      </c>
      <c r="D99" s="48"/>
      <c r="E99" s="62">
        <v>1174.5</v>
      </c>
      <c r="F99" s="48"/>
      <c r="G99" s="25"/>
      <c r="H99" s="39">
        <f t="shared" si="10"/>
        <v>100</v>
      </c>
      <c r="I99" s="25"/>
    </row>
    <row r="100" spans="1:9" ht="39" customHeight="1">
      <c r="A100" s="38" t="s">
        <v>126</v>
      </c>
      <c r="B100" s="47"/>
      <c r="C100" s="62"/>
      <c r="D100" s="48"/>
      <c r="E100" s="62"/>
      <c r="F100" s="48">
        <v>3839.5</v>
      </c>
      <c r="G100" s="25"/>
      <c r="H100" s="39"/>
      <c r="I100" s="25">
        <f>E100/F100*100</f>
        <v>0</v>
      </c>
    </row>
    <row r="101" spans="1:9" ht="39" customHeight="1">
      <c r="A101" s="38" t="s">
        <v>158</v>
      </c>
      <c r="B101" s="47"/>
      <c r="C101" s="62">
        <v>19.5</v>
      </c>
      <c r="D101" s="48"/>
      <c r="E101" s="62">
        <v>19.5</v>
      </c>
      <c r="F101" s="48"/>
      <c r="G101" s="25"/>
      <c r="H101" s="39">
        <f>E101/C101*100</f>
        <v>100</v>
      </c>
      <c r="I101" s="25"/>
    </row>
    <row r="102" spans="1:9" ht="26.25" customHeight="1">
      <c r="A102" s="11" t="s">
        <v>110</v>
      </c>
      <c r="B102" s="25"/>
      <c r="C102" s="60">
        <v>-1076.5</v>
      </c>
      <c r="D102" s="16"/>
      <c r="E102" s="60">
        <v>-1076.5</v>
      </c>
      <c r="F102" s="16"/>
      <c r="G102" s="25"/>
      <c r="H102" s="39"/>
      <c r="I102" s="25"/>
    </row>
    <row r="103" spans="1:9" ht="18.75" customHeight="1">
      <c r="A103" s="7" t="s">
        <v>16</v>
      </c>
      <c r="B103" s="32">
        <f>B47+B48</f>
        <v>274651.5</v>
      </c>
      <c r="C103" s="64">
        <f>C47+C48</f>
        <v>305857.1</v>
      </c>
      <c r="D103" s="19">
        <f>D47+D48</f>
        <v>27644.2</v>
      </c>
      <c r="E103" s="64">
        <f>E47+E48</f>
        <v>305952</v>
      </c>
      <c r="F103" s="19">
        <f>F47+F48</f>
        <v>283053</v>
      </c>
      <c r="G103" s="25">
        <f>E103/B103*100</f>
        <v>111.39644240064226</v>
      </c>
      <c r="H103" s="39">
        <f>E103/C103*100</f>
        <v>100.03102756156387</v>
      </c>
      <c r="I103" s="25">
        <f>E103/F103*100</f>
        <v>108.09000434547593</v>
      </c>
    </row>
    <row r="104" spans="1:9" s="54" customFormat="1" ht="12" customHeight="1">
      <c r="A104" s="40"/>
      <c r="B104" s="41"/>
      <c r="C104" s="72"/>
      <c r="D104" s="41"/>
      <c r="E104" s="72"/>
      <c r="F104" s="41"/>
      <c r="G104" s="52"/>
      <c r="H104" s="53"/>
      <c r="I104" s="52"/>
    </row>
    <row r="105" spans="1:9" ht="16.5" customHeight="1">
      <c r="A105" s="77" t="s">
        <v>17</v>
      </c>
      <c r="B105" s="78"/>
      <c r="C105" s="78"/>
      <c r="D105" s="78"/>
      <c r="E105" s="78"/>
      <c r="F105" s="78"/>
      <c r="G105" s="78"/>
      <c r="H105" s="78"/>
      <c r="I105" s="79"/>
    </row>
    <row r="106" spans="1:9" ht="24.75" customHeight="1">
      <c r="A106" s="11" t="s">
        <v>18</v>
      </c>
      <c r="B106" s="33">
        <v>15604.1</v>
      </c>
      <c r="C106" s="65">
        <v>20343.5</v>
      </c>
      <c r="D106" s="21">
        <v>1267.2</v>
      </c>
      <c r="E106" s="67">
        <v>20288</v>
      </c>
      <c r="F106" s="20">
        <v>15768.1</v>
      </c>
      <c r="G106" s="25">
        <f>E106/B106*100</f>
        <v>130.01711088752316</v>
      </c>
      <c r="H106" s="39">
        <f>E106/C106*100</f>
        <v>99.72718558753411</v>
      </c>
      <c r="I106" s="25">
        <f>E106/F106*100</f>
        <v>128.66483596628635</v>
      </c>
    </row>
    <row r="107" spans="1:9" ht="12.75">
      <c r="A107" s="38" t="s">
        <v>19</v>
      </c>
      <c r="B107" s="55">
        <v>12239.8</v>
      </c>
      <c r="C107" s="66">
        <v>13027.2</v>
      </c>
      <c r="D107" s="56">
        <v>678.6</v>
      </c>
      <c r="E107" s="66">
        <v>13026</v>
      </c>
      <c r="F107" s="56">
        <v>11371.6</v>
      </c>
      <c r="G107" s="25">
        <f>E107/B107*100</f>
        <v>106.42330757038513</v>
      </c>
      <c r="H107" s="39">
        <f>E107/C107*100</f>
        <v>99.99078850405306</v>
      </c>
      <c r="I107" s="25">
        <f>E107/F107*100</f>
        <v>114.54852439410462</v>
      </c>
    </row>
    <row r="108" spans="1:9" ht="12.75">
      <c r="A108" s="38" t="s">
        <v>58</v>
      </c>
      <c r="B108" s="55">
        <v>980</v>
      </c>
      <c r="C108" s="66">
        <v>827.9</v>
      </c>
      <c r="D108" s="56">
        <v>0.4</v>
      </c>
      <c r="E108" s="66">
        <v>809.1</v>
      </c>
      <c r="F108" s="56">
        <v>719.2</v>
      </c>
      <c r="G108" s="25">
        <f>E108/B108*100</f>
        <v>82.56122448979593</v>
      </c>
      <c r="H108" s="39">
        <f>E108/C108*100</f>
        <v>97.72919434714338</v>
      </c>
      <c r="I108" s="25">
        <f>E108/F108*100</f>
        <v>112.5</v>
      </c>
    </row>
    <row r="109" spans="1:9" ht="12.75">
      <c r="A109" s="38" t="s">
        <v>20</v>
      </c>
      <c r="B109" s="55">
        <f>B106-B107-B108</f>
        <v>2384.300000000001</v>
      </c>
      <c r="C109" s="66">
        <f>C106-C107-C108</f>
        <v>6488.4</v>
      </c>
      <c r="D109" s="56">
        <f>D106-D107-D108</f>
        <v>588.2</v>
      </c>
      <c r="E109" s="66">
        <f>E106-E107-E108</f>
        <v>6452.9</v>
      </c>
      <c r="F109" s="56">
        <f>F106-F107-F108</f>
        <v>3677.3</v>
      </c>
      <c r="G109" s="25" t="s">
        <v>142</v>
      </c>
      <c r="H109" s="39">
        <f>E109/C109*100</f>
        <v>99.45286973676099</v>
      </c>
      <c r="I109" s="25">
        <f>E109/F109*100</f>
        <v>175.4792918717537</v>
      </c>
    </row>
    <row r="110" spans="1:9" ht="12.75">
      <c r="A110" s="11" t="s">
        <v>111</v>
      </c>
      <c r="B110" s="34">
        <v>802.8</v>
      </c>
      <c r="C110" s="67">
        <v>978.6</v>
      </c>
      <c r="D110" s="21"/>
      <c r="E110" s="67">
        <v>978.6</v>
      </c>
      <c r="F110" s="21">
        <v>0</v>
      </c>
      <c r="G110" s="25">
        <f>E110/B110*100</f>
        <v>121.89835575485802</v>
      </c>
      <c r="H110" s="39">
        <f>E110/C110*100</f>
        <v>100</v>
      </c>
      <c r="I110" s="25"/>
    </row>
    <row r="111" spans="1:9" ht="12.75">
      <c r="A111" s="14" t="s">
        <v>112</v>
      </c>
      <c r="B111" s="55"/>
      <c r="C111" s="66"/>
      <c r="D111" s="56"/>
      <c r="E111" s="66"/>
      <c r="F111" s="56"/>
      <c r="G111" s="25"/>
      <c r="H111" s="39"/>
      <c r="I111" s="25"/>
    </row>
    <row r="112" spans="1:9" ht="12.75">
      <c r="A112" s="15" t="s">
        <v>116</v>
      </c>
      <c r="B112" s="35">
        <v>802.8</v>
      </c>
      <c r="C112" s="68">
        <v>978.6</v>
      </c>
      <c r="D112" s="22"/>
      <c r="E112" s="68">
        <v>978.6</v>
      </c>
      <c r="F112" s="22"/>
      <c r="G112" s="25">
        <f>E112/B112*100</f>
        <v>121.89835575485802</v>
      </c>
      <c r="H112" s="39">
        <f aca="true" t="shared" si="12" ref="H112:H124">E112/C112*100</f>
        <v>100</v>
      </c>
      <c r="I112" s="25"/>
    </row>
    <row r="113" spans="1:9" ht="21.75" customHeight="1">
      <c r="A113" s="11" t="s">
        <v>63</v>
      </c>
      <c r="B113" s="33">
        <v>864.9</v>
      </c>
      <c r="C113" s="65">
        <v>1466.9</v>
      </c>
      <c r="D113" s="20">
        <v>0</v>
      </c>
      <c r="E113" s="65">
        <v>1466.9</v>
      </c>
      <c r="F113" s="20">
        <v>914.6</v>
      </c>
      <c r="G113" s="25">
        <f>E113/B113*100</f>
        <v>169.6034223609666</v>
      </c>
      <c r="H113" s="39">
        <f t="shared" si="12"/>
        <v>100</v>
      </c>
      <c r="I113" s="25">
        <f>E113/F113*100</f>
        <v>160.3870544500328</v>
      </c>
    </row>
    <row r="114" spans="1:9" ht="11.25" customHeight="1">
      <c r="A114" s="11" t="s">
        <v>141</v>
      </c>
      <c r="B114" s="33"/>
      <c r="C114" s="65">
        <v>903.7</v>
      </c>
      <c r="D114" s="20"/>
      <c r="E114" s="65">
        <v>903.7</v>
      </c>
      <c r="F114" s="20"/>
      <c r="G114" s="25"/>
      <c r="H114" s="39">
        <f t="shared" si="12"/>
        <v>100</v>
      </c>
      <c r="I114" s="25"/>
    </row>
    <row r="115" spans="1:9" ht="11.25" customHeight="1">
      <c r="A115" s="11" t="s">
        <v>21</v>
      </c>
      <c r="B115" s="33">
        <f>B116+B117</f>
        <v>31920.8</v>
      </c>
      <c r="C115" s="65">
        <f>C116+C117+C119+C121</f>
        <v>24965.699999999997</v>
      </c>
      <c r="D115" s="20">
        <f>D116+D117</f>
        <v>0</v>
      </c>
      <c r="E115" s="65">
        <f>E116+E117+E119+E121</f>
        <v>24957.699999999997</v>
      </c>
      <c r="F115" s="20">
        <v>14604.1</v>
      </c>
      <c r="G115" s="25">
        <f>E115/B115*100</f>
        <v>78.1863236510363</v>
      </c>
      <c r="H115" s="39">
        <f t="shared" si="12"/>
        <v>99.96795603568096</v>
      </c>
      <c r="I115" s="25">
        <f>E115/F115*100</f>
        <v>170.89515957847453</v>
      </c>
    </row>
    <row r="116" spans="1:9" ht="12.75">
      <c r="A116" s="38" t="s">
        <v>118</v>
      </c>
      <c r="B116" s="55">
        <v>50</v>
      </c>
      <c r="C116" s="66">
        <v>11.8</v>
      </c>
      <c r="D116" s="56"/>
      <c r="E116" s="66">
        <v>3.8</v>
      </c>
      <c r="F116" s="56">
        <v>88.8</v>
      </c>
      <c r="G116" s="25">
        <f>E116/B116*100</f>
        <v>7.6</v>
      </c>
      <c r="H116" s="39">
        <f t="shared" si="12"/>
        <v>32.20338983050847</v>
      </c>
      <c r="I116" s="25">
        <f>E116/F116*100</f>
        <v>4.2792792792792795</v>
      </c>
    </row>
    <row r="117" spans="1:9" ht="11.25" customHeight="1">
      <c r="A117" s="38" t="s">
        <v>117</v>
      </c>
      <c r="B117" s="55">
        <v>31870.8</v>
      </c>
      <c r="C117" s="66">
        <v>23510.3</v>
      </c>
      <c r="D117" s="56"/>
      <c r="E117" s="66">
        <v>23510.3</v>
      </c>
      <c r="F117" s="56">
        <v>14504</v>
      </c>
      <c r="G117" s="25">
        <f>E117/B117*100</f>
        <v>73.76752387765603</v>
      </c>
      <c r="H117" s="39">
        <f t="shared" si="12"/>
        <v>100</v>
      </c>
      <c r="I117" s="25">
        <f>E117/F117*100</f>
        <v>162.09528405956976</v>
      </c>
    </row>
    <row r="118" spans="1:9" ht="0.75" customHeight="1">
      <c r="A118" s="38"/>
      <c r="B118" s="55"/>
      <c r="C118" s="66"/>
      <c r="D118" s="56"/>
      <c r="E118" s="66"/>
      <c r="F118" s="56"/>
      <c r="G118" s="25" t="e">
        <f aca="true" t="shared" si="13" ref="G118:G124">E118/B118*100</f>
        <v>#DIV/0!</v>
      </c>
      <c r="H118" s="39" t="e">
        <f t="shared" si="12"/>
        <v>#DIV/0!</v>
      </c>
      <c r="I118" s="25" t="e">
        <f>E118/F118*100</f>
        <v>#DIV/0!</v>
      </c>
    </row>
    <row r="119" spans="1:9" ht="18" customHeight="1">
      <c r="A119" s="38" t="s">
        <v>139</v>
      </c>
      <c r="B119" s="55"/>
      <c r="C119" s="66">
        <v>1443.6</v>
      </c>
      <c r="D119" s="56"/>
      <c r="E119" s="66">
        <v>1443.6</v>
      </c>
      <c r="F119" s="56"/>
      <c r="G119" s="25"/>
      <c r="H119" s="39">
        <f t="shared" si="12"/>
        <v>100</v>
      </c>
      <c r="I119" s="25"/>
    </row>
    <row r="120" spans="1:9" ht="12.75" customHeight="1">
      <c r="A120" s="15" t="s">
        <v>114</v>
      </c>
      <c r="B120" s="55"/>
      <c r="C120" s="69">
        <v>1443.6</v>
      </c>
      <c r="D120" s="56"/>
      <c r="E120" s="66">
        <v>1443.6</v>
      </c>
      <c r="F120" s="56"/>
      <c r="G120" s="25"/>
      <c r="H120" s="39">
        <f t="shared" si="12"/>
        <v>100</v>
      </c>
      <c r="I120" s="25"/>
    </row>
    <row r="121" spans="1:9" ht="21.75" customHeight="1">
      <c r="A121" s="38" t="s">
        <v>138</v>
      </c>
      <c r="B121" s="55"/>
      <c r="C121" s="66">
        <v>0</v>
      </c>
      <c r="D121" s="56"/>
      <c r="E121" s="66">
        <v>0</v>
      </c>
      <c r="F121" s="56"/>
      <c r="G121" s="25"/>
      <c r="H121" s="39"/>
      <c r="I121" s="25"/>
    </row>
    <row r="122" spans="1:9" ht="0.75" customHeight="1">
      <c r="A122" s="15"/>
      <c r="B122" s="55"/>
      <c r="C122" s="69"/>
      <c r="D122" s="56"/>
      <c r="E122" s="66"/>
      <c r="F122" s="56"/>
      <c r="G122" s="25" t="e">
        <f t="shared" si="13"/>
        <v>#DIV/0!</v>
      </c>
      <c r="H122" s="39" t="e">
        <f t="shared" si="12"/>
        <v>#DIV/0!</v>
      </c>
      <c r="I122" s="25" t="e">
        <f>E122/F122*100</f>
        <v>#DIV/0!</v>
      </c>
    </row>
    <row r="123" spans="1:9" ht="12.75">
      <c r="A123" s="11" t="s">
        <v>22</v>
      </c>
      <c r="B123" s="33">
        <f>B124+B128+B127</f>
        <v>7233.3</v>
      </c>
      <c r="C123" s="65">
        <f>C124+C128+C127</f>
        <v>19731.200000000004</v>
      </c>
      <c r="D123" s="20">
        <f>D124+D128+D127</f>
        <v>0</v>
      </c>
      <c r="E123" s="65">
        <f>E124+E127+E128</f>
        <v>19731</v>
      </c>
      <c r="F123" s="20">
        <v>7624.3</v>
      </c>
      <c r="G123" s="25" t="s">
        <v>142</v>
      </c>
      <c r="H123" s="39">
        <f t="shared" si="12"/>
        <v>99.99898637690559</v>
      </c>
      <c r="I123" s="25" t="s">
        <v>142</v>
      </c>
    </row>
    <row r="124" spans="1:9" ht="12.75">
      <c r="A124" s="38" t="s">
        <v>23</v>
      </c>
      <c r="B124" s="55">
        <v>3834.8</v>
      </c>
      <c r="C124" s="66">
        <v>7536.1</v>
      </c>
      <c r="D124" s="56"/>
      <c r="E124" s="66">
        <v>7536.1</v>
      </c>
      <c r="F124" s="56">
        <v>1318.6</v>
      </c>
      <c r="G124" s="25">
        <f t="shared" si="13"/>
        <v>196.51872327109626</v>
      </c>
      <c r="H124" s="39">
        <f t="shared" si="12"/>
        <v>100</v>
      </c>
      <c r="I124" s="25" t="s">
        <v>147</v>
      </c>
    </row>
    <row r="125" spans="1:9" ht="10.5" customHeight="1">
      <c r="A125" s="15" t="s">
        <v>112</v>
      </c>
      <c r="B125" s="55"/>
      <c r="C125" s="66"/>
      <c r="D125" s="56"/>
      <c r="E125" s="66"/>
      <c r="F125" s="56"/>
      <c r="G125" s="25"/>
      <c r="H125" s="39"/>
      <c r="I125" s="25"/>
    </row>
    <row r="126" spans="1:9" ht="12.75">
      <c r="A126" s="15" t="s">
        <v>115</v>
      </c>
      <c r="B126" s="35">
        <v>2834.8</v>
      </c>
      <c r="C126" s="68">
        <v>2160</v>
      </c>
      <c r="D126" s="22"/>
      <c r="E126" s="68">
        <v>2160</v>
      </c>
      <c r="F126" s="22"/>
      <c r="G126" s="25">
        <f>E126/B126*100</f>
        <v>76.19585155919289</v>
      </c>
      <c r="H126" s="39">
        <f>E126/C126*100</f>
        <v>100</v>
      </c>
      <c r="I126" s="25"/>
    </row>
    <row r="127" spans="1:9" ht="15" customHeight="1">
      <c r="A127" s="38" t="s">
        <v>24</v>
      </c>
      <c r="B127" s="55"/>
      <c r="C127" s="66">
        <v>1031.4</v>
      </c>
      <c r="D127" s="56"/>
      <c r="E127" s="66">
        <v>1031.2</v>
      </c>
      <c r="F127" s="56">
        <v>0</v>
      </c>
      <c r="G127" s="25"/>
      <c r="H127" s="39">
        <f>E127/C127*100</f>
        <v>99.98060888113244</v>
      </c>
      <c r="I127" s="25"/>
    </row>
    <row r="128" spans="1:9" ht="11.25" customHeight="1">
      <c r="A128" s="38" t="s">
        <v>85</v>
      </c>
      <c r="B128" s="55">
        <v>3398.5</v>
      </c>
      <c r="C128" s="66">
        <f>C130+C131</f>
        <v>11163.7</v>
      </c>
      <c r="D128" s="56"/>
      <c r="E128" s="66">
        <f>E130+E131</f>
        <v>11163.7</v>
      </c>
      <c r="F128" s="56"/>
      <c r="G128" s="25" t="s">
        <v>145</v>
      </c>
      <c r="H128" s="39">
        <f>E128/C128*100</f>
        <v>100</v>
      </c>
      <c r="I128" s="25"/>
    </row>
    <row r="129" spans="1:9" ht="11.25" customHeight="1">
      <c r="A129" s="15" t="s">
        <v>112</v>
      </c>
      <c r="B129" s="36"/>
      <c r="C129" s="69"/>
      <c r="D129" s="23"/>
      <c r="E129" s="69"/>
      <c r="F129" s="23"/>
      <c r="G129" s="25"/>
      <c r="H129" s="39"/>
      <c r="I129" s="25"/>
    </row>
    <row r="130" spans="1:9" ht="12" customHeight="1">
      <c r="A130" s="15" t="s">
        <v>114</v>
      </c>
      <c r="B130" s="36">
        <v>2398.5</v>
      </c>
      <c r="C130" s="69">
        <v>10759</v>
      </c>
      <c r="D130" s="23"/>
      <c r="E130" s="69">
        <v>10759</v>
      </c>
      <c r="F130" s="23"/>
      <c r="G130" s="25" t="s">
        <v>144</v>
      </c>
      <c r="H130" s="39">
        <f aca="true" t="shared" si="14" ref="H130:H142">E130/C130*100</f>
        <v>100</v>
      </c>
      <c r="I130" s="25"/>
    </row>
    <row r="131" spans="1:9" ht="14.25" customHeight="1">
      <c r="A131" s="38" t="s">
        <v>113</v>
      </c>
      <c r="B131" s="36">
        <v>1000</v>
      </c>
      <c r="C131" s="69">
        <v>404.7</v>
      </c>
      <c r="D131" s="23"/>
      <c r="E131" s="69">
        <v>404.7</v>
      </c>
      <c r="F131" s="23"/>
      <c r="G131" s="25">
        <f>E131/B131*100</f>
        <v>40.47</v>
      </c>
      <c r="H131" s="39">
        <f t="shared" si="14"/>
        <v>100</v>
      </c>
      <c r="I131" s="25"/>
    </row>
    <row r="132" spans="1:9" ht="12.75">
      <c r="A132" s="11" t="s">
        <v>25</v>
      </c>
      <c r="B132" s="33">
        <v>141955</v>
      </c>
      <c r="C132" s="65">
        <v>165693.4</v>
      </c>
      <c r="D132" s="20">
        <v>3486.7</v>
      </c>
      <c r="E132" s="65">
        <v>165313.7</v>
      </c>
      <c r="F132" s="20">
        <v>144531.2</v>
      </c>
      <c r="G132" s="25">
        <f>E132/B132*100</f>
        <v>116.45500334613081</v>
      </c>
      <c r="H132" s="39">
        <f t="shared" si="14"/>
        <v>99.77084180782097</v>
      </c>
      <c r="I132" s="25">
        <f>E132/F132*100</f>
        <v>114.37924821768586</v>
      </c>
    </row>
    <row r="133" spans="1:9" ht="12.75">
      <c r="A133" s="38" t="s">
        <v>19</v>
      </c>
      <c r="B133" s="55">
        <v>115651.8</v>
      </c>
      <c r="C133" s="66">
        <v>124284.1</v>
      </c>
      <c r="D133" s="56"/>
      <c r="E133" s="66">
        <v>124020.9</v>
      </c>
      <c r="F133" s="56">
        <v>107125.7</v>
      </c>
      <c r="G133" s="25">
        <f>E133/B133*100</f>
        <v>107.23646324570824</v>
      </c>
      <c r="H133" s="39">
        <f t="shared" si="14"/>
        <v>99.78822713444438</v>
      </c>
      <c r="I133" s="25">
        <f>E133/F133*100</f>
        <v>115.77137885680094</v>
      </c>
    </row>
    <row r="134" spans="1:9" ht="12" customHeight="1">
      <c r="A134" s="38" t="s">
        <v>57</v>
      </c>
      <c r="B134" s="55">
        <v>9438.21</v>
      </c>
      <c r="C134" s="66">
        <v>8839.6</v>
      </c>
      <c r="D134" s="56"/>
      <c r="E134" s="66">
        <v>8832.6</v>
      </c>
      <c r="F134" s="56">
        <v>10123.6</v>
      </c>
      <c r="G134" s="25">
        <f>E134/B134*100</f>
        <v>93.58342312790245</v>
      </c>
      <c r="H134" s="39">
        <f t="shared" si="14"/>
        <v>99.92081089642065</v>
      </c>
      <c r="I134" s="25">
        <f>E134/F134*100</f>
        <v>87.24761942392034</v>
      </c>
    </row>
    <row r="135" spans="1:9" ht="12.75" customHeight="1">
      <c r="A135" s="38" t="s">
        <v>20</v>
      </c>
      <c r="B135" s="55">
        <f>B132-B133-B134-B136</f>
        <v>16268.189999999999</v>
      </c>
      <c r="C135" s="66">
        <f>C132-C133-C134-C136</f>
        <v>28191.09999999999</v>
      </c>
      <c r="D135" s="56">
        <f>D132-D133-D134-D136</f>
        <v>3486.7</v>
      </c>
      <c r="E135" s="66">
        <f>E132-E133-E134-E136</f>
        <v>28083.00000000002</v>
      </c>
      <c r="F135" s="56">
        <f>F132-F133-F134-F136</f>
        <v>27281.900000000016</v>
      </c>
      <c r="G135" s="25">
        <f>E135/B135*100</f>
        <v>172.6252275145546</v>
      </c>
      <c r="H135" s="39">
        <f t="shared" si="14"/>
        <v>99.61654564738527</v>
      </c>
      <c r="I135" s="25">
        <f>E135/F135*100</f>
        <v>102.93637906450796</v>
      </c>
    </row>
    <row r="136" spans="1:9" ht="12" customHeight="1">
      <c r="A136" s="38" t="s">
        <v>129</v>
      </c>
      <c r="B136" s="55">
        <v>596.8</v>
      </c>
      <c r="C136" s="66">
        <v>4378.6</v>
      </c>
      <c r="D136" s="56"/>
      <c r="E136" s="66">
        <v>4377.2</v>
      </c>
      <c r="F136" s="56"/>
      <c r="G136" s="25" t="s">
        <v>164</v>
      </c>
      <c r="H136" s="39">
        <f t="shared" si="14"/>
        <v>99.96802630977936</v>
      </c>
      <c r="I136" s="25"/>
    </row>
    <row r="137" spans="1:9" ht="14.25" customHeight="1">
      <c r="A137" s="11" t="s">
        <v>119</v>
      </c>
      <c r="B137" s="34">
        <v>5728.3</v>
      </c>
      <c r="C137" s="67">
        <v>6320.1</v>
      </c>
      <c r="D137" s="21">
        <f>D138+D145</f>
        <v>0</v>
      </c>
      <c r="E137" s="67">
        <v>6291.6</v>
      </c>
      <c r="F137" s="21">
        <v>6145.1</v>
      </c>
      <c r="G137" s="25">
        <f>E137/B137*100</f>
        <v>109.83363301503064</v>
      </c>
      <c r="H137" s="39">
        <f t="shared" si="14"/>
        <v>99.5490577680733</v>
      </c>
      <c r="I137" s="25">
        <f>E137/F137*100</f>
        <v>102.38401327887259</v>
      </c>
    </row>
    <row r="138" spans="1:9" ht="12" customHeight="1">
      <c r="A138" s="38" t="s">
        <v>65</v>
      </c>
      <c r="B138" s="55">
        <f>B137-B145</f>
        <v>5658.3</v>
      </c>
      <c r="C138" s="66">
        <v>6258.8</v>
      </c>
      <c r="D138" s="56"/>
      <c r="E138" s="66">
        <v>6230.4</v>
      </c>
      <c r="F138" s="56">
        <v>6085.2</v>
      </c>
      <c r="G138" s="25">
        <f>E138/B138*100</f>
        <v>110.11081066751495</v>
      </c>
      <c r="H138" s="39">
        <f t="shared" si="14"/>
        <v>99.54623889563494</v>
      </c>
      <c r="I138" s="25">
        <f>E138/F138*100</f>
        <v>102.38611713665944</v>
      </c>
    </row>
    <row r="139" spans="1:9" ht="10.5" customHeight="1">
      <c r="A139" s="38" t="s">
        <v>19</v>
      </c>
      <c r="B139" s="55">
        <v>3895</v>
      </c>
      <c r="C139" s="66">
        <v>3281.3</v>
      </c>
      <c r="D139" s="56"/>
      <c r="E139" s="66">
        <v>3254.4</v>
      </c>
      <c r="F139" s="56">
        <v>3446.3</v>
      </c>
      <c r="G139" s="25">
        <f>E139/B139*100</f>
        <v>83.55327342747113</v>
      </c>
      <c r="H139" s="39">
        <f t="shared" si="14"/>
        <v>99.18020296833572</v>
      </c>
      <c r="I139" s="25">
        <f>E139/F139*100</f>
        <v>94.4317093694687</v>
      </c>
    </row>
    <row r="140" spans="1:9" ht="14.25" customHeight="1">
      <c r="A140" s="38" t="s">
        <v>57</v>
      </c>
      <c r="B140" s="55">
        <v>428.9</v>
      </c>
      <c r="C140" s="66">
        <v>228</v>
      </c>
      <c r="D140" s="56"/>
      <c r="E140" s="66">
        <v>228</v>
      </c>
      <c r="F140" s="56">
        <v>348.4</v>
      </c>
      <c r="G140" s="25">
        <f>E140/B140*100</f>
        <v>53.15924457915598</v>
      </c>
      <c r="H140" s="39">
        <f t="shared" si="14"/>
        <v>100</v>
      </c>
      <c r="I140" s="25">
        <f>E140/F140*100</f>
        <v>65.44202066590127</v>
      </c>
    </row>
    <row r="141" spans="1:9" ht="10.5" customHeight="1">
      <c r="A141" s="38" t="s">
        <v>20</v>
      </c>
      <c r="B141" s="55">
        <f>B138-B139-B140-B142</f>
        <v>596.8000000000001</v>
      </c>
      <c r="C141" s="66">
        <f>C138-C139-C140-C142</f>
        <v>1899.6</v>
      </c>
      <c r="D141" s="56">
        <f>D138-D139-D140-D142</f>
        <v>0</v>
      </c>
      <c r="E141" s="66">
        <f>E138-E139-E140-E142</f>
        <v>1898.0999999999995</v>
      </c>
      <c r="F141" s="56">
        <f>F138-F139-F140</f>
        <v>2290.4999999999995</v>
      </c>
      <c r="G141" s="25" t="s">
        <v>145</v>
      </c>
      <c r="H141" s="39">
        <f t="shared" si="14"/>
        <v>99.92103600758053</v>
      </c>
      <c r="I141" s="25">
        <f>E141/F141*100</f>
        <v>82.86836935166994</v>
      </c>
    </row>
    <row r="142" spans="1:9" ht="12.75">
      <c r="A142" s="38" t="s">
        <v>130</v>
      </c>
      <c r="B142" s="55">
        <v>737.6</v>
      </c>
      <c r="C142" s="66">
        <v>849.9</v>
      </c>
      <c r="D142" s="56"/>
      <c r="E142" s="66">
        <v>849.9</v>
      </c>
      <c r="F142" s="56">
        <v>0</v>
      </c>
      <c r="G142" s="25">
        <f>E142/B142*100</f>
        <v>115.22505422993493</v>
      </c>
      <c r="H142" s="39">
        <f t="shared" si="14"/>
        <v>100</v>
      </c>
      <c r="I142" s="25"/>
    </row>
    <row r="143" spans="1:9" ht="12.75">
      <c r="A143" s="15" t="s">
        <v>112</v>
      </c>
      <c r="B143" s="55"/>
      <c r="C143" s="66"/>
      <c r="D143" s="56"/>
      <c r="E143" s="66"/>
      <c r="F143" s="56"/>
      <c r="G143" s="25"/>
      <c r="H143" s="39"/>
      <c r="I143" s="25"/>
    </row>
    <row r="144" spans="1:9" ht="9.75" customHeight="1">
      <c r="A144" s="15" t="s">
        <v>114</v>
      </c>
      <c r="B144" s="55"/>
      <c r="C144" s="69">
        <v>262</v>
      </c>
      <c r="D144" s="23"/>
      <c r="E144" s="69">
        <v>262</v>
      </c>
      <c r="F144" s="56"/>
      <c r="G144" s="25"/>
      <c r="H144" s="39">
        <f aca="true" t="shared" si="15" ref="H144:H154">E144/C144*100</f>
        <v>100</v>
      </c>
      <c r="I144" s="25"/>
    </row>
    <row r="145" spans="1:9" ht="15.75" customHeight="1">
      <c r="A145" s="38" t="s">
        <v>120</v>
      </c>
      <c r="B145" s="55">
        <v>70</v>
      </c>
      <c r="C145" s="66">
        <v>61.3</v>
      </c>
      <c r="D145" s="56"/>
      <c r="E145" s="66">
        <v>61.2</v>
      </c>
      <c r="F145" s="56">
        <v>59.9</v>
      </c>
      <c r="G145" s="25">
        <f>E145/B145*100</f>
        <v>87.42857142857143</v>
      </c>
      <c r="H145" s="39">
        <f t="shared" si="15"/>
        <v>99.83686786296902</v>
      </c>
      <c r="I145" s="25">
        <f>E145/F145*100</f>
        <v>102.17028380634392</v>
      </c>
    </row>
    <row r="146" spans="1:9" ht="16.5" customHeight="1">
      <c r="A146" s="11" t="s">
        <v>123</v>
      </c>
      <c r="B146" s="33">
        <v>44605.2</v>
      </c>
      <c r="C146" s="65">
        <v>29324.9</v>
      </c>
      <c r="D146" s="20" t="e">
        <f>#REF!+#REF!+#REF!</f>
        <v>#REF!</v>
      </c>
      <c r="E146" s="65">
        <v>28758.9</v>
      </c>
      <c r="F146" s="20">
        <v>23520.1</v>
      </c>
      <c r="G146" s="25">
        <f>E146/B146*100</f>
        <v>64.4743213795701</v>
      </c>
      <c r="H146" s="39">
        <f t="shared" si="15"/>
        <v>98.06989964160151</v>
      </c>
      <c r="I146" s="25">
        <f>E146/F146*100</f>
        <v>122.27371482264107</v>
      </c>
    </row>
    <row r="147" spans="1:9" ht="13.5" customHeight="1">
      <c r="A147" s="38" t="s">
        <v>19</v>
      </c>
      <c r="B147" s="55">
        <v>30902.9</v>
      </c>
      <c r="C147" s="66">
        <v>8209.2</v>
      </c>
      <c r="D147" s="56"/>
      <c r="E147" s="66">
        <v>7743.2</v>
      </c>
      <c r="F147" s="56">
        <v>8673.6</v>
      </c>
      <c r="G147" s="25">
        <f>E147/B147*100</f>
        <v>25.056548090955864</v>
      </c>
      <c r="H147" s="39">
        <f t="shared" si="15"/>
        <v>94.32344199191151</v>
      </c>
      <c r="I147" s="25">
        <f>E147/F147*100</f>
        <v>89.27319682715365</v>
      </c>
    </row>
    <row r="148" spans="1:9" ht="14.25" customHeight="1">
      <c r="A148" s="38" t="s">
        <v>58</v>
      </c>
      <c r="B148" s="55">
        <v>4260.4</v>
      </c>
      <c r="C148" s="66">
        <v>5082</v>
      </c>
      <c r="D148" s="56"/>
      <c r="E148" s="66">
        <v>5082</v>
      </c>
      <c r="F148" s="56">
        <v>4593.6</v>
      </c>
      <c r="G148" s="25">
        <f>E148/B148*100</f>
        <v>119.28457421838326</v>
      </c>
      <c r="H148" s="39">
        <f t="shared" si="15"/>
        <v>100</v>
      </c>
      <c r="I148" s="25">
        <f>E148/F148*100</f>
        <v>110.63218390804596</v>
      </c>
    </row>
    <row r="149" spans="1:9" ht="15" customHeight="1">
      <c r="A149" s="38" t="s">
        <v>20</v>
      </c>
      <c r="B149" s="55">
        <f>B146-B147-B148-B150</f>
        <v>7126.399999999996</v>
      </c>
      <c r="C149" s="66">
        <f>C146-C147-C148-C150</f>
        <v>8469.800000000001</v>
      </c>
      <c r="D149" s="56" t="e">
        <f>D146-D147-D148-D150</f>
        <v>#REF!</v>
      </c>
      <c r="E149" s="66">
        <f>E146-E147-E148-E150</f>
        <v>8369.800000000001</v>
      </c>
      <c r="F149" s="56">
        <f>F146-F147-F148</f>
        <v>10252.899999999998</v>
      </c>
      <c r="G149" s="25">
        <f>E149/B149*100</f>
        <v>117.44779973057933</v>
      </c>
      <c r="H149" s="39">
        <f t="shared" si="15"/>
        <v>98.81933457696758</v>
      </c>
      <c r="I149" s="25">
        <f>E149/F149*100</f>
        <v>81.63348906163137</v>
      </c>
    </row>
    <row r="150" spans="1:9" ht="15" customHeight="1">
      <c r="A150" s="38" t="s">
        <v>131</v>
      </c>
      <c r="B150" s="55">
        <v>2315.5</v>
      </c>
      <c r="C150" s="66">
        <v>7563.9</v>
      </c>
      <c r="D150" s="56"/>
      <c r="E150" s="66">
        <v>7563.9</v>
      </c>
      <c r="F150" s="56"/>
      <c r="G150" s="25" t="s">
        <v>145</v>
      </c>
      <c r="H150" s="39">
        <f t="shared" si="15"/>
        <v>100</v>
      </c>
      <c r="I150" s="25"/>
    </row>
    <row r="151" spans="1:9" ht="15" customHeight="1">
      <c r="A151" s="38" t="s">
        <v>156</v>
      </c>
      <c r="B151" s="55"/>
      <c r="C151" s="66">
        <v>79.7</v>
      </c>
      <c r="D151" s="56"/>
      <c r="E151" s="66">
        <v>79.7</v>
      </c>
      <c r="F151" s="56">
        <v>11.7</v>
      </c>
      <c r="G151" s="25"/>
      <c r="H151" s="39">
        <f t="shared" si="15"/>
        <v>100</v>
      </c>
      <c r="I151" s="25" t="s">
        <v>153</v>
      </c>
    </row>
    <row r="152" spans="1:9" ht="12.75">
      <c r="A152" s="11" t="s">
        <v>26</v>
      </c>
      <c r="B152" s="33">
        <f>B153+B154+B157</f>
        <v>3554.8999999999996</v>
      </c>
      <c r="C152" s="65">
        <f>C153+C154+C157</f>
        <v>20863.1</v>
      </c>
      <c r="D152" s="20">
        <f>D153+D154+D157</f>
        <v>0</v>
      </c>
      <c r="E152" s="65">
        <f>E153+E154+E157</f>
        <v>19311.2</v>
      </c>
      <c r="F152" s="20">
        <f>F153+F154+F157</f>
        <v>1097.6000000000001</v>
      </c>
      <c r="G152" s="25" t="s">
        <v>147</v>
      </c>
      <c r="H152" s="39">
        <f t="shared" si="15"/>
        <v>92.56150811720215</v>
      </c>
      <c r="I152" s="25" t="s">
        <v>2</v>
      </c>
    </row>
    <row r="153" spans="1:9" ht="10.5" customHeight="1">
      <c r="A153" s="38" t="s">
        <v>27</v>
      </c>
      <c r="B153" s="55">
        <v>179.1</v>
      </c>
      <c r="C153" s="66">
        <v>133.6</v>
      </c>
      <c r="D153" s="56"/>
      <c r="E153" s="66">
        <v>133.5</v>
      </c>
      <c r="F153" s="56">
        <v>135.6</v>
      </c>
      <c r="G153" s="25">
        <f>E153/B153*100</f>
        <v>74.5393634840871</v>
      </c>
      <c r="H153" s="39">
        <f t="shared" si="15"/>
        <v>99.92514970059881</v>
      </c>
      <c r="I153" s="25">
        <f>E153/F153*100</f>
        <v>98.45132743362832</v>
      </c>
    </row>
    <row r="154" spans="1:9" ht="15" customHeight="1">
      <c r="A154" s="38" t="s">
        <v>28</v>
      </c>
      <c r="B154" s="55">
        <v>2095</v>
      </c>
      <c r="C154" s="66">
        <v>10401.9</v>
      </c>
      <c r="D154" s="56"/>
      <c r="E154" s="66">
        <v>10397.1</v>
      </c>
      <c r="F154" s="56">
        <v>5.3</v>
      </c>
      <c r="G154" s="25" t="s">
        <v>144</v>
      </c>
      <c r="H154" s="39">
        <f t="shared" si="15"/>
        <v>99.95385458425865</v>
      </c>
      <c r="I154" s="25" t="s">
        <v>165</v>
      </c>
    </row>
    <row r="155" spans="1:9" ht="12.75" customHeight="1">
      <c r="A155" s="15" t="s">
        <v>112</v>
      </c>
      <c r="B155" s="55"/>
      <c r="C155" s="66"/>
      <c r="D155" s="56"/>
      <c r="E155" s="66"/>
      <c r="F155" s="56"/>
      <c r="G155" s="25"/>
      <c r="H155" s="39"/>
      <c r="I155" s="25"/>
    </row>
    <row r="156" spans="1:9" ht="10.5" customHeight="1">
      <c r="A156" s="15" t="s">
        <v>114</v>
      </c>
      <c r="B156" s="35">
        <v>2095</v>
      </c>
      <c r="C156" s="68">
        <v>10392.5</v>
      </c>
      <c r="D156" s="22"/>
      <c r="E156" s="68">
        <v>10392.5</v>
      </c>
      <c r="F156" s="22"/>
      <c r="G156" s="25" t="s">
        <v>144</v>
      </c>
      <c r="H156" s="39">
        <f>E156/C156*100</f>
        <v>100</v>
      </c>
      <c r="I156" s="25"/>
    </row>
    <row r="157" spans="1:9" ht="15.75" customHeight="1">
      <c r="A157" s="38" t="s">
        <v>71</v>
      </c>
      <c r="B157" s="55">
        <v>1280.8</v>
      </c>
      <c r="C157" s="66">
        <v>10327.6</v>
      </c>
      <c r="D157" s="56"/>
      <c r="E157" s="66">
        <v>8780.6</v>
      </c>
      <c r="F157" s="56">
        <v>956.7</v>
      </c>
      <c r="G157" s="25" t="s">
        <v>153</v>
      </c>
      <c r="H157" s="39">
        <f>E157/C157*100</f>
        <v>85.02072117432898</v>
      </c>
      <c r="I157" s="25" t="s">
        <v>146</v>
      </c>
    </row>
    <row r="158" spans="1:9" ht="11.25" customHeight="1">
      <c r="A158" s="15" t="s">
        <v>114</v>
      </c>
      <c r="B158" s="55"/>
      <c r="C158" s="66">
        <v>8909.9</v>
      </c>
      <c r="D158" s="56"/>
      <c r="E158" s="66">
        <v>7424.9</v>
      </c>
      <c r="F158" s="56"/>
      <c r="G158" s="25"/>
      <c r="H158" s="39">
        <f>E158/C158*100</f>
        <v>83.33314627549132</v>
      </c>
      <c r="I158" s="25"/>
    </row>
    <row r="159" spans="1:9" ht="15.75" customHeight="1">
      <c r="A159" s="11" t="s">
        <v>97</v>
      </c>
      <c r="B159" s="34">
        <f>B161+B162</f>
        <v>3620</v>
      </c>
      <c r="C159" s="67">
        <f>C161+C162+C160</f>
        <v>1409.6</v>
      </c>
      <c r="D159" s="21">
        <f>D161+D162</f>
        <v>0</v>
      </c>
      <c r="E159" s="67">
        <f>E160+E161+E162</f>
        <v>1409.3999999999999</v>
      </c>
      <c r="F159" s="21">
        <v>160.9</v>
      </c>
      <c r="G159" s="25">
        <f>E159/B159*100</f>
        <v>38.933701657458556</v>
      </c>
      <c r="H159" s="39">
        <f>E159/C159*100</f>
        <v>99.98581157775254</v>
      </c>
      <c r="I159" s="25" t="s">
        <v>152</v>
      </c>
    </row>
    <row r="160" spans="1:9" ht="12.75" customHeight="1">
      <c r="A160" s="38" t="s">
        <v>127</v>
      </c>
      <c r="B160" s="34"/>
      <c r="C160" s="66">
        <v>1192.8</v>
      </c>
      <c r="D160" s="56"/>
      <c r="E160" s="66">
        <v>1192.8</v>
      </c>
      <c r="F160" s="21"/>
      <c r="G160" s="25"/>
      <c r="H160" s="39">
        <f>E160/C160*100</f>
        <v>100</v>
      </c>
      <c r="I160" s="25"/>
    </row>
    <row r="161" spans="1:9" ht="10.5" customHeight="1">
      <c r="A161" s="38" t="s">
        <v>121</v>
      </c>
      <c r="B161" s="55">
        <v>3500</v>
      </c>
      <c r="C161" s="66">
        <v>0</v>
      </c>
      <c r="D161" s="56"/>
      <c r="E161" s="66"/>
      <c r="F161" s="56"/>
      <c r="G161" s="25">
        <f aca="true" t="shared" si="16" ref="G161:G166">E161/B161*100</f>
        <v>0</v>
      </c>
      <c r="H161" s="39"/>
      <c r="I161" s="25"/>
    </row>
    <row r="162" spans="1:9" ht="9.75" customHeight="1">
      <c r="A162" s="38" t="s">
        <v>122</v>
      </c>
      <c r="B162" s="55">
        <v>120</v>
      </c>
      <c r="C162" s="66">
        <v>216.8</v>
      </c>
      <c r="D162" s="56"/>
      <c r="E162" s="66">
        <v>216.6</v>
      </c>
      <c r="F162" s="56"/>
      <c r="G162" s="25">
        <f t="shared" si="16"/>
        <v>180.5</v>
      </c>
      <c r="H162" s="39">
        <f>E162/C162*100</f>
        <v>99.90774907749078</v>
      </c>
      <c r="I162" s="25"/>
    </row>
    <row r="163" spans="1:9" ht="12" customHeight="1">
      <c r="A163" s="11" t="s">
        <v>29</v>
      </c>
      <c r="B163" s="33">
        <v>21982.2</v>
      </c>
      <c r="C163" s="65">
        <v>23186.8</v>
      </c>
      <c r="D163" s="20">
        <v>1382.3</v>
      </c>
      <c r="E163" s="65">
        <v>23186.8</v>
      </c>
      <c r="F163" s="20">
        <v>64840.6</v>
      </c>
      <c r="G163" s="25">
        <f t="shared" si="16"/>
        <v>105.47988827323924</v>
      </c>
      <c r="H163" s="39">
        <f>E163/C163*100</f>
        <v>100</v>
      </c>
      <c r="I163" s="25">
        <f>E163/F163*100</f>
        <v>35.759693772111916</v>
      </c>
    </row>
    <row r="164" spans="1:9" ht="12.75">
      <c r="A164" s="38" t="s">
        <v>124</v>
      </c>
      <c r="B164" s="55">
        <v>21032.2</v>
      </c>
      <c r="C164" s="66">
        <v>22136.8</v>
      </c>
      <c r="D164" s="56"/>
      <c r="E164" s="66">
        <v>22136.8</v>
      </c>
      <c r="F164" s="56"/>
      <c r="G164" s="25">
        <f t="shared" si="16"/>
        <v>105.25194701457765</v>
      </c>
      <c r="H164" s="39">
        <f>E164/C164*100</f>
        <v>100</v>
      </c>
      <c r="I164" s="25"/>
    </row>
    <row r="165" spans="1:9" ht="22.5" customHeight="1">
      <c r="A165" s="38" t="s">
        <v>125</v>
      </c>
      <c r="B165" s="55">
        <v>950</v>
      </c>
      <c r="C165" s="66">
        <v>1050</v>
      </c>
      <c r="D165" s="56"/>
      <c r="E165" s="66">
        <v>1050</v>
      </c>
      <c r="F165" s="56"/>
      <c r="G165" s="25">
        <f t="shared" si="16"/>
        <v>110.5263157894737</v>
      </c>
      <c r="H165" s="39">
        <f>E165/C165*100</f>
        <v>100</v>
      </c>
      <c r="I165" s="25"/>
    </row>
    <row r="166" spans="1:9" ht="12.75" customHeight="1">
      <c r="A166" s="11" t="s">
        <v>30</v>
      </c>
      <c r="B166" s="34">
        <f>B106+B113+B115+B123+B132+B137+B146+B152+B163+B110+B159</f>
        <v>277871.49999999994</v>
      </c>
      <c r="C166" s="67">
        <f>C106+C113+C115+C123+C132+C137+C146+C152+C163+C110+C159</f>
        <v>314283.79999999993</v>
      </c>
      <c r="D166" s="21" t="e">
        <f>D106+D113+D115+D123+D132+D137+D146+D152+D163+D110+D159</f>
        <v>#REF!</v>
      </c>
      <c r="E166" s="67">
        <f>E106+E113+E115+E123+E132+E137+E146+E152+E163+E110+E159</f>
        <v>311693.80000000005</v>
      </c>
      <c r="F166" s="21">
        <f>F106+F113+F115+F123+F132+F137+F146+F152+F163+F110+F159+F151</f>
        <v>279218.30000000005</v>
      </c>
      <c r="G166" s="25">
        <f t="shared" si="16"/>
        <v>112.17192119378925</v>
      </c>
      <c r="H166" s="39">
        <f>E166/C166*100</f>
        <v>99.17590407141574</v>
      </c>
      <c r="I166" s="25">
        <f>E166/F166*100</f>
        <v>111.63086373636686</v>
      </c>
    </row>
    <row r="167" spans="1:9" ht="9.75" customHeight="1">
      <c r="A167" s="15" t="s">
        <v>112</v>
      </c>
      <c r="B167" s="34"/>
      <c r="C167" s="67"/>
      <c r="D167" s="21"/>
      <c r="E167" s="67"/>
      <c r="F167" s="21"/>
      <c r="G167" s="25"/>
      <c r="H167" s="39"/>
      <c r="I167" s="25"/>
    </row>
    <row r="168" spans="1:9" ht="12" customHeight="1">
      <c r="A168" s="15" t="s">
        <v>114</v>
      </c>
      <c r="B168" s="35">
        <f>B112+B126+B130+B156+B163</f>
        <v>30113.300000000003</v>
      </c>
      <c r="C168" s="68">
        <f>C112+C126+C130+C156+C163+C144+C158+C120</f>
        <v>58092.399999999994</v>
      </c>
      <c r="D168" s="22">
        <f>D112+D126+D130+D156+D163+D122+D144</f>
        <v>1382.3</v>
      </c>
      <c r="E168" s="68">
        <f>E112+E126+E130+E156+E163+E122+E144+E120+E158</f>
        <v>56607.399999999994</v>
      </c>
      <c r="F168" s="22">
        <f>F112+F126+F130+F156+F163+F122+F144</f>
        <v>64840.6</v>
      </c>
      <c r="G168" s="25">
        <f>E168/B168*100</f>
        <v>187.98139028269898</v>
      </c>
      <c r="H168" s="39">
        <f>E168/C168*100</f>
        <v>97.4437275788227</v>
      </c>
      <c r="I168" s="25">
        <f>E168/F168*100</f>
        <v>87.30240003948143</v>
      </c>
    </row>
    <row r="169" spans="1:9" ht="22.5" customHeight="1">
      <c r="A169" s="11" t="s">
        <v>34</v>
      </c>
      <c r="B169" s="37">
        <f>B103-B166</f>
        <v>-3219.999999999942</v>
      </c>
      <c r="C169" s="70">
        <f>C103-C166</f>
        <v>-8426.699999999953</v>
      </c>
      <c r="D169" s="24" t="e">
        <f>D103-D166</f>
        <v>#REF!</v>
      </c>
      <c r="E169" s="70">
        <f>E103-E166</f>
        <v>-5741.800000000047</v>
      </c>
      <c r="F169" s="24">
        <f>F103-F166</f>
        <v>3834.6999999999534</v>
      </c>
      <c r="G169" s="25"/>
      <c r="H169" s="39"/>
      <c r="I169" s="25"/>
    </row>
    <row r="170" ht="15" customHeight="1">
      <c r="A170" s="1"/>
    </row>
    <row r="171" ht="0.75" customHeight="1" hidden="1"/>
    <row r="172" spans="1:8" ht="12.75">
      <c r="A172" s="13" t="s">
        <v>132</v>
      </c>
      <c r="F172" s="80" t="s">
        <v>133</v>
      </c>
      <c r="G172" s="80"/>
      <c r="H172" s="80"/>
    </row>
  </sheetData>
  <mergeCells count="4">
    <mergeCell ref="A1:I1"/>
    <mergeCell ref="G3:I3"/>
    <mergeCell ref="A105:I105"/>
    <mergeCell ref="F172:H172"/>
  </mergeCells>
  <printOptions/>
  <pageMargins left="1.1811023622047245" right="0.984251968503937" top="0.984251968503937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2012-02-24T07:37:31Z</cp:lastPrinted>
  <dcterms:created xsi:type="dcterms:W3CDTF">2006-03-13T07:15:44Z</dcterms:created>
  <dcterms:modified xsi:type="dcterms:W3CDTF">2012-03-11T10:25:40Z</dcterms:modified>
  <cp:category/>
  <cp:version/>
  <cp:contentType/>
  <cp:contentStatus/>
</cp:coreProperties>
</file>