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310" windowHeight="6510" activeTab="0"/>
  </bookViews>
  <sheets>
    <sheet name="на 01.11" sheetId="1" r:id="rId1"/>
  </sheets>
  <definedNames/>
  <calcPr fullCalcOnLoad="1"/>
</workbook>
</file>

<file path=xl/sharedStrings.xml><?xml version="1.0" encoding="utf-8"?>
<sst xmlns="http://schemas.openxmlformats.org/spreadsheetml/2006/main" count="146" uniqueCount="135">
  <si>
    <t>Субвенции бюджетам муниципальных районов на модернизацию региональных систем общего образования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</si>
  <si>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уровня(проездные)</t>
  </si>
  <si>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</si>
  <si>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</si>
  <si>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</si>
  <si>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</si>
  <si>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ГОСУДАРСТВЕННАЯ ПОШЛИНА, СБОРЫ</t>
  </si>
  <si>
    <t>Государственная пошлина по делам, рассматриваемым в судах общей юрисдикции</t>
  </si>
  <si>
    <t>Налог на прибыль организаций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</si>
  <si>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</si>
  <si>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</si>
  <si>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</si>
  <si>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 ВОЗМЕЩЕНИЕ УЩЕРБА</t>
  </si>
  <si>
    <t>ПРОЧИЕ НЕНАЛОГОВЫЕ ДОХОДЫ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</si>
  <si>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</si>
  <si>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</si>
  <si>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</si>
  <si>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</si>
  <si>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</si>
  <si>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>Национальная экономика</t>
  </si>
  <si>
    <t>Жилищно-коммунальное хозяйство</t>
  </si>
  <si>
    <t xml:space="preserve"> -Жилищное хозяйство</t>
  </si>
  <si>
    <t xml:space="preserve"> -Коммунальное хозяйство</t>
  </si>
  <si>
    <t>Образование</t>
  </si>
  <si>
    <t>Социальная политика</t>
  </si>
  <si>
    <t xml:space="preserve"> -Пенсионное обеспечение</t>
  </si>
  <si>
    <t xml:space="preserve"> -Социальное обеспечение населения</t>
  </si>
  <si>
    <t>Межбюджетные трансферты</t>
  </si>
  <si>
    <t xml:space="preserve">            ИТОГО РАСХОДОВ</t>
  </si>
  <si>
    <t>Единый налог на вмененный доход для отдельных видов деятельности</t>
  </si>
  <si>
    <t>Доходы от продажи квартир</t>
  </si>
  <si>
    <t>ЗАДОЛЖЕННОСТЬ И ПЕРЕРАСЧЕТЫ ПО ОТМЕНЕННЫМ НАЛОГАМ, СБОРАМ И ИНЫМ ОБЯЗАТЕЛЬНЫМ ПЛАТЕЖАМ</t>
  </si>
  <si>
    <t>Результат исполнения бюджета (дефицит"--", профицит"+")</t>
  </si>
  <si>
    <t>НАЛОГИ, СБОРЫ И РЕГУЛЯРНЫЕ ПЛАТЕЖИ ЗА ПОЛЬЗОВАНИЕ ПРИРОДНЫМИ РЕСУРСАМИ</t>
  </si>
  <si>
    <t>Прочие налоги и сборы ( по отмен.налогам и сборам)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</si>
  <si>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</si>
  <si>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</t>
  </si>
  <si>
    <t xml:space="preserve">  НАЛОГОВЫЕ ДОХОДЫ</t>
  </si>
  <si>
    <t xml:space="preserve"> НЕНАЛОГОВЫЕ ДОХОДЫ</t>
  </si>
  <si>
    <t>1. ДОХОДЫ налоговые и неналоговые</t>
  </si>
  <si>
    <t>Доходы от сдачи в аренду имущества, находящегося в оперативном управлении органов управления муниципальных  районов</t>
  </si>
  <si>
    <t>Субвенции бюджетам муниципальных районов на осуществление федеральных полномочий по государственной регистрации актов гражданского состояния</t>
  </si>
  <si>
    <t>Субвенции бюджетам муниципальных районов на осуществление полномочий по первичному воинскому учету на территориях , где отсутствуют военные комиссариаты</t>
  </si>
  <si>
    <t>Прочие субвенции бюджетам муниципальных районов</t>
  </si>
  <si>
    <t>(тыс.руб.)</t>
  </si>
  <si>
    <t>Налог на добычу общераспространенных   полезных ископаемых</t>
  </si>
  <si>
    <t>Налог с продаж</t>
  </si>
  <si>
    <t>Налог на добычу прочих полезных ископаемых</t>
  </si>
  <si>
    <t>% исп.к уточ.   плану</t>
  </si>
  <si>
    <t xml:space="preserve"> -коммунальные услуги</t>
  </si>
  <si>
    <t>ДОХОДЫ ОТ ОКАЗАНИЯ ПЛАТНЫХ УСЛУГ И КОМПЕНСАЦИЯ ЗАТРАТ ГОСУДАРСТВА</t>
  </si>
  <si>
    <t>НАЛОГИ НА ПРИБЫЛЬ, ДОХОДЫ</t>
  </si>
  <si>
    <t>Национальная безопасность и правоохранительная деятельность</t>
  </si>
  <si>
    <t>Платежи за пользование природными ресурсами</t>
  </si>
  <si>
    <t>Доходы от реализации имущества, находящегося в государственной и муниц. собственности</t>
  </si>
  <si>
    <t>Доходы от продажи земельных участков, находящегося в госуд. и  муниципальной собственности</t>
  </si>
  <si>
    <t>Дотации на поддержку мер по обеспечению сбалансированности</t>
  </si>
  <si>
    <t xml:space="preserve">  Субсидии  бюджетам субъектов Российской Федерации и муниц. образований</t>
  </si>
  <si>
    <t xml:space="preserve">  Субвенции  бюджетам субъектов Российской Федерации и муниц. образований</t>
  </si>
  <si>
    <t xml:space="preserve"> -Охрана семьи и детства</t>
  </si>
  <si>
    <t>Доходы, получаемые в виде арендной платы за земельные участки, а т.же средства от продажи права на заключ. договоров аренды</t>
  </si>
  <si>
    <t>Дотации бюджетам субъектов Российской Федерации и мун. образ.</t>
  </si>
  <si>
    <t xml:space="preserve">  Дотации бюджетам мун.р-ов на вырав. уровня бюджетной  обеспеченности</t>
  </si>
  <si>
    <t>Субвенции бюджетам мун.районов на выплату единовременного пособия при всех формах устройства детей, лишенных родит.попечения, в семью</t>
  </si>
  <si>
    <t>% исп.к утв. плану</t>
  </si>
  <si>
    <t>Прочие субсидии бюджетам муниципальных районов</t>
  </si>
  <si>
    <t>Субсидии бюджетам муниципальных районов на капремонт многокв.домов за счет Фонда реформирования</t>
  </si>
  <si>
    <t>Субсидии бюджетам муниципальных районов на капремонт многокв.домов за счет средств бюджетов</t>
  </si>
  <si>
    <t xml:space="preserve"> - Благоустройство</t>
  </si>
  <si>
    <t>Платежи от государственных и муниципальных унитарных предриятий</t>
  </si>
  <si>
    <t>СОБСТВЕННЫЕ ДОХОДЫ</t>
  </si>
  <si>
    <t>3.  БЕЗВОЗМЕЗДНЫЕ ПОСТУПЛЕНИЯ</t>
  </si>
  <si>
    <t>Иные межбюджетные трансферты</t>
  </si>
  <si>
    <t>Субсидии бюджетам муниц. районов  на обеспечение жильем молодых семей</t>
  </si>
  <si>
    <t>ДОХОДЫ ОТ ПРОДАЖИ МАТЕРИАЛЬНЫХ И НЕМАТЕРИАЛЬНЫХ АКТИВОВ</t>
  </si>
  <si>
    <t>Субвенции бюджетам муниц.районов на выполнение передаваемых полномочий субъектов РФ</t>
  </si>
  <si>
    <t>Субвенции бюджетам муницип. районов на денежные выплаты медицинскому персоналу фельдшерско - акушерских пунктов, врачам, фельдшерам и медицинским сестрам скорой медицинской помощи</t>
  </si>
  <si>
    <t>Межбюджетные трансферты, передаваемые бюджетам муниципальных районов на комплектование книжных фондов библиотек мун.образований</t>
  </si>
  <si>
    <t xml:space="preserve">Межбюджетные трансферты, передаваемые бюджетам муниципальных районов из бюджетов поселений на осущ.части полномочий по решению вопросов местного значения </t>
  </si>
  <si>
    <t>Государственная пошлина за совершение нотариальных действий должностными лицами органами местного самоуправления</t>
  </si>
  <si>
    <t>Физическая культура и спорт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</si>
  <si>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</si>
  <si>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Субвенции бюджетам муниц.районов на ежемесячное денежное вознаграждение за классное руководство</t>
  </si>
  <si>
    <t>Субвенции бюджетам муниц.районов на компенсацию части родительской платы за содержание ребенка в образов.учреждениях дошкольного образования</t>
  </si>
  <si>
    <t>Субсидии бюджетам муниц.районов на осуществление мероприятий по обеспечению жильем граждан Российской Федерации, проживающих в сельской местности</t>
  </si>
  <si>
    <t>Субвенции бюджетам муниципальных районов на поощрение лучших учителей</t>
  </si>
  <si>
    <t>Возврат остатков субсидий, субвенций и иных межбюджетных трансфертов</t>
  </si>
  <si>
    <t>Национальная оборона</t>
  </si>
  <si>
    <t>из них:</t>
  </si>
  <si>
    <t xml:space="preserve">   -межбюджетные трансферты</t>
  </si>
  <si>
    <t xml:space="preserve">   - межбюджетные трансферты</t>
  </si>
  <si>
    <t xml:space="preserve">    - межбюджетные трансферты</t>
  </si>
  <si>
    <t xml:space="preserve">   -дорожное хозяйство</t>
  </si>
  <si>
    <t xml:space="preserve">   -сельское хозяйство </t>
  </si>
  <si>
    <t xml:space="preserve">Культура и кинематография </t>
  </si>
  <si>
    <t xml:space="preserve">Здравоохранение </t>
  </si>
  <si>
    <t xml:space="preserve">    - дотации на выравнивание</t>
  </si>
  <si>
    <t xml:space="preserve">   -дотации на обеспечение сбалансированности</t>
  </si>
  <si>
    <t xml:space="preserve">Субсидии бюджетам муниципальных районов на осуществление капитального ремонта гидротехнических сооружений </t>
  </si>
  <si>
    <t xml:space="preserve"> - кап.ремонт объектов образования</t>
  </si>
  <si>
    <t xml:space="preserve"> - кап.ремонт объектов культуры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</si>
  <si>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</si>
  <si>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 Обеспечение жилыми помещениями  детей-сирот, детей, оставшихся без попечения родителей, а также детей,  находящихся под опекой, не имеющих закрепленного жилого помещения</t>
  </si>
  <si>
    <t>другие вопросы в области национальной экономики</t>
  </si>
  <si>
    <t xml:space="preserve">   -водные ресурсы</t>
  </si>
  <si>
    <t>Субсидии  бюджетам МР на модернизацию региональных систем общего образования</t>
  </si>
  <si>
    <t xml:space="preserve">Субсидии бюджетам МР на реализацию федеральных целевых программ("Жилище") </t>
  </si>
  <si>
    <t>Государственная пошлина за государственную регистрацию транспортных средств</t>
  </si>
  <si>
    <t>Прочие межбюджетные трансферты на профобучение женщин,находящихся в отпуске до 3 лет</t>
  </si>
  <si>
    <t>Субсидии  бюджетам МР на проведение энергоаудита</t>
  </si>
  <si>
    <t>% исп. 2012 г. к 2011 г.</t>
  </si>
  <si>
    <t>Утвержд.    план на 2012 год</t>
  </si>
  <si>
    <t>Уточнен. план на 2012 год</t>
  </si>
  <si>
    <t>3.1 Безвозмездные поступления из бюджетов других уровней</t>
  </si>
  <si>
    <t xml:space="preserve"> в т.ч. Загс</t>
  </si>
  <si>
    <t xml:space="preserve">    -строительство полигона ТБО</t>
  </si>
  <si>
    <t xml:space="preserve">  -субсидии бюджетным  и автономным учреждениям</t>
  </si>
  <si>
    <t xml:space="preserve">  -субсидии бюджетным  учреждениям</t>
  </si>
  <si>
    <t>Доходы, получаемые в виде арендной платы за земли после разграничения государственной собственности на землю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</si>
  <si>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</t>
  </si>
  <si>
    <t>Невыясненные поступления, зачисляемые в бюджеты муниципальных районов</t>
  </si>
  <si>
    <t xml:space="preserve">Прочие межбюджетные трансферты, передаваемые бюджетам муниципальных районов 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</si>
  <si>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</si>
  <si>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Е.И.Чернов</t>
  </si>
  <si>
    <t>Доходы от  продажи земельных участков, находящихся в собственности муниципальных районов (за исключением земельных участков мунипальных бюджетных и автономных учереждений)</t>
  </si>
  <si>
    <t>Денежное поощерение педработников</t>
  </si>
  <si>
    <t xml:space="preserve">Начальник финансового отдела                                      </t>
  </si>
  <si>
    <t>Субсидии бюджетам МР на реализацию федеральных целевых программ ("Жилище")</t>
  </si>
  <si>
    <t xml:space="preserve">  АНАЛИЗ ИСПОЛНЕНИЯ БЮДЖЕТА МУНИЦИПАЛЬНОГО  РАЙОНА  НА 01 ноября  2012 Г.</t>
  </si>
  <si>
    <t>Исполнено на 01.11.12</t>
  </si>
  <si>
    <t>Исполнено на 01.11.11</t>
  </si>
  <si>
    <t>Субсидии бюджетам муниципальных районов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центорв субъектов РФ</t>
  </si>
  <si>
    <t>Прочие безвозмездные поступления</t>
  </si>
  <si>
    <t>Прочие безвозмездные поступления в бюджеты муниципальных районов</t>
  </si>
  <si>
    <t>Прочие межбюджетные трансферты, передаваемые бюджетам муниципальных районов на оплату труда работников ДДУ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</si>
</sst>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;##0.0"/>
  </numFmts>
  <fonts count="29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name val="Arial Cyr"/>
      <family val="0"/>
    </font>
    <font>
      <sz val="7"/>
      <name val="Arial Cyr"/>
      <family val="0"/>
    </font>
    <font>
      <b/>
      <i/>
      <sz val="7"/>
      <name val="Arial Cyr"/>
      <family val="0"/>
    </font>
    <font>
      <i/>
      <sz val="7"/>
      <name val="Arial Cyr"/>
      <family val="0"/>
    </font>
    <font>
      <i/>
      <sz val="7"/>
      <name val="Arial"/>
      <family val="2"/>
    </font>
    <font>
      <sz val="7"/>
      <name val="Arial"/>
      <family val="2"/>
    </font>
    <font>
      <b/>
      <u val="single"/>
      <sz val="7"/>
      <name val="Arial Cyr"/>
      <family val="0"/>
    </font>
    <font>
      <b/>
      <i/>
      <u val="single"/>
      <sz val="7"/>
      <name val="Arial Cyr"/>
      <family val="0"/>
    </font>
    <font>
      <i/>
      <sz val="7"/>
      <color indexed="12"/>
      <name val="Arial Cyr"/>
      <family val="0"/>
    </font>
    <font>
      <sz val="7"/>
      <color indexed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19" fillId="20" borderId="10" xfId="0" applyFont="1" applyFill="1" applyBorder="1" applyAlignment="1">
      <alignment horizontal="left" vertical="center"/>
    </xf>
    <xf numFmtId="165" fontId="19" fillId="20" borderId="10" xfId="0" applyNumberFormat="1" applyFont="1" applyFill="1" applyBorder="1" applyAlignment="1">
      <alignment horizontal="right" vertical="center"/>
    </xf>
    <xf numFmtId="164" fontId="19" fillId="20" borderId="10" xfId="0" applyNumberFormat="1" applyFont="1" applyFill="1" applyBorder="1" applyAlignment="1">
      <alignment horizontal="right" vertical="center"/>
    </xf>
    <xf numFmtId="164" fontId="19" fillId="20" borderId="10" xfId="0" applyNumberFormat="1" applyFont="1" applyFill="1" applyBorder="1" applyAlignment="1">
      <alignment horizontal="right" vertical="center" wrapText="1"/>
    </xf>
    <xf numFmtId="0" fontId="20" fillId="20" borderId="0" xfId="0" applyFont="1" applyFill="1" applyAlignment="1">
      <alignment/>
    </xf>
    <xf numFmtId="0" fontId="19" fillId="0" borderId="10" xfId="0" applyFont="1" applyBorder="1" applyAlignment="1">
      <alignment horizontal="left" vertical="center"/>
    </xf>
    <xf numFmtId="165" fontId="19" fillId="0" borderId="10" xfId="0" applyNumberFormat="1" applyFont="1" applyFill="1" applyBorder="1" applyAlignment="1">
      <alignment horizontal="right" vertical="center"/>
    </xf>
    <xf numFmtId="165" fontId="19" fillId="0" borderId="10" xfId="0" applyNumberFormat="1" applyFont="1" applyBorder="1" applyAlignment="1">
      <alignment horizontal="right" vertical="center"/>
    </xf>
    <xf numFmtId="164" fontId="19" fillId="0" borderId="10" xfId="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left" vertical="center"/>
    </xf>
    <xf numFmtId="165" fontId="21" fillId="0" borderId="10" xfId="0" applyNumberFormat="1" applyFont="1" applyFill="1" applyBorder="1" applyAlignment="1">
      <alignment horizontal="right" vertical="center"/>
    </xf>
    <xf numFmtId="165" fontId="21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left" vertical="center"/>
    </xf>
    <xf numFmtId="165" fontId="20" fillId="0" borderId="10" xfId="0" applyNumberFormat="1" applyFont="1" applyFill="1" applyBorder="1" applyAlignment="1">
      <alignment horizontal="right" vertical="center"/>
    </xf>
    <xf numFmtId="165" fontId="20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left" vertical="center" wrapText="1"/>
    </xf>
    <xf numFmtId="0" fontId="20" fillId="24" borderId="11" xfId="0" applyFont="1" applyFill="1" applyBorder="1" applyAlignment="1">
      <alignment vertical="top" wrapText="1"/>
    </xf>
    <xf numFmtId="0" fontId="21" fillId="0" borderId="10" xfId="0" applyFont="1" applyBorder="1" applyAlignment="1">
      <alignment horizontal="left" vertical="center" wrapText="1"/>
    </xf>
    <xf numFmtId="165" fontId="22" fillId="0" borderId="10" xfId="0" applyNumberFormat="1" applyFont="1" applyFill="1" applyBorder="1" applyAlignment="1">
      <alignment horizontal="right" vertical="center"/>
    </xf>
    <xf numFmtId="165" fontId="22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left" vertical="center" wrapText="1"/>
    </xf>
    <xf numFmtId="0" fontId="21" fillId="20" borderId="10" xfId="0" applyFont="1" applyFill="1" applyBorder="1" applyAlignment="1">
      <alignment horizontal="left" vertical="center" wrapText="1"/>
    </xf>
    <xf numFmtId="165" fontId="21" fillId="20" borderId="10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 horizontal="justify" vertical="center" wrapText="1"/>
    </xf>
    <xf numFmtId="165" fontId="23" fillId="0" borderId="10" xfId="0" applyNumberFormat="1" applyFont="1" applyFill="1" applyBorder="1" applyAlignment="1">
      <alignment wrapText="1"/>
    </xf>
    <xf numFmtId="165" fontId="23" fillId="24" borderId="10" xfId="0" applyNumberFormat="1" applyFont="1" applyFill="1" applyBorder="1" applyAlignment="1">
      <alignment wrapText="1"/>
    </xf>
    <xf numFmtId="0" fontId="24" fillId="24" borderId="12" xfId="0" applyFont="1" applyFill="1" applyBorder="1" applyAlignment="1">
      <alignment wrapText="1"/>
    </xf>
    <xf numFmtId="0" fontId="19" fillId="7" borderId="10" xfId="0" applyFont="1" applyFill="1" applyBorder="1" applyAlignment="1">
      <alignment horizontal="left" vertical="center" wrapText="1"/>
    </xf>
    <xf numFmtId="165" fontId="21" fillId="7" borderId="10" xfId="0" applyNumberFormat="1" applyFont="1" applyFill="1" applyBorder="1" applyAlignment="1">
      <alignment horizontal="right" vertical="center"/>
    </xf>
    <xf numFmtId="0" fontId="20" fillId="7" borderId="0" xfId="0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64" fontId="26" fillId="0" borderId="10" xfId="0" applyNumberFormat="1" applyFont="1" applyFill="1" applyBorder="1" applyAlignment="1">
      <alignment horizontal="right" vertical="center"/>
    </xf>
    <xf numFmtId="164" fontId="20" fillId="0" borderId="10" xfId="0" applyNumberFormat="1" applyFont="1" applyFill="1" applyBorder="1" applyAlignment="1">
      <alignment horizontal="right" vertical="center"/>
    </xf>
    <xf numFmtId="164" fontId="20" fillId="0" borderId="10" xfId="0" applyNumberFormat="1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165" fontId="27" fillId="0" borderId="10" xfId="0" applyNumberFormat="1" applyFont="1" applyFill="1" applyBorder="1" applyAlignment="1">
      <alignment horizontal="right" vertical="center"/>
    </xf>
    <xf numFmtId="165" fontId="27" fillId="0" borderId="10" xfId="0" applyNumberFormat="1" applyFont="1" applyBorder="1" applyAlignment="1">
      <alignment horizontal="right" vertical="center"/>
    </xf>
    <xf numFmtId="0" fontId="19" fillId="0" borderId="10" xfId="0" applyFont="1" applyFill="1" applyBorder="1" applyAlignment="1">
      <alignment horizontal="left" vertical="center" wrapText="1"/>
    </xf>
    <xf numFmtId="165" fontId="28" fillId="0" borderId="10" xfId="0" applyNumberFormat="1" applyFont="1" applyFill="1" applyBorder="1" applyAlignment="1">
      <alignment horizontal="right" vertical="center"/>
    </xf>
    <xf numFmtId="165" fontId="28" fillId="0" borderId="10" xfId="0" applyNumberFormat="1" applyFont="1" applyBorder="1" applyAlignment="1">
      <alignment horizontal="right" vertical="center"/>
    </xf>
    <xf numFmtId="0" fontId="27" fillId="0" borderId="10" xfId="0" applyFont="1" applyFill="1" applyBorder="1" applyAlignment="1">
      <alignment horizontal="left" vertical="center" wrapText="1"/>
    </xf>
    <xf numFmtId="165" fontId="19" fillId="7" borderId="10" xfId="0" applyNumberFormat="1" applyFont="1" applyFill="1" applyBorder="1" applyAlignment="1">
      <alignment horizontal="right" vertical="center"/>
    </xf>
    <xf numFmtId="165" fontId="19" fillId="0" borderId="10" xfId="0" applyNumberFormat="1" applyFont="1" applyFill="1" applyBorder="1" applyAlignment="1">
      <alignment horizontal="center" vertical="center"/>
    </xf>
    <xf numFmtId="165" fontId="19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10" xfId="0" applyFont="1" applyFill="1" applyBorder="1" applyAlignment="1">
      <alignment horizontal="justify" vertical="center" wrapText="1"/>
    </xf>
    <xf numFmtId="164" fontId="19" fillId="7" borderId="10" xfId="0" applyNumberFormat="1" applyFont="1" applyFill="1" applyBorder="1" applyAlignment="1">
      <alignment horizontal="right" vertical="center"/>
    </xf>
    <xf numFmtId="164" fontId="19" fillId="7" borderId="10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horizontal="right"/>
    </xf>
    <xf numFmtId="2" fontId="20" fillId="0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 wrapText="1"/>
    </xf>
    <xf numFmtId="0" fontId="20" fillId="0" borderId="13" xfId="0" applyFont="1" applyFill="1" applyBorder="1" applyAlignment="1">
      <alignment horizontal="right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7"/>
  <sheetViews>
    <sheetView tabSelected="1" zoomScale="150" zoomScaleNormal="150" zoomScalePageLayoutView="0" workbookViewId="0" topLeftCell="A116">
      <selection activeCell="D104" sqref="D104"/>
    </sheetView>
  </sheetViews>
  <sheetFormatPr defaultColWidth="9.00390625" defaultRowHeight="12.75"/>
  <cols>
    <col min="1" max="1" width="34.25390625" style="1" customWidth="1"/>
    <col min="2" max="2" width="8.125" style="1" customWidth="1"/>
    <col min="3" max="3" width="8.00390625" style="1" customWidth="1"/>
    <col min="4" max="4" width="8.00390625" style="2" customWidth="1"/>
    <col min="5" max="5" width="9.75390625" style="2" customWidth="1"/>
    <col min="6" max="6" width="7.25390625" style="2" customWidth="1"/>
    <col min="7" max="7" width="6.75390625" style="2" customWidth="1"/>
    <col min="8" max="8" width="7.125" style="2" customWidth="1"/>
    <col min="9" max="16384" width="9.125" style="1" customWidth="1"/>
  </cols>
  <sheetData>
    <row r="1" spans="1:8" ht="9.75">
      <c r="A1" s="60" t="s">
        <v>128</v>
      </c>
      <c r="B1" s="60"/>
      <c r="C1" s="60"/>
      <c r="D1" s="60"/>
      <c r="E1" s="60"/>
      <c r="F1" s="60"/>
      <c r="G1" s="60"/>
      <c r="H1" s="60"/>
    </row>
    <row r="2" spans="2:8" ht="9.75">
      <c r="B2" s="2"/>
      <c r="C2" s="2"/>
      <c r="H2" s="57"/>
    </row>
    <row r="3" spans="2:8" ht="9.75">
      <c r="B3" s="2"/>
      <c r="C3" s="2"/>
      <c r="F3" s="61" t="s">
        <v>44</v>
      </c>
      <c r="G3" s="61"/>
      <c r="H3" s="61"/>
    </row>
    <row r="4" spans="1:8" ht="29.25">
      <c r="A4" s="3" t="s">
        <v>2</v>
      </c>
      <c r="B4" s="4" t="s">
        <v>111</v>
      </c>
      <c r="C4" s="4" t="s">
        <v>112</v>
      </c>
      <c r="D4" s="4" t="s">
        <v>129</v>
      </c>
      <c r="E4" s="5" t="s">
        <v>130</v>
      </c>
      <c r="F4" s="4" t="s">
        <v>64</v>
      </c>
      <c r="G4" s="4" t="s">
        <v>48</v>
      </c>
      <c r="H4" s="58" t="s">
        <v>110</v>
      </c>
    </row>
    <row r="5" spans="1:8" s="10" customFormat="1" ht="12" customHeight="1">
      <c r="A5" s="6" t="s">
        <v>39</v>
      </c>
      <c r="B5" s="7">
        <f>B6+B27</f>
        <v>64978.5</v>
      </c>
      <c r="C5" s="7">
        <f>C6+C27</f>
        <v>65078.5</v>
      </c>
      <c r="D5" s="7">
        <f>D6+D27+D44</f>
        <v>56023.40000000001</v>
      </c>
      <c r="E5" s="7">
        <f>E6+E27</f>
        <v>51152.600000000006</v>
      </c>
      <c r="F5" s="8">
        <f>D5/B5*100</f>
        <v>86.21836453596191</v>
      </c>
      <c r="G5" s="9">
        <f aca="true" t="shared" si="0" ref="G5:G69">D5/C5*100</f>
        <v>86.08588089768512</v>
      </c>
      <c r="H5" s="8">
        <f aca="true" t="shared" si="1" ref="H5:H69">D5/E5*100</f>
        <v>109.52209662851938</v>
      </c>
    </row>
    <row r="6" spans="1:8" ht="9.75">
      <c r="A6" s="11" t="s">
        <v>37</v>
      </c>
      <c r="B6" s="12">
        <f>B7+B9+B13+B16+B21</f>
        <v>60370</v>
      </c>
      <c r="C6" s="13">
        <f>C7+C9+C13+C16+C21</f>
        <v>60370</v>
      </c>
      <c r="D6" s="12">
        <f>D7+D9+D13+D16+D21</f>
        <v>51696.600000000006</v>
      </c>
      <c r="E6" s="12">
        <f>E7+E9+E13+E16+E21</f>
        <v>45722.8</v>
      </c>
      <c r="F6" s="59">
        <f aca="true" t="shared" si="2" ref="F6:F69">D6/B6*100</f>
        <v>85.63293026337587</v>
      </c>
      <c r="G6" s="14">
        <f t="shared" si="0"/>
        <v>85.63293026337587</v>
      </c>
      <c r="H6" s="59">
        <f t="shared" si="1"/>
        <v>113.06525409642454</v>
      </c>
    </row>
    <row r="7" spans="1:8" ht="9.75">
      <c r="A7" s="15" t="s">
        <v>51</v>
      </c>
      <c r="B7" s="16">
        <f>B8</f>
        <v>50500</v>
      </c>
      <c r="C7" s="17">
        <f>C8</f>
        <v>50500</v>
      </c>
      <c r="D7" s="16">
        <f>D8</f>
        <v>39633.8</v>
      </c>
      <c r="E7" s="16">
        <f>E8</f>
        <v>34123.6</v>
      </c>
      <c r="F7" s="59">
        <f t="shared" si="2"/>
        <v>78.48277227722772</v>
      </c>
      <c r="G7" s="14">
        <f t="shared" si="0"/>
        <v>78.48277227722772</v>
      </c>
      <c r="H7" s="59">
        <f t="shared" si="1"/>
        <v>116.14776869966828</v>
      </c>
    </row>
    <row r="8" spans="1:8" ht="9.75">
      <c r="A8" s="18" t="s">
        <v>3</v>
      </c>
      <c r="B8" s="19">
        <v>50500</v>
      </c>
      <c r="C8" s="20">
        <v>50500</v>
      </c>
      <c r="D8" s="19">
        <v>39633.8</v>
      </c>
      <c r="E8" s="19">
        <v>34123.6</v>
      </c>
      <c r="F8" s="59">
        <f t="shared" si="2"/>
        <v>78.48277227722772</v>
      </c>
      <c r="G8" s="14">
        <f t="shared" si="0"/>
        <v>78.48277227722772</v>
      </c>
      <c r="H8" s="59">
        <f t="shared" si="1"/>
        <v>116.14776869966828</v>
      </c>
    </row>
    <row r="9" spans="1:8" ht="9.75">
      <c r="A9" s="15" t="s">
        <v>4</v>
      </c>
      <c r="B9" s="16">
        <f>B10+B11</f>
        <v>8870</v>
      </c>
      <c r="C9" s="17">
        <f>C10+C11</f>
        <v>8870</v>
      </c>
      <c r="D9" s="16">
        <f>D10+D11</f>
        <v>10811.8</v>
      </c>
      <c r="E9" s="16">
        <f>E10+E11+E12</f>
        <v>8980.300000000001</v>
      </c>
      <c r="F9" s="59">
        <f t="shared" si="2"/>
        <v>121.89177001127396</v>
      </c>
      <c r="G9" s="14">
        <f t="shared" si="0"/>
        <v>121.89177001127396</v>
      </c>
      <c r="H9" s="59">
        <f t="shared" si="1"/>
        <v>120.39464160440072</v>
      </c>
    </row>
    <row r="10" spans="1:8" ht="26.25" customHeight="1">
      <c r="A10" s="21" t="s">
        <v>29</v>
      </c>
      <c r="B10" s="19">
        <v>7870</v>
      </c>
      <c r="C10" s="20">
        <v>7870</v>
      </c>
      <c r="D10" s="19">
        <v>9772.8</v>
      </c>
      <c r="E10" s="19">
        <v>8216.6</v>
      </c>
      <c r="F10" s="59">
        <f t="shared" si="2"/>
        <v>124.17789072426937</v>
      </c>
      <c r="G10" s="14">
        <f t="shared" si="0"/>
        <v>124.17789072426937</v>
      </c>
      <c r="H10" s="59">
        <f t="shared" si="1"/>
        <v>118.93970742156121</v>
      </c>
    </row>
    <row r="11" spans="1:8" ht="13.5" customHeight="1">
      <c r="A11" s="21" t="s">
        <v>5</v>
      </c>
      <c r="B11" s="19">
        <v>1000</v>
      </c>
      <c r="C11" s="20">
        <v>1000</v>
      </c>
      <c r="D11" s="19">
        <v>1039</v>
      </c>
      <c r="E11" s="19">
        <v>763.7</v>
      </c>
      <c r="F11" s="59">
        <f t="shared" si="2"/>
        <v>103.89999999999999</v>
      </c>
      <c r="G11" s="14">
        <f t="shared" si="0"/>
        <v>103.89999999999999</v>
      </c>
      <c r="H11" s="59">
        <f t="shared" si="1"/>
        <v>136.0481864606521</v>
      </c>
    </row>
    <row r="12" spans="1:8" ht="0.75" customHeight="1" hidden="1">
      <c r="A12" s="22"/>
      <c r="B12" s="19"/>
      <c r="C12" s="20"/>
      <c r="D12" s="19">
        <v>0</v>
      </c>
      <c r="E12" s="19"/>
      <c r="F12" s="59" t="e">
        <f t="shared" si="2"/>
        <v>#DIV/0!</v>
      </c>
      <c r="G12" s="14" t="e">
        <f t="shared" si="0"/>
        <v>#DIV/0!</v>
      </c>
      <c r="H12" s="59" t="e">
        <f t="shared" si="1"/>
        <v>#DIV/0!</v>
      </c>
    </row>
    <row r="13" spans="1:8" ht="24.75" customHeight="1">
      <c r="A13" s="23" t="s">
        <v>33</v>
      </c>
      <c r="B13" s="16">
        <f>B14+B15</f>
        <v>200</v>
      </c>
      <c r="C13" s="17">
        <f>C14+C15</f>
        <v>200</v>
      </c>
      <c r="D13" s="16">
        <f>D14+D15</f>
        <v>649.6</v>
      </c>
      <c r="E13" s="16">
        <f>E14+E15</f>
        <v>310.5</v>
      </c>
      <c r="F13" s="59">
        <f t="shared" si="2"/>
        <v>324.8</v>
      </c>
      <c r="G13" s="14">
        <f t="shared" si="0"/>
        <v>324.8</v>
      </c>
      <c r="H13" s="59">
        <f t="shared" si="1"/>
        <v>209.21095008051532</v>
      </c>
    </row>
    <row r="14" spans="1:8" ht="18.75" customHeight="1">
      <c r="A14" s="21" t="s">
        <v>45</v>
      </c>
      <c r="B14" s="19">
        <v>200</v>
      </c>
      <c r="C14" s="20">
        <v>200</v>
      </c>
      <c r="D14" s="19">
        <v>649.6</v>
      </c>
      <c r="E14" s="19">
        <v>310.5</v>
      </c>
      <c r="F14" s="59">
        <f t="shared" si="2"/>
        <v>324.8</v>
      </c>
      <c r="G14" s="14">
        <f t="shared" si="0"/>
        <v>324.8</v>
      </c>
      <c r="H14" s="59">
        <f t="shared" si="1"/>
        <v>209.21095008051532</v>
      </c>
    </row>
    <row r="15" spans="1:8" ht="28.5" customHeight="1" hidden="1">
      <c r="A15" s="21" t="s">
        <v>47</v>
      </c>
      <c r="B15" s="19">
        <v>0</v>
      </c>
      <c r="C15" s="20">
        <v>0</v>
      </c>
      <c r="D15" s="19">
        <v>0</v>
      </c>
      <c r="E15" s="19">
        <v>0</v>
      </c>
      <c r="F15" s="59" t="e">
        <f t="shared" si="2"/>
        <v>#DIV/0!</v>
      </c>
      <c r="G15" s="14" t="e">
        <f t="shared" si="0"/>
        <v>#DIV/0!</v>
      </c>
      <c r="H15" s="59" t="e">
        <f t="shared" si="1"/>
        <v>#DIV/0!</v>
      </c>
    </row>
    <row r="16" spans="1:8" ht="11.25" customHeight="1">
      <c r="A16" s="23" t="s">
        <v>6</v>
      </c>
      <c r="B16" s="16">
        <f>B18+B19+B17</f>
        <v>800</v>
      </c>
      <c r="C16" s="17">
        <f>C18+C19+C17</f>
        <v>800</v>
      </c>
      <c r="D16" s="16">
        <f>D18+D19+D17</f>
        <v>601.4</v>
      </c>
      <c r="E16" s="16">
        <f>E17+E18+E19+E20</f>
        <v>2307.3</v>
      </c>
      <c r="F16" s="59">
        <f t="shared" si="2"/>
        <v>75.175</v>
      </c>
      <c r="G16" s="14">
        <f t="shared" si="0"/>
        <v>75.175</v>
      </c>
      <c r="H16" s="59">
        <f t="shared" si="1"/>
        <v>26.065097733281323</v>
      </c>
    </row>
    <row r="17" spans="1:8" ht="29.25" hidden="1">
      <c r="A17" s="21" t="s">
        <v>79</v>
      </c>
      <c r="B17" s="16"/>
      <c r="C17" s="17"/>
      <c r="D17" s="19"/>
      <c r="E17" s="16"/>
      <c r="F17" s="59" t="e">
        <f t="shared" si="2"/>
        <v>#DIV/0!</v>
      </c>
      <c r="G17" s="14" t="e">
        <f t="shared" si="0"/>
        <v>#DIV/0!</v>
      </c>
      <c r="H17" s="59" t="e">
        <f t="shared" si="1"/>
        <v>#DIV/0!</v>
      </c>
    </row>
    <row r="18" spans="1:8" ht="21" customHeight="1">
      <c r="A18" s="21" t="s">
        <v>7</v>
      </c>
      <c r="B18" s="19">
        <v>800</v>
      </c>
      <c r="C18" s="20">
        <v>800</v>
      </c>
      <c r="D18" s="19">
        <v>601.4</v>
      </c>
      <c r="E18" s="19">
        <v>463.8</v>
      </c>
      <c r="F18" s="59">
        <f t="shared" si="2"/>
        <v>75.175</v>
      </c>
      <c r="G18" s="14">
        <f t="shared" si="0"/>
        <v>75.175</v>
      </c>
      <c r="H18" s="59">
        <f t="shared" si="1"/>
        <v>129.66796032772749</v>
      </c>
    </row>
    <row r="19" spans="1:8" ht="24" customHeight="1">
      <c r="A19" s="21" t="s">
        <v>107</v>
      </c>
      <c r="B19" s="19">
        <v>0</v>
      </c>
      <c r="C19" s="20">
        <v>0</v>
      </c>
      <c r="D19" s="19">
        <v>0</v>
      </c>
      <c r="E19" s="19">
        <v>1843.5</v>
      </c>
      <c r="F19" s="59"/>
      <c r="G19" s="14"/>
      <c r="H19" s="59">
        <f t="shared" si="1"/>
        <v>0</v>
      </c>
    </row>
    <row r="20" spans="1:8" ht="9.75" hidden="1">
      <c r="A20" s="22"/>
      <c r="B20" s="19"/>
      <c r="C20" s="20"/>
      <c r="D20" s="19">
        <v>0</v>
      </c>
      <c r="E20" s="19"/>
      <c r="F20" s="59" t="e">
        <f t="shared" si="2"/>
        <v>#DIV/0!</v>
      </c>
      <c r="G20" s="14" t="e">
        <f t="shared" si="0"/>
        <v>#DIV/0!</v>
      </c>
      <c r="H20" s="59" t="e">
        <f t="shared" si="1"/>
        <v>#DIV/0!</v>
      </c>
    </row>
    <row r="21" spans="1:8" ht="27.75" customHeight="1">
      <c r="A21" s="23" t="s">
        <v>31</v>
      </c>
      <c r="B21" s="16"/>
      <c r="C21" s="17"/>
      <c r="D21" s="16">
        <v>0</v>
      </c>
      <c r="E21" s="16">
        <v>1.1</v>
      </c>
      <c r="F21" s="59"/>
      <c r="G21" s="14"/>
      <c r="H21" s="59">
        <f t="shared" si="1"/>
        <v>0</v>
      </c>
    </row>
    <row r="22" spans="1:8" ht="0.75" customHeight="1" hidden="1">
      <c r="A22" s="21" t="s">
        <v>8</v>
      </c>
      <c r="B22" s="19"/>
      <c r="C22" s="20"/>
      <c r="D22" s="19"/>
      <c r="E22" s="19"/>
      <c r="F22" s="59" t="e">
        <f t="shared" si="2"/>
        <v>#DIV/0!</v>
      </c>
      <c r="G22" s="14" t="e">
        <f t="shared" si="0"/>
        <v>#DIV/0!</v>
      </c>
      <c r="H22" s="59" t="e">
        <f t="shared" si="1"/>
        <v>#DIV/0!</v>
      </c>
    </row>
    <row r="23" spans="1:8" ht="2.25" customHeight="1" hidden="1">
      <c r="A23" s="21" t="s">
        <v>53</v>
      </c>
      <c r="B23" s="19"/>
      <c r="C23" s="20"/>
      <c r="D23" s="19"/>
      <c r="E23" s="19"/>
      <c r="F23" s="59" t="e">
        <f t="shared" si="2"/>
        <v>#DIV/0!</v>
      </c>
      <c r="G23" s="14" t="e">
        <f t="shared" si="0"/>
        <v>#DIV/0!</v>
      </c>
      <c r="H23" s="59" t="e">
        <f t="shared" si="1"/>
        <v>#DIV/0!</v>
      </c>
    </row>
    <row r="24" spans="1:8" ht="9.75" hidden="1">
      <c r="A24" s="21" t="s">
        <v>9</v>
      </c>
      <c r="B24" s="19"/>
      <c r="C24" s="20"/>
      <c r="D24" s="19"/>
      <c r="E24" s="19"/>
      <c r="F24" s="59" t="e">
        <f t="shared" si="2"/>
        <v>#DIV/0!</v>
      </c>
      <c r="G24" s="14" t="e">
        <f t="shared" si="0"/>
        <v>#DIV/0!</v>
      </c>
      <c r="H24" s="59" t="e">
        <f t="shared" si="1"/>
        <v>#DIV/0!</v>
      </c>
    </row>
    <row r="25" spans="1:8" ht="9.75" hidden="1">
      <c r="A25" s="21" t="s">
        <v>46</v>
      </c>
      <c r="B25" s="24"/>
      <c r="C25" s="25"/>
      <c r="D25" s="24"/>
      <c r="E25" s="24"/>
      <c r="F25" s="59" t="e">
        <f t="shared" si="2"/>
        <v>#DIV/0!</v>
      </c>
      <c r="G25" s="14" t="e">
        <f t="shared" si="0"/>
        <v>#DIV/0!</v>
      </c>
      <c r="H25" s="59" t="e">
        <f t="shared" si="1"/>
        <v>#DIV/0!</v>
      </c>
    </row>
    <row r="26" spans="1:8" ht="19.5" hidden="1">
      <c r="A26" s="21" t="s">
        <v>34</v>
      </c>
      <c r="B26" s="19"/>
      <c r="C26" s="20"/>
      <c r="D26" s="19"/>
      <c r="E26" s="19"/>
      <c r="F26" s="59" t="e">
        <f t="shared" si="2"/>
        <v>#DIV/0!</v>
      </c>
      <c r="G26" s="14" t="e">
        <f t="shared" si="0"/>
        <v>#DIV/0!</v>
      </c>
      <c r="H26" s="59" t="e">
        <f t="shared" si="1"/>
        <v>#DIV/0!</v>
      </c>
    </row>
    <row r="27" spans="1:8" ht="12" customHeight="1">
      <c r="A27" s="26" t="s">
        <v>38</v>
      </c>
      <c r="B27" s="12">
        <f>B28+B35+B37+B38+B43+B45</f>
        <v>4608.5</v>
      </c>
      <c r="C27" s="13">
        <f>C28+C35+C37+C38+C43+C45</f>
        <v>4708.5</v>
      </c>
      <c r="D27" s="12">
        <f>D28+D35+D37+D38+D43+D45</f>
        <v>4326.5</v>
      </c>
      <c r="E27" s="12">
        <f>E28+E35+E37+E38+E45+E43</f>
        <v>5429.8</v>
      </c>
      <c r="F27" s="59">
        <f t="shared" si="2"/>
        <v>93.88087230118259</v>
      </c>
      <c r="G27" s="14">
        <f t="shared" si="0"/>
        <v>91.88701284910269</v>
      </c>
      <c r="H27" s="59">
        <f t="shared" si="1"/>
        <v>79.68065122103944</v>
      </c>
    </row>
    <row r="28" spans="1:8" ht="29.25" customHeight="1">
      <c r="A28" s="23" t="s">
        <v>35</v>
      </c>
      <c r="B28" s="16">
        <f>B29+B30+B33+B34</f>
        <v>1272.5</v>
      </c>
      <c r="C28" s="17">
        <f>C29+C30+C33+C34</f>
        <v>1272.5</v>
      </c>
      <c r="D28" s="16">
        <f>D29+D30+D33+D34+D32</f>
        <v>1374.2999999999997</v>
      </c>
      <c r="E28" s="16">
        <f>E29+E30+E33+E34+E32</f>
        <v>1118</v>
      </c>
      <c r="F28" s="59">
        <f t="shared" si="2"/>
        <v>107.99999999999999</v>
      </c>
      <c r="G28" s="14">
        <f t="shared" si="0"/>
        <v>107.99999999999999</v>
      </c>
      <c r="H28" s="59">
        <f t="shared" si="1"/>
        <v>122.92486583184254</v>
      </c>
    </row>
    <row r="29" spans="1:8" ht="0.75" customHeight="1" hidden="1">
      <c r="A29" s="21" t="s">
        <v>36</v>
      </c>
      <c r="B29" s="19">
        <v>0</v>
      </c>
      <c r="C29" s="20">
        <v>0</v>
      </c>
      <c r="D29" s="19"/>
      <c r="E29" s="19"/>
      <c r="F29" s="59" t="e">
        <f t="shared" si="2"/>
        <v>#DIV/0!</v>
      </c>
      <c r="G29" s="14" t="e">
        <f t="shared" si="0"/>
        <v>#DIV/0!</v>
      </c>
      <c r="H29" s="59" t="e">
        <f t="shared" si="1"/>
        <v>#DIV/0!</v>
      </c>
    </row>
    <row r="30" spans="1:8" ht="30.75" customHeight="1">
      <c r="A30" s="21" t="s">
        <v>60</v>
      </c>
      <c r="B30" s="19">
        <v>1161.5</v>
      </c>
      <c r="C30" s="20">
        <v>1161.5</v>
      </c>
      <c r="D30" s="19">
        <v>1258.6</v>
      </c>
      <c r="E30" s="19">
        <v>795.8</v>
      </c>
      <c r="F30" s="59">
        <f t="shared" si="2"/>
        <v>108.35987946620749</v>
      </c>
      <c r="G30" s="14">
        <f t="shared" si="0"/>
        <v>108.35987946620749</v>
      </c>
      <c r="H30" s="59">
        <f t="shared" si="1"/>
        <v>158.15531540588088</v>
      </c>
    </row>
    <row r="31" spans="1:8" ht="0.75" customHeight="1" hidden="1">
      <c r="A31" s="21" t="s">
        <v>118</v>
      </c>
      <c r="B31" s="19"/>
      <c r="C31" s="20"/>
      <c r="D31" s="19"/>
      <c r="E31" s="19"/>
      <c r="F31" s="59" t="e">
        <f t="shared" si="2"/>
        <v>#DIV/0!</v>
      </c>
      <c r="G31" s="14" t="e">
        <f t="shared" si="0"/>
        <v>#DIV/0!</v>
      </c>
      <c r="H31" s="59" t="e">
        <f t="shared" si="1"/>
        <v>#DIV/0!</v>
      </c>
    </row>
    <row r="32" spans="1:8" ht="39" customHeight="1">
      <c r="A32" s="21" t="s">
        <v>119</v>
      </c>
      <c r="B32" s="19"/>
      <c r="C32" s="20"/>
      <c r="D32" s="19">
        <v>27.6</v>
      </c>
      <c r="E32" s="19">
        <v>209.4</v>
      </c>
      <c r="F32" s="59"/>
      <c r="G32" s="14"/>
      <c r="H32" s="59">
        <f t="shared" si="1"/>
        <v>13.180515759312323</v>
      </c>
    </row>
    <row r="33" spans="1:8" ht="33" customHeight="1">
      <c r="A33" s="21" t="s">
        <v>40</v>
      </c>
      <c r="B33" s="19">
        <v>86</v>
      </c>
      <c r="C33" s="20">
        <v>86</v>
      </c>
      <c r="D33" s="19">
        <v>79.3</v>
      </c>
      <c r="E33" s="19"/>
      <c r="F33" s="59">
        <f t="shared" si="2"/>
        <v>92.20930232558139</v>
      </c>
      <c r="G33" s="14">
        <f t="shared" si="0"/>
        <v>92.20930232558139</v>
      </c>
      <c r="H33" s="59"/>
    </row>
    <row r="34" spans="1:8" ht="18" customHeight="1">
      <c r="A34" s="21" t="s">
        <v>69</v>
      </c>
      <c r="B34" s="19">
        <v>25</v>
      </c>
      <c r="C34" s="20">
        <v>25</v>
      </c>
      <c r="D34" s="19">
        <v>8.8</v>
      </c>
      <c r="E34" s="19">
        <v>112.8</v>
      </c>
      <c r="F34" s="59">
        <f t="shared" si="2"/>
        <v>35.2</v>
      </c>
      <c r="G34" s="14">
        <f t="shared" si="0"/>
        <v>35.2</v>
      </c>
      <c r="H34" s="59">
        <f t="shared" si="1"/>
        <v>7.801418439716312</v>
      </c>
    </row>
    <row r="35" spans="1:8" ht="19.5" customHeight="1">
      <c r="A35" s="23" t="s">
        <v>10</v>
      </c>
      <c r="B35" s="16">
        <f>B36</f>
        <v>800</v>
      </c>
      <c r="C35" s="17">
        <f>C36</f>
        <v>800</v>
      </c>
      <c r="D35" s="16">
        <f>D36</f>
        <v>511.4</v>
      </c>
      <c r="E35" s="16">
        <f>E36</f>
        <v>672.5</v>
      </c>
      <c r="F35" s="59">
        <f t="shared" si="2"/>
        <v>63.925</v>
      </c>
      <c r="G35" s="14">
        <f t="shared" si="0"/>
        <v>63.925</v>
      </c>
      <c r="H35" s="59">
        <f t="shared" si="1"/>
        <v>76.04460966542752</v>
      </c>
    </row>
    <row r="36" spans="1:8" ht="19.5" customHeight="1">
      <c r="A36" s="21" t="s">
        <v>11</v>
      </c>
      <c r="B36" s="19">
        <v>800</v>
      </c>
      <c r="C36" s="20">
        <v>800</v>
      </c>
      <c r="D36" s="19">
        <v>511.4</v>
      </c>
      <c r="E36" s="19">
        <v>672.5</v>
      </c>
      <c r="F36" s="59">
        <f t="shared" si="2"/>
        <v>63.925</v>
      </c>
      <c r="G36" s="14">
        <f t="shared" si="0"/>
        <v>63.925</v>
      </c>
      <c r="H36" s="59">
        <f t="shared" si="1"/>
        <v>76.04460966542752</v>
      </c>
    </row>
    <row r="37" spans="1:8" ht="18.75" customHeight="1">
      <c r="A37" s="26" t="s">
        <v>50</v>
      </c>
      <c r="B37" s="12">
        <v>216</v>
      </c>
      <c r="C37" s="13">
        <v>216</v>
      </c>
      <c r="D37" s="12">
        <v>55.4</v>
      </c>
      <c r="E37" s="12">
        <v>40.4</v>
      </c>
      <c r="F37" s="59">
        <f t="shared" si="2"/>
        <v>25.64814814814815</v>
      </c>
      <c r="G37" s="14">
        <f t="shared" si="0"/>
        <v>25.64814814814815</v>
      </c>
      <c r="H37" s="59">
        <f t="shared" si="1"/>
        <v>137.12871287128715</v>
      </c>
    </row>
    <row r="38" spans="1:8" ht="21" customHeight="1">
      <c r="A38" s="23" t="s">
        <v>74</v>
      </c>
      <c r="B38" s="16">
        <f>B41+B42</f>
        <v>220</v>
      </c>
      <c r="C38" s="17">
        <f>C41+C42</f>
        <v>320</v>
      </c>
      <c r="D38" s="16">
        <f>D40+D41+D42</f>
        <v>594.1</v>
      </c>
      <c r="E38" s="16">
        <f>E41+E42</f>
        <v>456.90000000000003</v>
      </c>
      <c r="F38" s="59">
        <f t="shared" si="2"/>
        <v>270.04545454545456</v>
      </c>
      <c r="G38" s="14">
        <f t="shared" si="0"/>
        <v>185.65625</v>
      </c>
      <c r="H38" s="59">
        <f t="shared" si="1"/>
        <v>130.02845261545195</v>
      </c>
    </row>
    <row r="39" spans="1:8" ht="35.25" customHeight="1" hidden="1">
      <c r="A39" s="21" t="s">
        <v>30</v>
      </c>
      <c r="B39" s="16"/>
      <c r="C39" s="17"/>
      <c r="D39" s="19"/>
      <c r="E39" s="19"/>
      <c r="F39" s="59" t="e">
        <f t="shared" si="2"/>
        <v>#DIV/0!</v>
      </c>
      <c r="G39" s="14" t="e">
        <f t="shared" si="0"/>
        <v>#DIV/0!</v>
      </c>
      <c r="H39" s="59" t="e">
        <f t="shared" si="1"/>
        <v>#DIV/0!</v>
      </c>
    </row>
    <row r="40" spans="1:8" ht="37.5" customHeight="1">
      <c r="A40" s="21" t="s">
        <v>124</v>
      </c>
      <c r="B40" s="16"/>
      <c r="C40" s="17"/>
      <c r="D40" s="19">
        <v>92</v>
      </c>
      <c r="E40" s="19"/>
      <c r="F40" s="59"/>
      <c r="G40" s="14"/>
      <c r="H40" s="59"/>
    </row>
    <row r="41" spans="1:8" ht="21" customHeight="1">
      <c r="A41" s="21" t="s">
        <v>54</v>
      </c>
      <c r="B41" s="19">
        <v>100</v>
      </c>
      <c r="C41" s="20">
        <v>200</v>
      </c>
      <c r="D41" s="19">
        <v>0</v>
      </c>
      <c r="E41" s="19">
        <v>63.8</v>
      </c>
      <c r="F41" s="59">
        <f t="shared" si="2"/>
        <v>0</v>
      </c>
      <c r="G41" s="14">
        <f t="shared" si="0"/>
        <v>0</v>
      </c>
      <c r="H41" s="59">
        <f t="shared" si="1"/>
        <v>0</v>
      </c>
    </row>
    <row r="42" spans="1:8" ht="26.25" customHeight="1">
      <c r="A42" s="21" t="s">
        <v>55</v>
      </c>
      <c r="B42" s="19">
        <v>120</v>
      </c>
      <c r="C42" s="20">
        <v>120</v>
      </c>
      <c r="D42" s="19">
        <v>502.1</v>
      </c>
      <c r="E42" s="19">
        <v>393.1</v>
      </c>
      <c r="F42" s="59">
        <f t="shared" si="2"/>
        <v>418.4166666666667</v>
      </c>
      <c r="G42" s="14">
        <f t="shared" si="0"/>
        <v>418.4166666666667</v>
      </c>
      <c r="H42" s="59">
        <f t="shared" si="1"/>
        <v>127.72831340625794</v>
      </c>
    </row>
    <row r="43" spans="1:8" ht="15" customHeight="1">
      <c r="A43" s="23" t="s">
        <v>12</v>
      </c>
      <c r="B43" s="16">
        <v>2100</v>
      </c>
      <c r="C43" s="17">
        <v>2100</v>
      </c>
      <c r="D43" s="16">
        <v>1791.3</v>
      </c>
      <c r="E43" s="16">
        <v>3142</v>
      </c>
      <c r="F43" s="59">
        <f t="shared" si="2"/>
        <v>85.3</v>
      </c>
      <c r="G43" s="14">
        <f t="shared" si="0"/>
        <v>85.3</v>
      </c>
      <c r="H43" s="59">
        <f t="shared" si="1"/>
        <v>57.011457670273714</v>
      </c>
    </row>
    <row r="44" spans="1:8" ht="23.25" customHeight="1">
      <c r="A44" s="21" t="s">
        <v>120</v>
      </c>
      <c r="B44" s="16"/>
      <c r="C44" s="17"/>
      <c r="D44" s="19">
        <v>0.3</v>
      </c>
      <c r="E44" s="16"/>
      <c r="F44" s="59"/>
      <c r="G44" s="14"/>
      <c r="H44" s="59"/>
    </row>
    <row r="45" spans="1:8" ht="10.5" customHeight="1">
      <c r="A45" s="23" t="s">
        <v>13</v>
      </c>
      <c r="B45" s="16">
        <v>0</v>
      </c>
      <c r="C45" s="17">
        <v>0</v>
      </c>
      <c r="D45" s="16">
        <v>0</v>
      </c>
      <c r="E45" s="16">
        <v>0</v>
      </c>
      <c r="F45" s="59"/>
      <c r="G45" s="14"/>
      <c r="H45" s="59"/>
    </row>
    <row r="46" spans="1:8" s="10" customFormat="1" ht="11.25" customHeight="1">
      <c r="A46" s="27" t="s">
        <v>70</v>
      </c>
      <c r="B46" s="28">
        <f>B5</f>
        <v>64978.5</v>
      </c>
      <c r="C46" s="28">
        <f>C5</f>
        <v>65078.5</v>
      </c>
      <c r="D46" s="28">
        <f>D5</f>
        <v>56023.40000000001</v>
      </c>
      <c r="E46" s="28">
        <f>E5</f>
        <v>51152.600000000006</v>
      </c>
      <c r="F46" s="8">
        <f t="shared" si="2"/>
        <v>86.21836453596191</v>
      </c>
      <c r="G46" s="9">
        <f t="shared" si="0"/>
        <v>86.08588089768512</v>
      </c>
      <c r="H46" s="8">
        <f t="shared" si="1"/>
        <v>109.52209662851938</v>
      </c>
    </row>
    <row r="47" spans="1:8" s="10" customFormat="1" ht="12" customHeight="1">
      <c r="A47" s="27" t="s">
        <v>71</v>
      </c>
      <c r="B47" s="28">
        <f>B48+B88+B90</f>
        <v>204510</v>
      </c>
      <c r="C47" s="28">
        <f>C48+C88+C90</f>
        <v>266981.39999999997</v>
      </c>
      <c r="D47" s="28">
        <f>D48+D88+D90+D91</f>
        <v>221327</v>
      </c>
      <c r="E47" s="28">
        <f>E48+E88+E90</f>
        <v>194241.69999999998</v>
      </c>
      <c r="F47" s="8">
        <f t="shared" si="2"/>
        <v>108.22306977653903</v>
      </c>
      <c r="G47" s="9">
        <f t="shared" si="0"/>
        <v>82.89978253166701</v>
      </c>
      <c r="H47" s="8">
        <f t="shared" si="1"/>
        <v>113.94412219415298</v>
      </c>
    </row>
    <row r="48" spans="1:8" ht="17.25" customHeight="1">
      <c r="A48" s="23" t="s">
        <v>113</v>
      </c>
      <c r="B48" s="16">
        <f>B49+B52+B65+B79</f>
        <v>204450</v>
      </c>
      <c r="C48" s="16">
        <f>C49+C52+C65+C79</f>
        <v>267159</v>
      </c>
      <c r="D48" s="16">
        <f>D49+D52+D65+D79</f>
        <v>221504.6</v>
      </c>
      <c r="E48" s="16">
        <f>E49+E52+E65+E79</f>
        <v>195318.19999999998</v>
      </c>
      <c r="F48" s="59">
        <f t="shared" si="2"/>
        <v>108.34169723648814</v>
      </c>
      <c r="G48" s="14">
        <f t="shared" si="0"/>
        <v>82.91115028877934</v>
      </c>
      <c r="H48" s="59">
        <f t="shared" si="1"/>
        <v>113.40704552878329</v>
      </c>
    </row>
    <row r="49" spans="1:8" ht="18.75" customHeight="1">
      <c r="A49" s="23" t="s">
        <v>61</v>
      </c>
      <c r="B49" s="16">
        <f>B50+B51</f>
        <v>25044.800000000003</v>
      </c>
      <c r="C49" s="17">
        <f>C50+C51</f>
        <v>32521.9</v>
      </c>
      <c r="D49" s="16">
        <f>D50+D51</f>
        <v>26711</v>
      </c>
      <c r="E49" s="16">
        <f>E50+E51</f>
        <v>41096.9</v>
      </c>
      <c r="F49" s="59">
        <f t="shared" si="2"/>
        <v>106.65287804254775</v>
      </c>
      <c r="G49" s="14">
        <f t="shared" si="0"/>
        <v>82.13234774106064</v>
      </c>
      <c r="H49" s="59">
        <f t="shared" si="1"/>
        <v>64.9951699519915</v>
      </c>
    </row>
    <row r="50" spans="1:8" ht="18" customHeight="1">
      <c r="A50" s="21" t="s">
        <v>62</v>
      </c>
      <c r="B50" s="19">
        <v>21072.9</v>
      </c>
      <c r="C50" s="20">
        <v>29851.9</v>
      </c>
      <c r="D50" s="19">
        <v>24206</v>
      </c>
      <c r="E50" s="19">
        <v>35981.1</v>
      </c>
      <c r="F50" s="59">
        <f t="shared" si="2"/>
        <v>114.86791091876296</v>
      </c>
      <c r="G50" s="14">
        <f t="shared" si="0"/>
        <v>81.08696598876452</v>
      </c>
      <c r="H50" s="59">
        <f t="shared" si="1"/>
        <v>67.2742078480091</v>
      </c>
    </row>
    <row r="51" spans="1:8" ht="19.5" customHeight="1">
      <c r="A51" s="21" t="s">
        <v>56</v>
      </c>
      <c r="B51" s="19">
        <v>3971.9</v>
      </c>
      <c r="C51" s="20">
        <v>2670</v>
      </c>
      <c r="D51" s="19">
        <v>2505</v>
      </c>
      <c r="E51" s="19">
        <v>5115.8</v>
      </c>
      <c r="F51" s="59">
        <f t="shared" si="2"/>
        <v>63.06805307283667</v>
      </c>
      <c r="G51" s="14">
        <f t="shared" si="0"/>
        <v>93.82022471910112</v>
      </c>
      <c r="H51" s="59">
        <f t="shared" si="1"/>
        <v>48.96594862973533</v>
      </c>
    </row>
    <row r="52" spans="1:8" ht="20.25" customHeight="1">
      <c r="A52" s="23" t="s">
        <v>57</v>
      </c>
      <c r="B52" s="16">
        <f>B53+B55+B56+B57+B58+B59+B61+B62+B63+B64</f>
        <v>22332.300000000003</v>
      </c>
      <c r="C52" s="16">
        <f>C53+C55+C56+C57+C58+C59+C61+C62+C63+C64+C54</f>
        <v>63300.299999999996</v>
      </c>
      <c r="D52" s="16">
        <f>D53+D55+D56+D57+D58+D59+D61+D62+D63+D64+D54+D60</f>
        <v>53664.5</v>
      </c>
      <c r="E52" s="16">
        <f>E53+E55+E56+E57+E58+E59+E61+E62+E63+E64</f>
        <v>36175.3</v>
      </c>
      <c r="F52" s="59">
        <f t="shared" si="2"/>
        <v>240.2999243248568</v>
      </c>
      <c r="G52" s="14">
        <f t="shared" si="0"/>
        <v>84.77763928448996</v>
      </c>
      <c r="H52" s="59">
        <f t="shared" si="1"/>
        <v>148.34569443791756</v>
      </c>
    </row>
    <row r="53" spans="1:8" ht="21" customHeight="1">
      <c r="A53" s="29" t="s">
        <v>73</v>
      </c>
      <c r="B53" s="19">
        <v>1611.4</v>
      </c>
      <c r="C53" s="20">
        <v>1692.9</v>
      </c>
      <c r="D53" s="19">
        <v>169.3</v>
      </c>
      <c r="E53" s="19">
        <v>1759.8</v>
      </c>
      <c r="F53" s="59">
        <f t="shared" si="2"/>
        <v>10.506391957304208</v>
      </c>
      <c r="G53" s="14">
        <f t="shared" si="0"/>
        <v>10.000590702345088</v>
      </c>
      <c r="H53" s="59">
        <f t="shared" si="1"/>
        <v>9.620411410387545</v>
      </c>
    </row>
    <row r="54" spans="1:8" ht="38.25" customHeight="1">
      <c r="A54" s="29" t="s">
        <v>122</v>
      </c>
      <c r="B54" s="19"/>
      <c r="C54" s="20">
        <v>20000</v>
      </c>
      <c r="D54" s="19">
        <v>20000</v>
      </c>
      <c r="E54" s="19"/>
      <c r="F54" s="59"/>
      <c r="G54" s="14">
        <f t="shared" si="0"/>
        <v>100</v>
      </c>
      <c r="H54" s="59"/>
    </row>
    <row r="55" spans="1:8" ht="19.5" hidden="1">
      <c r="A55" s="29" t="s">
        <v>106</v>
      </c>
      <c r="B55" s="19"/>
      <c r="C55" s="20"/>
      <c r="D55" s="19"/>
      <c r="E55" s="19"/>
      <c r="F55" s="59" t="e">
        <f t="shared" si="2"/>
        <v>#DIV/0!</v>
      </c>
      <c r="G55" s="14" t="e">
        <f t="shared" si="0"/>
        <v>#DIV/0!</v>
      </c>
      <c r="H55" s="59" t="e">
        <f t="shared" si="1"/>
        <v>#DIV/0!</v>
      </c>
    </row>
    <row r="56" spans="1:8" ht="21.75" customHeight="1">
      <c r="A56" s="29" t="s">
        <v>127</v>
      </c>
      <c r="B56" s="19"/>
      <c r="C56" s="20">
        <v>1371.6</v>
      </c>
      <c r="D56" s="19">
        <v>1371.6</v>
      </c>
      <c r="E56" s="19">
        <v>2597.6</v>
      </c>
      <c r="F56" s="59"/>
      <c r="G56" s="14">
        <f t="shared" si="0"/>
        <v>100</v>
      </c>
      <c r="H56" s="59">
        <f t="shared" si="1"/>
        <v>52.802587003387735</v>
      </c>
    </row>
    <row r="57" spans="1:8" ht="36.75" customHeight="1">
      <c r="A57" s="29" t="s">
        <v>84</v>
      </c>
      <c r="B57" s="19"/>
      <c r="C57" s="20">
        <v>6181.6</v>
      </c>
      <c r="D57" s="19">
        <v>6181.6</v>
      </c>
      <c r="E57" s="19">
        <v>3259.9</v>
      </c>
      <c r="F57" s="59"/>
      <c r="G57" s="14">
        <f t="shared" si="0"/>
        <v>100</v>
      </c>
      <c r="H57" s="59">
        <f t="shared" si="1"/>
        <v>189.6254486333937</v>
      </c>
    </row>
    <row r="58" spans="1:8" ht="32.25" customHeight="1">
      <c r="A58" s="21" t="s">
        <v>66</v>
      </c>
      <c r="B58" s="19"/>
      <c r="C58" s="20">
        <v>765.7</v>
      </c>
      <c r="D58" s="19">
        <v>765.7</v>
      </c>
      <c r="E58" s="19">
        <v>0</v>
      </c>
      <c r="F58" s="59"/>
      <c r="G58" s="14">
        <f t="shared" si="0"/>
        <v>100</v>
      </c>
      <c r="H58" s="59"/>
    </row>
    <row r="59" spans="1:8" ht="21.75" customHeight="1">
      <c r="A59" s="21" t="s">
        <v>67</v>
      </c>
      <c r="B59" s="19"/>
      <c r="C59" s="20">
        <v>252.8</v>
      </c>
      <c r="D59" s="19">
        <v>252.8</v>
      </c>
      <c r="E59" s="19">
        <v>3990.4</v>
      </c>
      <c r="F59" s="59"/>
      <c r="G59" s="14">
        <f t="shared" si="0"/>
        <v>100</v>
      </c>
      <c r="H59" s="59">
        <f t="shared" si="1"/>
        <v>6.335204490777866</v>
      </c>
    </row>
    <row r="60" spans="1:8" ht="51.75" customHeight="1">
      <c r="A60" s="21" t="s">
        <v>131</v>
      </c>
      <c r="B60" s="19"/>
      <c r="C60" s="20">
        <v>0</v>
      </c>
      <c r="D60" s="19">
        <v>2115.7</v>
      </c>
      <c r="E60" s="19"/>
      <c r="F60" s="59"/>
      <c r="G60" s="14"/>
      <c r="H60" s="59"/>
    </row>
    <row r="61" spans="1:8" ht="30" customHeight="1">
      <c r="A61" s="21" t="s">
        <v>98</v>
      </c>
      <c r="B61" s="19"/>
      <c r="C61" s="20"/>
      <c r="D61" s="19">
        <v>0</v>
      </c>
      <c r="E61" s="19">
        <v>1443.7</v>
      </c>
      <c r="F61" s="59"/>
      <c r="G61" s="14"/>
      <c r="H61" s="59">
        <f t="shared" si="1"/>
        <v>0</v>
      </c>
    </row>
    <row r="62" spans="1:8" ht="23.25" customHeight="1">
      <c r="A62" s="21" t="s">
        <v>105</v>
      </c>
      <c r="B62" s="19"/>
      <c r="C62" s="20"/>
      <c r="D62" s="19">
        <v>0</v>
      </c>
      <c r="E62" s="19">
        <v>1394.4</v>
      </c>
      <c r="F62" s="59"/>
      <c r="G62" s="14"/>
      <c r="H62" s="59">
        <f t="shared" si="1"/>
        <v>0</v>
      </c>
    </row>
    <row r="63" spans="1:8" ht="19.5">
      <c r="A63" s="29" t="s">
        <v>65</v>
      </c>
      <c r="B63" s="19">
        <v>20720.9</v>
      </c>
      <c r="C63" s="20">
        <v>33035.7</v>
      </c>
      <c r="D63" s="19">
        <v>22807.8</v>
      </c>
      <c r="E63" s="19">
        <v>21729.5</v>
      </c>
      <c r="F63" s="59">
        <f t="shared" si="2"/>
        <v>110.07147372942295</v>
      </c>
      <c r="G63" s="14">
        <f t="shared" si="0"/>
        <v>69.03985688210028</v>
      </c>
      <c r="H63" s="59">
        <f t="shared" si="1"/>
        <v>104.96237833360178</v>
      </c>
    </row>
    <row r="64" spans="1:8" ht="19.5">
      <c r="A64" s="21" t="s">
        <v>109</v>
      </c>
      <c r="B64" s="19"/>
      <c r="C64" s="20"/>
      <c r="D64" s="19">
        <v>0</v>
      </c>
      <c r="E64" s="19"/>
      <c r="F64" s="59" t="e">
        <f t="shared" si="2"/>
        <v>#DIV/0!</v>
      </c>
      <c r="G64" s="14" t="e">
        <f t="shared" si="0"/>
        <v>#DIV/0!</v>
      </c>
      <c r="H64" s="59" t="e">
        <f t="shared" si="1"/>
        <v>#DIV/0!</v>
      </c>
    </row>
    <row r="65" spans="1:8" ht="21" customHeight="1">
      <c r="A65" s="23" t="s">
        <v>58</v>
      </c>
      <c r="B65" s="12">
        <f>B66+B67+B68+B69+B70+B71+B72+B73+B74+B75+B76+B77+B78</f>
        <v>155995.8</v>
      </c>
      <c r="C65" s="12">
        <f>C66+C67+C68+C69+C70+C71+C72+C73+C74+C75+C76+C77+C78</f>
        <v>162191.59999999998</v>
      </c>
      <c r="D65" s="12">
        <f>D66+D67+D68+D69+D70+D71+D72+D73+D74+D75+D76+D77+D78</f>
        <v>131993.80000000002</v>
      </c>
      <c r="E65" s="12">
        <f>E66+E67+E68+E69+E70+E71+E72+E73+E74+E75+E76+E77+E78</f>
        <v>116906.89999999998</v>
      </c>
      <c r="F65" s="59">
        <f t="shared" si="2"/>
        <v>84.61368831724958</v>
      </c>
      <c r="G65" s="14">
        <f t="shared" si="0"/>
        <v>81.38140322926714</v>
      </c>
      <c r="H65" s="59">
        <f t="shared" si="1"/>
        <v>112.90505521915306</v>
      </c>
    </row>
    <row r="66" spans="1:8" ht="29.25" customHeight="1">
      <c r="A66" s="29" t="s">
        <v>81</v>
      </c>
      <c r="B66" s="30"/>
      <c r="C66" s="31"/>
      <c r="D66" s="19">
        <v>0</v>
      </c>
      <c r="E66" s="19">
        <v>175.4</v>
      </c>
      <c r="F66" s="59"/>
      <c r="G66" s="14"/>
      <c r="H66" s="59">
        <f t="shared" si="1"/>
        <v>0</v>
      </c>
    </row>
    <row r="67" spans="1:8" ht="39" customHeight="1">
      <c r="A67" s="29" t="s">
        <v>41</v>
      </c>
      <c r="B67" s="19">
        <v>902.7</v>
      </c>
      <c r="C67" s="20">
        <v>902.7</v>
      </c>
      <c r="D67" s="19">
        <v>902.7</v>
      </c>
      <c r="E67" s="19">
        <v>747.8</v>
      </c>
      <c r="F67" s="59">
        <f t="shared" si="2"/>
        <v>100</v>
      </c>
      <c r="G67" s="14">
        <f t="shared" si="0"/>
        <v>100</v>
      </c>
      <c r="H67" s="59">
        <f t="shared" si="1"/>
        <v>120.71409467772133</v>
      </c>
    </row>
    <row r="68" spans="1:8" ht="40.5" customHeight="1">
      <c r="A68" s="22" t="s">
        <v>101</v>
      </c>
      <c r="B68" s="19">
        <v>16.3</v>
      </c>
      <c r="C68" s="20">
        <v>16.3</v>
      </c>
      <c r="D68" s="19">
        <v>0</v>
      </c>
      <c r="E68" s="19">
        <v>1.8</v>
      </c>
      <c r="F68" s="59">
        <f t="shared" si="2"/>
        <v>0</v>
      </c>
      <c r="G68" s="14">
        <f t="shared" si="0"/>
        <v>0</v>
      </c>
      <c r="H68" s="59">
        <f t="shared" si="1"/>
        <v>0</v>
      </c>
    </row>
    <row r="69" spans="1:8" ht="41.25" customHeight="1">
      <c r="A69" s="29" t="s">
        <v>42</v>
      </c>
      <c r="B69" s="19">
        <v>1025.9</v>
      </c>
      <c r="C69" s="20">
        <v>1035.9</v>
      </c>
      <c r="D69" s="19">
        <v>1035.9</v>
      </c>
      <c r="E69" s="19">
        <v>978.6</v>
      </c>
      <c r="F69" s="59">
        <f t="shared" si="2"/>
        <v>100.97475387464665</v>
      </c>
      <c r="G69" s="14">
        <f t="shared" si="0"/>
        <v>100</v>
      </c>
      <c r="H69" s="59">
        <f t="shared" si="1"/>
        <v>105.85530349478849</v>
      </c>
    </row>
    <row r="70" spans="1:8" ht="38.25" customHeight="1">
      <c r="A70" s="29" t="s">
        <v>63</v>
      </c>
      <c r="B70" s="19">
        <v>95</v>
      </c>
      <c r="C70" s="20">
        <v>148.4</v>
      </c>
      <c r="D70" s="19">
        <v>148.4</v>
      </c>
      <c r="E70" s="19">
        <v>237.6</v>
      </c>
      <c r="F70" s="59">
        <f aca="true" t="shared" si="3" ref="F70:F92">D70/B70*100</f>
        <v>156.21052631578948</v>
      </c>
      <c r="G70" s="14">
        <f aca="true" t="shared" si="4" ref="G70:G92">D70/C70*100</f>
        <v>100</v>
      </c>
      <c r="H70" s="59">
        <f aca="true" t="shared" si="5" ref="H70:H92">D70/E70*100</f>
        <v>62.45791245791246</v>
      </c>
    </row>
    <row r="71" spans="1:8" ht="30" customHeight="1">
      <c r="A71" s="29" t="s">
        <v>75</v>
      </c>
      <c r="B71" s="19">
        <v>147253.2</v>
      </c>
      <c r="C71" s="20">
        <v>150815.2</v>
      </c>
      <c r="D71" s="19">
        <v>123243.1</v>
      </c>
      <c r="E71" s="19">
        <v>100028.2</v>
      </c>
      <c r="F71" s="59">
        <f t="shared" si="3"/>
        <v>83.69468371485306</v>
      </c>
      <c r="G71" s="14">
        <f t="shared" si="4"/>
        <v>81.71795681071934</v>
      </c>
      <c r="H71" s="59">
        <f t="shared" si="5"/>
        <v>123.20835524382126</v>
      </c>
    </row>
    <row r="72" spans="1:8" ht="30.75" customHeight="1">
      <c r="A72" s="29" t="s">
        <v>82</v>
      </c>
      <c r="B72" s="19">
        <v>3156</v>
      </c>
      <c r="C72" s="20">
        <v>2963.6</v>
      </c>
      <c r="D72" s="19">
        <v>2469.7</v>
      </c>
      <c r="E72" s="19">
        <v>2390.4</v>
      </c>
      <c r="F72" s="59">
        <f t="shared" si="3"/>
        <v>78.25411913814955</v>
      </c>
      <c r="G72" s="14">
        <f t="shared" si="4"/>
        <v>83.33445809151033</v>
      </c>
      <c r="H72" s="59">
        <f t="shared" si="5"/>
        <v>103.31743641231593</v>
      </c>
    </row>
    <row r="73" spans="1:8" ht="38.25" customHeight="1">
      <c r="A73" s="29" t="s">
        <v>83</v>
      </c>
      <c r="B73" s="19">
        <v>1359.3</v>
      </c>
      <c r="C73" s="20">
        <v>1359.3</v>
      </c>
      <c r="D73" s="19">
        <v>854.6</v>
      </c>
      <c r="E73" s="19">
        <v>1052.2</v>
      </c>
      <c r="F73" s="59">
        <f t="shared" si="3"/>
        <v>62.87059515927316</v>
      </c>
      <c r="G73" s="14">
        <f t="shared" si="4"/>
        <v>62.87059515927316</v>
      </c>
      <c r="H73" s="59">
        <f t="shared" si="5"/>
        <v>81.22030032313249</v>
      </c>
    </row>
    <row r="74" spans="1:8" ht="39.75" customHeight="1">
      <c r="A74" s="22" t="s">
        <v>102</v>
      </c>
      <c r="B74" s="19">
        <v>742.5</v>
      </c>
      <c r="C74" s="20">
        <v>3293.8</v>
      </c>
      <c r="D74" s="19">
        <v>1683</v>
      </c>
      <c r="E74" s="19">
        <v>8910</v>
      </c>
      <c r="F74" s="59">
        <f t="shared" si="3"/>
        <v>226.66666666666666</v>
      </c>
      <c r="G74" s="14">
        <f t="shared" si="4"/>
        <v>51.095998542716615</v>
      </c>
      <c r="H74" s="59">
        <f t="shared" si="5"/>
        <v>18.88888888888889</v>
      </c>
    </row>
    <row r="75" spans="1:8" ht="46.5" customHeight="1">
      <c r="A75" s="29" t="s">
        <v>76</v>
      </c>
      <c r="B75" s="19">
        <v>0</v>
      </c>
      <c r="C75" s="20">
        <v>0</v>
      </c>
      <c r="D75" s="19">
        <v>0</v>
      </c>
      <c r="E75" s="19">
        <v>2160.5</v>
      </c>
      <c r="F75" s="59" t="e">
        <f t="shared" si="3"/>
        <v>#DIV/0!</v>
      </c>
      <c r="G75" s="14" t="e">
        <f t="shared" si="4"/>
        <v>#DIV/0!</v>
      </c>
      <c r="H75" s="59">
        <f t="shared" si="5"/>
        <v>0</v>
      </c>
    </row>
    <row r="76" spans="1:8" ht="30" customHeight="1">
      <c r="A76" s="32" t="s">
        <v>0</v>
      </c>
      <c r="B76" s="19">
        <v>1207</v>
      </c>
      <c r="C76" s="20">
        <v>1207</v>
      </c>
      <c r="D76" s="19">
        <v>1207</v>
      </c>
      <c r="E76" s="19"/>
      <c r="F76" s="59">
        <f t="shared" si="3"/>
        <v>100</v>
      </c>
      <c r="G76" s="14">
        <f t="shared" si="4"/>
        <v>100</v>
      </c>
      <c r="H76" s="59" t="e">
        <f t="shared" si="5"/>
        <v>#DIV/0!</v>
      </c>
    </row>
    <row r="77" spans="1:8" ht="27" customHeight="1" hidden="1">
      <c r="A77" s="22" t="s">
        <v>85</v>
      </c>
      <c r="B77" s="19"/>
      <c r="C77" s="20"/>
      <c r="D77" s="19"/>
      <c r="E77" s="19">
        <v>0</v>
      </c>
      <c r="F77" s="59" t="e">
        <f t="shared" si="3"/>
        <v>#DIV/0!</v>
      </c>
      <c r="G77" s="14" t="e">
        <f t="shared" si="4"/>
        <v>#DIV/0!</v>
      </c>
      <c r="H77" s="59" t="e">
        <f t="shared" si="5"/>
        <v>#DIV/0!</v>
      </c>
    </row>
    <row r="78" spans="1:8" ht="22.5" customHeight="1">
      <c r="A78" s="29" t="s">
        <v>43</v>
      </c>
      <c r="B78" s="19">
        <v>237.9</v>
      </c>
      <c r="C78" s="20">
        <v>449.4</v>
      </c>
      <c r="D78" s="19">
        <v>449.4</v>
      </c>
      <c r="E78" s="19">
        <v>224.4</v>
      </c>
      <c r="F78" s="59">
        <f t="shared" si="3"/>
        <v>188.9029003783102</v>
      </c>
      <c r="G78" s="14">
        <f t="shared" si="4"/>
        <v>100</v>
      </c>
      <c r="H78" s="59">
        <f t="shared" si="5"/>
        <v>200.26737967914437</v>
      </c>
    </row>
    <row r="79" spans="1:8" s="2" customFormat="1" ht="15.75" customHeight="1">
      <c r="A79" s="54" t="s">
        <v>72</v>
      </c>
      <c r="B79" s="12">
        <f>B80+B81+B82+B85+B86+B87</f>
        <v>1077.1</v>
      </c>
      <c r="C79" s="12">
        <f>C80+C81+C82+C85+C86+C87</f>
        <v>9145.199999999999</v>
      </c>
      <c r="D79" s="12">
        <f>D80+D81+D82+D85+D86+D87</f>
        <v>9135.3</v>
      </c>
      <c r="E79" s="12">
        <f>E80+E81+E82+E85+E84+E86+E87+E83</f>
        <v>1139.1</v>
      </c>
      <c r="F79" s="59">
        <f t="shared" si="3"/>
        <v>848.1385201002693</v>
      </c>
      <c r="G79" s="14">
        <f t="shared" si="4"/>
        <v>99.89174648996195</v>
      </c>
      <c r="H79" s="59">
        <f t="shared" si="5"/>
        <v>801.9752436133789</v>
      </c>
    </row>
    <row r="80" spans="1:8" ht="47.25" customHeight="1">
      <c r="A80" s="21" t="s">
        <v>1</v>
      </c>
      <c r="B80" s="19">
        <v>11.3</v>
      </c>
      <c r="C80" s="20">
        <v>11.3</v>
      </c>
      <c r="D80" s="19">
        <v>1.4</v>
      </c>
      <c r="E80" s="19">
        <v>1.6</v>
      </c>
      <c r="F80" s="59">
        <f t="shared" si="3"/>
        <v>12.38938053097345</v>
      </c>
      <c r="G80" s="14">
        <f t="shared" si="4"/>
        <v>12.38938053097345</v>
      </c>
      <c r="H80" s="59">
        <f t="shared" si="5"/>
        <v>87.49999999999999</v>
      </c>
    </row>
    <row r="81" spans="1:8" ht="42.75" customHeight="1">
      <c r="A81" s="21" t="s">
        <v>78</v>
      </c>
      <c r="B81" s="19">
        <v>1000</v>
      </c>
      <c r="C81" s="20">
        <v>252.8</v>
      </c>
      <c r="D81" s="19">
        <v>252.8</v>
      </c>
      <c r="E81" s="19">
        <v>990.4</v>
      </c>
      <c r="F81" s="59">
        <f t="shared" si="3"/>
        <v>25.28</v>
      </c>
      <c r="G81" s="14">
        <f t="shared" si="4"/>
        <v>100</v>
      </c>
      <c r="H81" s="59">
        <f t="shared" si="5"/>
        <v>25.525040387722136</v>
      </c>
    </row>
    <row r="82" spans="1:8" ht="40.5" customHeight="1">
      <c r="A82" s="21" t="s">
        <v>77</v>
      </c>
      <c r="B82" s="19">
        <v>65.8</v>
      </c>
      <c r="C82" s="20">
        <v>65.8</v>
      </c>
      <c r="D82" s="19">
        <v>65.8</v>
      </c>
      <c r="E82" s="19">
        <v>70.3</v>
      </c>
      <c r="F82" s="59">
        <f t="shared" si="3"/>
        <v>100</v>
      </c>
      <c r="G82" s="14">
        <f t="shared" si="4"/>
        <v>100</v>
      </c>
      <c r="H82" s="59">
        <f t="shared" si="5"/>
        <v>93.59886201991465</v>
      </c>
    </row>
    <row r="83" spans="1:8" ht="33.75" customHeight="1">
      <c r="A83" s="21" t="s">
        <v>134</v>
      </c>
      <c r="B83" s="19"/>
      <c r="C83" s="20"/>
      <c r="D83" s="19"/>
      <c r="E83" s="19">
        <v>56.8</v>
      </c>
      <c r="F83" s="59"/>
      <c r="G83" s="14"/>
      <c r="H83" s="59">
        <f t="shared" si="5"/>
        <v>0</v>
      </c>
    </row>
    <row r="84" spans="1:8" ht="11.25" customHeight="1">
      <c r="A84" s="21" t="s">
        <v>125</v>
      </c>
      <c r="B84" s="19"/>
      <c r="C84" s="20"/>
      <c r="D84" s="19"/>
      <c r="E84" s="19">
        <v>20</v>
      </c>
      <c r="F84" s="59"/>
      <c r="G84" s="14"/>
      <c r="H84" s="59">
        <f t="shared" si="5"/>
        <v>0</v>
      </c>
    </row>
    <row r="85" spans="1:8" ht="16.5" customHeight="1">
      <c r="A85" s="21" t="s">
        <v>121</v>
      </c>
      <c r="B85" s="19"/>
      <c r="C85" s="20">
        <v>8815.3</v>
      </c>
      <c r="D85" s="19">
        <v>8815.3</v>
      </c>
      <c r="E85" s="19"/>
      <c r="F85" s="59"/>
      <c r="G85" s="14">
        <f t="shared" si="4"/>
        <v>100</v>
      </c>
      <c r="H85" s="59"/>
    </row>
    <row r="86" spans="1:8" ht="9.75" hidden="1">
      <c r="A86" s="21"/>
      <c r="B86" s="19"/>
      <c r="C86" s="20"/>
      <c r="D86" s="19"/>
      <c r="E86" s="19"/>
      <c r="F86" s="59" t="e">
        <f t="shared" si="3"/>
        <v>#DIV/0!</v>
      </c>
      <c r="G86" s="14" t="e">
        <f t="shared" si="4"/>
        <v>#DIV/0!</v>
      </c>
      <c r="H86" s="59" t="e">
        <f t="shared" si="5"/>
        <v>#DIV/0!</v>
      </c>
    </row>
    <row r="87" spans="1:8" ht="29.25" hidden="1">
      <c r="A87" s="21" t="s">
        <v>108</v>
      </c>
      <c r="B87" s="19"/>
      <c r="C87" s="20"/>
      <c r="D87" s="19">
        <v>0</v>
      </c>
      <c r="E87" s="19"/>
      <c r="F87" s="59" t="e">
        <f t="shared" si="3"/>
        <v>#DIV/0!</v>
      </c>
      <c r="G87" s="14" t="e">
        <f t="shared" si="4"/>
        <v>#DIV/0!</v>
      </c>
      <c r="H87" s="59" t="e">
        <f t="shared" si="5"/>
        <v>#DIV/0!</v>
      </c>
    </row>
    <row r="88" spans="1:8" ht="13.5" customHeight="1">
      <c r="A88" s="26" t="s">
        <v>132</v>
      </c>
      <c r="B88" s="12">
        <f>B89</f>
        <v>60</v>
      </c>
      <c r="C88" s="13">
        <f>C89</f>
        <v>147.1</v>
      </c>
      <c r="D88" s="12">
        <f>D89</f>
        <v>147.1</v>
      </c>
      <c r="E88" s="12"/>
      <c r="F88" s="59">
        <f t="shared" si="3"/>
        <v>245.16666666666666</v>
      </c>
      <c r="G88" s="14">
        <f t="shared" si="4"/>
        <v>100</v>
      </c>
      <c r="H88" s="59"/>
    </row>
    <row r="89" spans="1:8" ht="20.25" customHeight="1">
      <c r="A89" s="21" t="s">
        <v>133</v>
      </c>
      <c r="B89" s="19">
        <v>60</v>
      </c>
      <c r="C89" s="20">
        <v>147.1</v>
      </c>
      <c r="D89" s="19">
        <v>147.1</v>
      </c>
      <c r="E89" s="19"/>
      <c r="F89" s="59">
        <f t="shared" si="3"/>
        <v>245.16666666666666</v>
      </c>
      <c r="G89" s="14">
        <f t="shared" si="4"/>
        <v>100</v>
      </c>
      <c r="H89" s="59"/>
    </row>
    <row r="90" spans="1:8" ht="18.75" customHeight="1">
      <c r="A90" s="26" t="s">
        <v>86</v>
      </c>
      <c r="B90" s="12"/>
      <c r="C90" s="13">
        <v>-324.7</v>
      </c>
      <c r="D90" s="12">
        <v>-324.7</v>
      </c>
      <c r="E90" s="12">
        <v>-1076.5</v>
      </c>
      <c r="F90" s="59"/>
      <c r="G90" s="14">
        <f t="shared" si="4"/>
        <v>100</v>
      </c>
      <c r="H90" s="59">
        <f t="shared" si="5"/>
        <v>30.16256386437529</v>
      </c>
    </row>
    <row r="91" spans="1:8" ht="9.75" hidden="1">
      <c r="A91" s="26"/>
      <c r="B91" s="12"/>
      <c r="C91" s="13"/>
      <c r="D91" s="12"/>
      <c r="E91" s="12"/>
      <c r="F91" s="59" t="e">
        <f t="shared" si="3"/>
        <v>#DIV/0!</v>
      </c>
      <c r="G91" s="14" t="e">
        <f t="shared" si="4"/>
        <v>#DIV/0!</v>
      </c>
      <c r="H91" s="59" t="e">
        <f t="shared" si="5"/>
        <v>#DIV/0!</v>
      </c>
    </row>
    <row r="92" spans="1:8" s="35" customFormat="1" ht="12.75" customHeight="1">
      <c r="A92" s="33" t="s">
        <v>14</v>
      </c>
      <c r="B92" s="34">
        <f>B46+B47</f>
        <v>269488.5</v>
      </c>
      <c r="C92" s="34">
        <f>C46+C47</f>
        <v>332059.89999999997</v>
      </c>
      <c r="D92" s="34">
        <f>D46+D47</f>
        <v>277350.4</v>
      </c>
      <c r="E92" s="34">
        <f>E46+E47</f>
        <v>245394.3</v>
      </c>
      <c r="F92" s="55">
        <f t="shared" si="3"/>
        <v>102.91734155631873</v>
      </c>
      <c r="G92" s="56">
        <f t="shared" si="4"/>
        <v>83.52420753002697</v>
      </c>
      <c r="H92" s="55">
        <f t="shared" si="5"/>
        <v>113.02234811485027</v>
      </c>
    </row>
    <row r="93" spans="1:8" ht="9.75">
      <c r="A93" s="36"/>
      <c r="B93" s="37"/>
      <c r="C93" s="37"/>
      <c r="D93" s="37"/>
      <c r="E93" s="37"/>
      <c r="F93" s="38"/>
      <c r="G93" s="39"/>
      <c r="H93" s="38"/>
    </row>
    <row r="94" spans="1:8" ht="9.75">
      <c r="A94" s="62" t="s">
        <v>15</v>
      </c>
      <c r="B94" s="63"/>
      <c r="C94" s="63"/>
      <c r="D94" s="63"/>
      <c r="E94" s="63"/>
      <c r="F94" s="63"/>
      <c r="G94" s="63"/>
      <c r="H94" s="64"/>
    </row>
    <row r="95" spans="1:8" ht="12" customHeight="1">
      <c r="A95" s="26" t="s">
        <v>16</v>
      </c>
      <c r="B95" s="16">
        <v>17733.2</v>
      </c>
      <c r="C95" s="17">
        <v>19028.1</v>
      </c>
      <c r="D95" s="12">
        <v>14104.7</v>
      </c>
      <c r="E95" s="16">
        <v>14682.7</v>
      </c>
      <c r="F95" s="59">
        <f>D95/B95*100</f>
        <v>79.53837998781947</v>
      </c>
      <c r="G95" s="14">
        <f>D95/C95*100</f>
        <v>74.12563524471703</v>
      </c>
      <c r="H95" s="59">
        <f>D95/E95*100</f>
        <v>96.06339433482943</v>
      </c>
    </row>
    <row r="96" spans="1:8" s="2" customFormat="1" ht="12" customHeight="1">
      <c r="A96" s="40" t="s">
        <v>17</v>
      </c>
      <c r="B96" s="19">
        <v>15063.5</v>
      </c>
      <c r="C96" s="19">
        <v>15569.6</v>
      </c>
      <c r="D96" s="19">
        <v>11702.5</v>
      </c>
      <c r="E96" s="19">
        <v>9504.1</v>
      </c>
      <c r="F96" s="59">
        <f aca="true" t="shared" si="6" ref="F96:F142">D96/B96*100</f>
        <v>77.68778836259833</v>
      </c>
      <c r="G96" s="14">
        <f aca="true" t="shared" si="7" ref="G96:G141">D96/C96*100</f>
        <v>75.16249614633644</v>
      </c>
      <c r="H96" s="59">
        <f aca="true" t="shared" si="8" ref="H96:H142">D96/E96*100</f>
        <v>123.13106974884522</v>
      </c>
    </row>
    <row r="97" spans="1:8" ht="10.5" customHeight="1">
      <c r="A97" s="21" t="s">
        <v>49</v>
      </c>
      <c r="B97" s="19">
        <v>606.8</v>
      </c>
      <c r="C97" s="20">
        <v>706.8</v>
      </c>
      <c r="D97" s="19">
        <v>520.9</v>
      </c>
      <c r="E97" s="19">
        <v>568.2</v>
      </c>
      <c r="F97" s="59">
        <f t="shared" si="6"/>
        <v>85.84377059986817</v>
      </c>
      <c r="G97" s="14">
        <f t="shared" si="7"/>
        <v>73.69835880022637</v>
      </c>
      <c r="H97" s="59">
        <f t="shared" si="8"/>
        <v>91.67546638507567</v>
      </c>
    </row>
    <row r="98" spans="1:8" ht="11.25" customHeight="1">
      <c r="A98" s="21" t="s">
        <v>18</v>
      </c>
      <c r="B98" s="19">
        <f>B95-B96-B97</f>
        <v>2062.9000000000005</v>
      </c>
      <c r="C98" s="20">
        <f>C95-C96-C97</f>
        <v>2751.699999999998</v>
      </c>
      <c r="D98" s="19">
        <f>D95-D96-D97</f>
        <v>1881.3000000000006</v>
      </c>
      <c r="E98" s="19">
        <f>E95-E96-E97</f>
        <v>4610.400000000001</v>
      </c>
      <c r="F98" s="59">
        <f t="shared" si="6"/>
        <v>91.19685879102235</v>
      </c>
      <c r="G98" s="14">
        <f t="shared" si="7"/>
        <v>68.36864483773675</v>
      </c>
      <c r="H98" s="59">
        <f t="shared" si="8"/>
        <v>40.80557001561688</v>
      </c>
    </row>
    <row r="99" spans="1:8" ht="12.75" customHeight="1">
      <c r="A99" s="26" t="s">
        <v>87</v>
      </c>
      <c r="B99" s="12">
        <v>1025.9</v>
      </c>
      <c r="C99" s="13">
        <v>1035.9</v>
      </c>
      <c r="D99" s="12">
        <v>1035.9</v>
      </c>
      <c r="E99" s="12">
        <v>978.6</v>
      </c>
      <c r="F99" s="59">
        <f t="shared" si="6"/>
        <v>100.97475387464665</v>
      </c>
      <c r="G99" s="14">
        <f t="shared" si="7"/>
        <v>100</v>
      </c>
      <c r="H99" s="59">
        <f t="shared" si="8"/>
        <v>105.85530349478849</v>
      </c>
    </row>
    <row r="100" spans="1:8" ht="9.75">
      <c r="A100" s="41" t="s">
        <v>88</v>
      </c>
      <c r="B100" s="19"/>
      <c r="C100" s="20"/>
      <c r="D100" s="19"/>
      <c r="E100" s="19"/>
      <c r="F100" s="59"/>
      <c r="G100" s="14"/>
      <c r="H100" s="59"/>
    </row>
    <row r="101" spans="1:8" ht="9.75" customHeight="1">
      <c r="A101" s="42" t="s">
        <v>91</v>
      </c>
      <c r="B101" s="43">
        <v>1025.9</v>
      </c>
      <c r="C101" s="44">
        <v>1035.9</v>
      </c>
      <c r="D101" s="43">
        <v>1035.9</v>
      </c>
      <c r="E101" s="43">
        <v>978.6</v>
      </c>
      <c r="F101" s="59">
        <f t="shared" si="6"/>
        <v>100.97475387464665</v>
      </c>
      <c r="G101" s="14">
        <f t="shared" si="7"/>
        <v>100</v>
      </c>
      <c r="H101" s="59">
        <f t="shared" si="8"/>
        <v>105.85530349478849</v>
      </c>
    </row>
    <row r="102" spans="1:8" ht="18.75" customHeight="1">
      <c r="A102" s="26" t="s">
        <v>52</v>
      </c>
      <c r="B102" s="16">
        <v>1654</v>
      </c>
      <c r="C102" s="17">
        <v>1592</v>
      </c>
      <c r="D102" s="16">
        <v>1214.5</v>
      </c>
      <c r="E102" s="16">
        <v>1031.8</v>
      </c>
      <c r="F102" s="59">
        <f t="shared" si="6"/>
        <v>73.42805320435308</v>
      </c>
      <c r="G102" s="14">
        <f t="shared" si="7"/>
        <v>76.28768844221105</v>
      </c>
      <c r="H102" s="59">
        <f t="shared" si="8"/>
        <v>117.70691994572593</v>
      </c>
    </row>
    <row r="103" spans="1:8" s="2" customFormat="1" ht="9.75">
      <c r="A103" s="45" t="s">
        <v>114</v>
      </c>
      <c r="B103" s="16">
        <v>902.7</v>
      </c>
      <c r="C103" s="16">
        <v>902.7</v>
      </c>
      <c r="D103" s="16">
        <v>690.2</v>
      </c>
      <c r="E103" s="16">
        <v>571.4</v>
      </c>
      <c r="F103" s="59">
        <f t="shared" si="6"/>
        <v>76.45951035781545</v>
      </c>
      <c r="G103" s="14">
        <f t="shared" si="7"/>
        <v>76.45951035781545</v>
      </c>
      <c r="H103" s="59">
        <f t="shared" si="8"/>
        <v>120.7910395519776</v>
      </c>
    </row>
    <row r="104" spans="1:8" ht="12.75" customHeight="1">
      <c r="A104" s="26" t="s">
        <v>19</v>
      </c>
      <c r="B104" s="16">
        <f>B105+B106</f>
        <v>32444.5</v>
      </c>
      <c r="C104" s="17">
        <v>37515.4</v>
      </c>
      <c r="D104" s="16">
        <v>24788.8</v>
      </c>
      <c r="E104" s="16">
        <v>21637.9</v>
      </c>
      <c r="F104" s="59">
        <f t="shared" si="6"/>
        <v>76.40370478817673</v>
      </c>
      <c r="G104" s="14">
        <f t="shared" si="7"/>
        <v>66.07633131993794</v>
      </c>
      <c r="H104" s="59">
        <f t="shared" si="8"/>
        <v>114.56194917251672</v>
      </c>
    </row>
    <row r="105" spans="1:8" ht="12" customHeight="1">
      <c r="A105" s="21" t="s">
        <v>93</v>
      </c>
      <c r="B105" s="19">
        <v>110</v>
      </c>
      <c r="C105" s="20">
        <v>171.2</v>
      </c>
      <c r="D105" s="19">
        <v>90.3</v>
      </c>
      <c r="E105" s="19">
        <v>5.6</v>
      </c>
      <c r="F105" s="59">
        <f t="shared" si="6"/>
        <v>82.0909090909091</v>
      </c>
      <c r="G105" s="14">
        <f t="shared" si="7"/>
        <v>52.74532710280374</v>
      </c>
      <c r="H105" s="59">
        <f t="shared" si="8"/>
        <v>1612.5</v>
      </c>
    </row>
    <row r="106" spans="1:8" ht="13.5" customHeight="1">
      <c r="A106" s="21" t="s">
        <v>92</v>
      </c>
      <c r="B106" s="19">
        <v>32334.5</v>
      </c>
      <c r="C106" s="20">
        <v>37344.2</v>
      </c>
      <c r="D106" s="19">
        <v>24698.5</v>
      </c>
      <c r="E106" s="19">
        <v>20188.7</v>
      </c>
      <c r="F106" s="59">
        <f t="shared" si="6"/>
        <v>76.38435726545949</v>
      </c>
      <c r="G106" s="14">
        <f t="shared" si="7"/>
        <v>66.1374457077672</v>
      </c>
      <c r="H106" s="59">
        <f t="shared" si="8"/>
        <v>122.33823871769852</v>
      </c>
    </row>
    <row r="107" spans="1:8" ht="12" customHeight="1">
      <c r="A107" s="42" t="s">
        <v>89</v>
      </c>
      <c r="B107" s="19"/>
      <c r="C107" s="44">
        <v>13651.8</v>
      </c>
      <c r="D107" s="19">
        <v>6302.1</v>
      </c>
      <c r="E107" s="19"/>
      <c r="F107" s="59"/>
      <c r="G107" s="14">
        <f t="shared" si="7"/>
        <v>46.163143321759776</v>
      </c>
      <c r="H107" s="59"/>
    </row>
    <row r="108" spans="1:8" ht="9.75">
      <c r="A108" s="21" t="s">
        <v>104</v>
      </c>
      <c r="B108" s="19"/>
      <c r="C108" s="20"/>
      <c r="D108" s="19">
        <v>0</v>
      </c>
      <c r="E108" s="19">
        <v>1443.6</v>
      </c>
      <c r="F108" s="59"/>
      <c r="G108" s="14"/>
      <c r="H108" s="59">
        <f t="shared" si="8"/>
        <v>0</v>
      </c>
    </row>
    <row r="109" spans="1:8" ht="9.75">
      <c r="A109" s="42" t="s">
        <v>89</v>
      </c>
      <c r="B109" s="19"/>
      <c r="C109" s="20"/>
      <c r="D109" s="19">
        <v>0</v>
      </c>
      <c r="E109" s="19">
        <v>1443.6</v>
      </c>
      <c r="F109" s="59"/>
      <c r="G109" s="14"/>
      <c r="H109" s="59">
        <f t="shared" si="8"/>
        <v>0</v>
      </c>
    </row>
    <row r="110" spans="1:8" ht="9.75">
      <c r="A110" s="21" t="s">
        <v>103</v>
      </c>
      <c r="B110" s="19"/>
      <c r="C110" s="20"/>
      <c r="D110" s="19">
        <v>0</v>
      </c>
      <c r="E110" s="19"/>
      <c r="F110" s="59"/>
      <c r="G110" s="14"/>
      <c r="H110" s="59"/>
    </row>
    <row r="111" spans="1:8" ht="9.75" hidden="1">
      <c r="A111" s="42"/>
      <c r="B111" s="19"/>
      <c r="C111" s="20"/>
      <c r="D111" s="19"/>
      <c r="E111" s="19"/>
      <c r="F111" s="59" t="e">
        <f t="shared" si="6"/>
        <v>#DIV/0!</v>
      </c>
      <c r="G111" s="14" t="e">
        <f t="shared" si="7"/>
        <v>#DIV/0!</v>
      </c>
      <c r="H111" s="59" t="e">
        <f t="shared" si="8"/>
        <v>#DIV/0!</v>
      </c>
    </row>
    <row r="112" spans="1:8" ht="12" customHeight="1">
      <c r="A112" s="26" t="s">
        <v>20</v>
      </c>
      <c r="B112" s="16">
        <f>B113+B117+B116</f>
        <v>4288.5</v>
      </c>
      <c r="C112" s="17">
        <v>3293.1</v>
      </c>
      <c r="D112" s="16">
        <v>1257.8</v>
      </c>
      <c r="E112" s="16">
        <v>13601.4</v>
      </c>
      <c r="F112" s="59">
        <f t="shared" si="6"/>
        <v>29.329602425090357</v>
      </c>
      <c r="G112" s="14">
        <f t="shared" si="7"/>
        <v>38.195013816768395</v>
      </c>
      <c r="H112" s="59">
        <f t="shared" si="8"/>
        <v>9.24757745526196</v>
      </c>
    </row>
    <row r="113" spans="1:8" ht="10.5" customHeight="1">
      <c r="A113" s="21" t="s">
        <v>21</v>
      </c>
      <c r="B113" s="19">
        <v>2788.5</v>
      </c>
      <c r="C113" s="20">
        <v>3143.1</v>
      </c>
      <c r="D113" s="19">
        <v>1108.8</v>
      </c>
      <c r="E113" s="19">
        <v>8210.9</v>
      </c>
      <c r="F113" s="59">
        <f t="shared" si="6"/>
        <v>39.76331360946745</v>
      </c>
      <c r="G113" s="14">
        <f t="shared" si="7"/>
        <v>35.27727402882505</v>
      </c>
      <c r="H113" s="59">
        <f t="shared" si="8"/>
        <v>13.504000779451705</v>
      </c>
    </row>
    <row r="114" spans="1:8" ht="9.75">
      <c r="A114" s="42" t="s">
        <v>88</v>
      </c>
      <c r="B114" s="19"/>
      <c r="C114" s="20"/>
      <c r="D114" s="19"/>
      <c r="E114" s="19"/>
      <c r="F114" s="59"/>
      <c r="G114" s="14"/>
      <c r="H114" s="59"/>
    </row>
    <row r="115" spans="1:8" ht="18" customHeight="1">
      <c r="A115" s="42" t="s">
        <v>90</v>
      </c>
      <c r="B115" s="43">
        <v>1788.5</v>
      </c>
      <c r="C115" s="44">
        <v>1852.4</v>
      </c>
      <c r="D115" s="43"/>
      <c r="E115" s="43">
        <v>2834.8</v>
      </c>
      <c r="F115" s="59">
        <f t="shared" si="6"/>
        <v>0</v>
      </c>
      <c r="G115" s="14">
        <f t="shared" si="7"/>
        <v>0</v>
      </c>
      <c r="H115" s="59">
        <f t="shared" si="8"/>
        <v>0</v>
      </c>
    </row>
    <row r="116" spans="1:8" ht="16.5" customHeight="1">
      <c r="A116" s="21" t="s">
        <v>22</v>
      </c>
      <c r="B116" s="19"/>
      <c r="C116" s="20">
        <v>100</v>
      </c>
      <c r="D116" s="19">
        <v>99</v>
      </c>
      <c r="E116" s="19">
        <v>989.4</v>
      </c>
      <c r="F116" s="59"/>
      <c r="G116" s="14">
        <f t="shared" si="7"/>
        <v>99</v>
      </c>
      <c r="H116" s="59">
        <f t="shared" si="8"/>
        <v>10.006064281382656</v>
      </c>
    </row>
    <row r="117" spans="1:8" ht="17.25" customHeight="1">
      <c r="A117" s="21" t="s">
        <v>68</v>
      </c>
      <c r="B117" s="19">
        <v>1500</v>
      </c>
      <c r="C117" s="20">
        <v>50</v>
      </c>
      <c r="D117" s="19">
        <v>50</v>
      </c>
      <c r="E117" s="19">
        <v>4401.1</v>
      </c>
      <c r="F117" s="59">
        <f t="shared" si="6"/>
        <v>3.3333333333333335</v>
      </c>
      <c r="G117" s="14">
        <f t="shared" si="7"/>
        <v>100</v>
      </c>
      <c r="H117" s="59">
        <f t="shared" si="8"/>
        <v>1.1360796164595213</v>
      </c>
    </row>
    <row r="118" spans="1:8" ht="10.5" customHeight="1">
      <c r="A118" s="42" t="s">
        <v>90</v>
      </c>
      <c r="B118" s="46"/>
      <c r="C118" s="44">
        <v>50</v>
      </c>
      <c r="D118" s="43">
        <v>50</v>
      </c>
      <c r="E118" s="46">
        <v>3996.4</v>
      </c>
      <c r="F118" s="59"/>
      <c r="G118" s="14">
        <f t="shared" si="7"/>
        <v>100</v>
      </c>
      <c r="H118" s="59">
        <f t="shared" si="8"/>
        <v>1.251126013412071</v>
      </c>
    </row>
    <row r="119" spans="1:8" ht="15" customHeight="1" hidden="1">
      <c r="A119" s="21" t="s">
        <v>115</v>
      </c>
      <c r="B119" s="46">
        <v>0</v>
      </c>
      <c r="C119" s="47"/>
      <c r="D119" s="46"/>
      <c r="E119" s="46"/>
      <c r="F119" s="59" t="e">
        <f t="shared" si="6"/>
        <v>#DIV/0!</v>
      </c>
      <c r="G119" s="14" t="e">
        <f t="shared" si="7"/>
        <v>#DIV/0!</v>
      </c>
      <c r="H119" s="59" t="e">
        <f t="shared" si="8"/>
        <v>#DIV/0!</v>
      </c>
    </row>
    <row r="120" spans="1:8" ht="13.5" customHeight="1">
      <c r="A120" s="26" t="s">
        <v>23</v>
      </c>
      <c r="B120" s="16">
        <v>182878</v>
      </c>
      <c r="C120" s="17">
        <v>221956</v>
      </c>
      <c r="D120" s="16">
        <v>184158</v>
      </c>
      <c r="E120" s="16">
        <v>120334.7</v>
      </c>
      <c r="F120" s="59">
        <f t="shared" si="6"/>
        <v>100.69992016535613</v>
      </c>
      <c r="G120" s="14">
        <f t="shared" si="7"/>
        <v>82.97049865739156</v>
      </c>
      <c r="H120" s="59">
        <f t="shared" si="8"/>
        <v>153.03815109025078</v>
      </c>
    </row>
    <row r="121" spans="1:8" ht="11.25" customHeight="1">
      <c r="A121" s="21" t="s">
        <v>17</v>
      </c>
      <c r="B121" s="19">
        <v>7620.4</v>
      </c>
      <c r="C121" s="20">
        <v>7677</v>
      </c>
      <c r="D121" s="19">
        <v>6257.4</v>
      </c>
      <c r="E121" s="19">
        <v>92359.2</v>
      </c>
      <c r="F121" s="59">
        <f t="shared" si="6"/>
        <v>82.1137998005354</v>
      </c>
      <c r="G121" s="14">
        <f t="shared" si="7"/>
        <v>81.50840171942164</v>
      </c>
      <c r="H121" s="59">
        <f t="shared" si="8"/>
        <v>6.7750695112127435</v>
      </c>
    </row>
    <row r="122" spans="1:8" s="2" customFormat="1" ht="18" customHeight="1">
      <c r="A122" s="40" t="s">
        <v>116</v>
      </c>
      <c r="B122" s="19">
        <v>171825.9</v>
      </c>
      <c r="C122" s="19">
        <v>190783.9</v>
      </c>
      <c r="D122" s="19">
        <v>155308.4</v>
      </c>
      <c r="E122" s="19">
        <v>0</v>
      </c>
      <c r="F122" s="59">
        <f t="shared" si="6"/>
        <v>90.38707203046805</v>
      </c>
      <c r="G122" s="14">
        <f t="shared" si="7"/>
        <v>81.40540160883597</v>
      </c>
      <c r="H122" s="59"/>
    </row>
    <row r="123" spans="1:8" ht="21.75" customHeight="1" hidden="1">
      <c r="A123" s="21" t="s">
        <v>99</v>
      </c>
      <c r="B123" s="19">
        <v>0</v>
      </c>
      <c r="C123" s="20">
        <v>37.9</v>
      </c>
      <c r="D123" s="19">
        <v>0</v>
      </c>
      <c r="E123" s="19">
        <v>0</v>
      </c>
      <c r="F123" s="59" t="e">
        <f t="shared" si="6"/>
        <v>#DIV/0!</v>
      </c>
      <c r="G123" s="14">
        <f t="shared" si="7"/>
        <v>0</v>
      </c>
      <c r="H123" s="59" t="e">
        <f t="shared" si="8"/>
        <v>#DIV/0!</v>
      </c>
    </row>
    <row r="124" spans="1:8" ht="13.5" customHeight="1">
      <c r="A124" s="26" t="s">
        <v>94</v>
      </c>
      <c r="B124" s="12">
        <v>4965.8</v>
      </c>
      <c r="C124" s="13">
        <v>8602.1</v>
      </c>
      <c r="D124" s="12">
        <v>7351.1</v>
      </c>
      <c r="E124" s="12">
        <v>5241.9</v>
      </c>
      <c r="F124" s="59">
        <f t="shared" si="6"/>
        <v>148.0345563655403</v>
      </c>
      <c r="G124" s="14">
        <f t="shared" si="7"/>
        <v>85.45703956010742</v>
      </c>
      <c r="H124" s="59">
        <f t="shared" si="8"/>
        <v>140.23731852954083</v>
      </c>
    </row>
    <row r="125" spans="1:8" s="2" customFormat="1" ht="12" customHeight="1">
      <c r="A125" s="40" t="s">
        <v>117</v>
      </c>
      <c r="B125" s="19">
        <v>4965.8</v>
      </c>
      <c r="C125" s="19">
        <v>6305.8</v>
      </c>
      <c r="D125" s="19">
        <v>5054.8</v>
      </c>
      <c r="E125" s="19"/>
      <c r="F125" s="59">
        <f t="shared" si="6"/>
        <v>101.7922590519151</v>
      </c>
      <c r="G125" s="14">
        <f t="shared" si="7"/>
        <v>80.16112150718386</v>
      </c>
      <c r="H125" s="59"/>
    </row>
    <row r="126" spans="1:8" s="2" customFormat="1" ht="12.75" customHeight="1">
      <c r="A126" s="40" t="s">
        <v>100</v>
      </c>
      <c r="B126" s="19">
        <v>0</v>
      </c>
      <c r="C126" s="19">
        <v>0</v>
      </c>
      <c r="D126" s="19"/>
      <c r="E126" s="19">
        <v>849.9</v>
      </c>
      <c r="F126" s="59"/>
      <c r="G126" s="14"/>
      <c r="H126" s="59">
        <f t="shared" si="8"/>
        <v>0</v>
      </c>
    </row>
    <row r="127" spans="1:8" s="2" customFormat="1" ht="11.25" customHeight="1">
      <c r="A127" s="48" t="s">
        <v>89</v>
      </c>
      <c r="B127" s="19"/>
      <c r="C127" s="43">
        <v>2296.3</v>
      </c>
      <c r="D127" s="43">
        <v>2296.3</v>
      </c>
      <c r="E127" s="19">
        <v>262</v>
      </c>
      <c r="F127" s="59"/>
      <c r="G127" s="14">
        <f t="shared" si="7"/>
        <v>100</v>
      </c>
      <c r="H127" s="59">
        <f t="shared" si="8"/>
        <v>876.4503816793895</v>
      </c>
    </row>
    <row r="128" spans="1:8" ht="12" customHeight="1">
      <c r="A128" s="26" t="s">
        <v>95</v>
      </c>
      <c r="B128" s="16">
        <v>0</v>
      </c>
      <c r="C128" s="17">
        <v>0</v>
      </c>
      <c r="D128" s="16">
        <v>0</v>
      </c>
      <c r="E128" s="16">
        <v>22248.4</v>
      </c>
      <c r="F128" s="59"/>
      <c r="G128" s="14"/>
      <c r="H128" s="59">
        <f t="shared" si="8"/>
        <v>0</v>
      </c>
    </row>
    <row r="129" spans="1:8" ht="10.5" customHeight="1">
      <c r="A129" s="26" t="s">
        <v>24</v>
      </c>
      <c r="B129" s="16">
        <f>B130+B131+B134</f>
        <v>4113</v>
      </c>
      <c r="C129" s="17">
        <v>15757.1</v>
      </c>
      <c r="D129" s="16">
        <v>10058.6</v>
      </c>
      <c r="E129" s="16">
        <v>10080.1</v>
      </c>
      <c r="F129" s="59">
        <f t="shared" si="6"/>
        <v>244.55628495015804</v>
      </c>
      <c r="G129" s="14">
        <f t="shared" si="7"/>
        <v>63.83535041346441</v>
      </c>
      <c r="H129" s="59">
        <f t="shared" si="8"/>
        <v>99.7867084651938</v>
      </c>
    </row>
    <row r="130" spans="1:8" ht="9" customHeight="1">
      <c r="A130" s="21" t="s">
        <v>25</v>
      </c>
      <c r="B130" s="19">
        <v>280.1</v>
      </c>
      <c r="C130" s="20">
        <v>200.1</v>
      </c>
      <c r="D130" s="19">
        <v>102.3</v>
      </c>
      <c r="E130" s="19">
        <v>99.4</v>
      </c>
      <c r="F130" s="59">
        <f t="shared" si="6"/>
        <v>36.52267047483041</v>
      </c>
      <c r="G130" s="14">
        <f t="shared" si="7"/>
        <v>51.12443778110944</v>
      </c>
      <c r="H130" s="59">
        <f t="shared" si="8"/>
        <v>102.91750503018106</v>
      </c>
    </row>
    <row r="131" spans="1:8" ht="11.25" customHeight="1">
      <c r="A131" s="21" t="s">
        <v>26</v>
      </c>
      <c r="B131" s="19">
        <v>1622.7</v>
      </c>
      <c r="C131" s="20">
        <v>9257.3</v>
      </c>
      <c r="D131" s="19">
        <v>7555.8</v>
      </c>
      <c r="E131" s="19">
        <v>7444.2</v>
      </c>
      <c r="F131" s="59">
        <f t="shared" si="6"/>
        <v>465.63135514882606</v>
      </c>
      <c r="G131" s="14">
        <f t="shared" si="7"/>
        <v>81.6199107731196</v>
      </c>
      <c r="H131" s="59">
        <f t="shared" si="8"/>
        <v>101.49915370355444</v>
      </c>
    </row>
    <row r="132" spans="1:8" ht="9.75">
      <c r="A132" s="42" t="s">
        <v>88</v>
      </c>
      <c r="B132" s="19"/>
      <c r="C132" s="20"/>
      <c r="D132" s="19"/>
      <c r="E132" s="19"/>
      <c r="F132" s="59"/>
      <c r="G132" s="14"/>
      <c r="H132" s="59"/>
    </row>
    <row r="133" spans="1:8" ht="9.75" customHeight="1">
      <c r="A133" s="42" t="s">
        <v>89</v>
      </c>
      <c r="B133" s="43">
        <v>1611.4</v>
      </c>
      <c r="C133" s="44">
        <v>9246.04</v>
      </c>
      <c r="D133" s="43">
        <v>7554.4</v>
      </c>
      <c r="E133" s="43">
        <v>7442.6</v>
      </c>
      <c r="F133" s="59">
        <f t="shared" si="6"/>
        <v>468.80973066898343</v>
      </c>
      <c r="G133" s="14">
        <f t="shared" si="7"/>
        <v>81.70416740572179</v>
      </c>
      <c r="H133" s="59">
        <f t="shared" si="8"/>
        <v>101.50216322252976</v>
      </c>
    </row>
    <row r="134" spans="1:8" ht="7.5" customHeight="1">
      <c r="A134" s="21" t="s">
        <v>59</v>
      </c>
      <c r="B134" s="19">
        <v>2210.2</v>
      </c>
      <c r="C134" s="20">
        <v>6299.7</v>
      </c>
      <c r="D134" s="19">
        <v>2400.5</v>
      </c>
      <c r="E134" s="19">
        <v>2536.5</v>
      </c>
      <c r="F134" s="59">
        <f t="shared" si="6"/>
        <v>108.61008053569815</v>
      </c>
      <c r="G134" s="14">
        <f t="shared" si="7"/>
        <v>38.10498912646634</v>
      </c>
      <c r="H134" s="59">
        <f t="shared" si="8"/>
        <v>94.63828109599842</v>
      </c>
    </row>
    <row r="135" spans="1:8" ht="11.25" customHeight="1">
      <c r="A135" s="42" t="s">
        <v>89</v>
      </c>
      <c r="B135" s="19">
        <v>742.3</v>
      </c>
      <c r="C135" s="44">
        <v>4778.4</v>
      </c>
      <c r="D135" s="43">
        <v>1485</v>
      </c>
      <c r="E135" s="19">
        <v>1484.9</v>
      </c>
      <c r="F135" s="59">
        <f t="shared" si="6"/>
        <v>200.05388656877275</v>
      </c>
      <c r="G135" s="14">
        <f t="shared" si="7"/>
        <v>31.077348066298345</v>
      </c>
      <c r="H135" s="59">
        <f t="shared" si="8"/>
        <v>100.006734460233</v>
      </c>
    </row>
    <row r="136" spans="1:8" ht="11.25" customHeight="1">
      <c r="A136" s="26" t="s">
        <v>80</v>
      </c>
      <c r="B136" s="12">
        <v>180</v>
      </c>
      <c r="C136" s="13">
        <v>254.3</v>
      </c>
      <c r="D136" s="12">
        <v>177.3</v>
      </c>
      <c r="E136" s="12">
        <v>1383.3</v>
      </c>
      <c r="F136" s="59">
        <f t="shared" si="6"/>
        <v>98.50000000000001</v>
      </c>
      <c r="G136" s="14">
        <f t="shared" si="7"/>
        <v>69.72080220212348</v>
      </c>
      <c r="H136" s="59">
        <f t="shared" si="8"/>
        <v>12.817176317501627</v>
      </c>
    </row>
    <row r="137" spans="1:8" ht="12" customHeight="1">
      <c r="A137" s="21" t="s">
        <v>116</v>
      </c>
      <c r="B137" s="19">
        <v>180</v>
      </c>
      <c r="C137" s="20">
        <v>180</v>
      </c>
      <c r="D137" s="19">
        <v>103</v>
      </c>
      <c r="E137" s="19"/>
      <c r="F137" s="59">
        <f t="shared" si="6"/>
        <v>57.22222222222222</v>
      </c>
      <c r="G137" s="14">
        <f t="shared" si="7"/>
        <v>57.22222222222222</v>
      </c>
      <c r="H137" s="59"/>
    </row>
    <row r="138" spans="1:8" ht="12.75" customHeight="1">
      <c r="A138" s="26" t="s">
        <v>27</v>
      </c>
      <c r="B138" s="16">
        <f>B139+B140</f>
        <v>24205.6</v>
      </c>
      <c r="C138" s="16">
        <f>C139+C140</f>
        <v>26755.6</v>
      </c>
      <c r="D138" s="16">
        <f>D139+D140</f>
        <v>22357.7</v>
      </c>
      <c r="E138" s="16">
        <v>18710.6</v>
      </c>
      <c r="F138" s="59">
        <f t="shared" si="6"/>
        <v>92.36581617476949</v>
      </c>
      <c r="G138" s="14">
        <f t="shared" si="7"/>
        <v>83.5626934174528</v>
      </c>
      <c r="H138" s="59">
        <f t="shared" si="8"/>
        <v>119.49215952454759</v>
      </c>
    </row>
    <row r="139" spans="1:8" ht="10.5" customHeight="1">
      <c r="A139" s="21" t="s">
        <v>96</v>
      </c>
      <c r="B139" s="19">
        <v>23255.6</v>
      </c>
      <c r="C139" s="20">
        <v>25805.6</v>
      </c>
      <c r="D139" s="19">
        <v>21407.7</v>
      </c>
      <c r="E139" s="19">
        <v>18315.6</v>
      </c>
      <c r="F139" s="59">
        <f t="shared" si="6"/>
        <v>92.05395689640345</v>
      </c>
      <c r="G139" s="14">
        <f t="shared" si="7"/>
        <v>82.95757509997831</v>
      </c>
      <c r="H139" s="59">
        <f t="shared" si="8"/>
        <v>116.882329817205</v>
      </c>
    </row>
    <row r="140" spans="1:8" ht="15.75" customHeight="1">
      <c r="A140" s="21" t="s">
        <v>97</v>
      </c>
      <c r="B140" s="19">
        <v>950</v>
      </c>
      <c r="C140" s="20">
        <v>950</v>
      </c>
      <c r="D140" s="19">
        <v>950</v>
      </c>
      <c r="E140" s="19">
        <v>395</v>
      </c>
      <c r="F140" s="59">
        <f t="shared" si="6"/>
        <v>100</v>
      </c>
      <c r="G140" s="14">
        <f t="shared" si="7"/>
        <v>100</v>
      </c>
      <c r="H140" s="59">
        <f t="shared" si="8"/>
        <v>240.50632911392404</v>
      </c>
    </row>
    <row r="141" spans="1:8" s="35" customFormat="1" ht="16.5" customHeight="1">
      <c r="A141" s="33" t="s">
        <v>28</v>
      </c>
      <c r="B141" s="49">
        <f>B95+B102+B104+B112+B120+B124+B128+B129+B138+B99+B136</f>
        <v>273488.5</v>
      </c>
      <c r="C141" s="49">
        <f>C95+C99+C102+C104+C112+C120+C124+C129+C128+C136+C138</f>
        <v>335789.5999999999</v>
      </c>
      <c r="D141" s="49">
        <f>D95+D99+D102+D104+D112+D120+D124+D129+D128+D136+D138</f>
        <v>266504.4</v>
      </c>
      <c r="E141" s="49">
        <f>E95+E102+E104+E112+E120+E124+E128+E129+E138+E99+E136</f>
        <v>229931.4</v>
      </c>
      <c r="F141" s="55">
        <f t="shared" si="6"/>
        <v>97.44629116032301</v>
      </c>
      <c r="G141" s="56">
        <f t="shared" si="7"/>
        <v>79.36648425085234</v>
      </c>
      <c r="H141" s="55">
        <f t="shared" si="8"/>
        <v>115.90604849968295</v>
      </c>
    </row>
    <row r="142" spans="1:8" ht="9.75" hidden="1">
      <c r="A142" s="42" t="s">
        <v>88</v>
      </c>
      <c r="B142" s="12"/>
      <c r="C142" s="13"/>
      <c r="D142" s="12"/>
      <c r="E142" s="12"/>
      <c r="F142" s="59" t="e">
        <f t="shared" si="6"/>
        <v>#DIV/0!</v>
      </c>
      <c r="G142" s="14"/>
      <c r="H142" s="59" t="e">
        <f t="shared" si="8"/>
        <v>#DIV/0!</v>
      </c>
    </row>
    <row r="143" spans="1:8" ht="12.75" customHeight="1">
      <c r="A143" s="42" t="s">
        <v>89</v>
      </c>
      <c r="B143" s="43">
        <f>B101+B115+B133+B138+B135+B118</f>
        <v>29373.699999999997</v>
      </c>
      <c r="C143" s="43">
        <f>C101+C115+C133+C138+C135+C118+C107+C127</f>
        <v>59666.44</v>
      </c>
      <c r="D143" s="43">
        <f>D101+D115+D133+D138+D135+D118+D107+D127</f>
        <v>41081.4</v>
      </c>
      <c r="E143" s="43">
        <f>E101+E115+E133+E138+E135+E118+E127+E109</f>
        <v>37153.5</v>
      </c>
      <c r="F143" s="59"/>
      <c r="G143" s="14"/>
      <c r="H143" s="59"/>
    </row>
    <row r="144" spans="1:8" ht="27.75" customHeight="1">
      <c r="A144" s="26" t="s">
        <v>32</v>
      </c>
      <c r="B144" s="50">
        <f>B92-B141</f>
        <v>-4000</v>
      </c>
      <c r="C144" s="51">
        <f>C92-C141</f>
        <v>-3729.6999999999534</v>
      </c>
      <c r="D144" s="50">
        <f>D92-D141</f>
        <v>10846</v>
      </c>
      <c r="E144" s="50">
        <f>E92-E141</f>
        <v>15462.899999999994</v>
      </c>
      <c r="F144" s="59"/>
      <c r="G144" s="14"/>
      <c r="H144" s="59"/>
    </row>
    <row r="145" spans="1:8" ht="9.75">
      <c r="A145" s="52"/>
      <c r="B145" s="2"/>
      <c r="C145" s="2"/>
      <c r="H145" s="57"/>
    </row>
    <row r="146" spans="1:8" ht="9.75">
      <c r="A146" s="1" t="s">
        <v>126</v>
      </c>
      <c r="B146" s="2"/>
      <c r="C146" s="2" t="s">
        <v>123</v>
      </c>
      <c r="H146" s="57"/>
    </row>
    <row r="147" spans="1:8" ht="9.75">
      <c r="A147" s="53"/>
      <c r="B147" s="2"/>
      <c r="C147" s="2"/>
      <c r="E147" s="65"/>
      <c r="F147" s="65"/>
      <c r="G147" s="65"/>
      <c r="H147" s="57"/>
    </row>
  </sheetData>
  <sheetProtection/>
  <mergeCells count="4">
    <mergeCell ref="A1:H1"/>
    <mergeCell ref="F3:H3"/>
    <mergeCell ref="A94:H94"/>
    <mergeCell ref="E147:G147"/>
  </mergeCells>
  <printOptions/>
  <pageMargins left="0.75" right="0.75" top="0.45" bottom="0.27" header="0.34" footer="0.5"/>
  <pageSetup horizontalDpi="600" verticalDpi="600" orientation="portrait" paperSize="9" scale="90" r:id="rId1"/>
  <rowBreaks count="2" manualBreakCount="2">
    <brk id="57" max="255" man="1"/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Данилова</cp:lastModifiedBy>
  <cp:lastPrinted>2012-11-09T13:31:36Z</cp:lastPrinted>
  <dcterms:created xsi:type="dcterms:W3CDTF">2006-03-13T07:15:44Z</dcterms:created>
  <dcterms:modified xsi:type="dcterms:W3CDTF">2012-11-23T13:55:14Z</dcterms:modified>
  <cp:category/>
  <cp:version/>
  <cp:contentType/>
  <cp:contentStatus/>
</cp:coreProperties>
</file>