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на01.03. " sheetId="1" r:id="rId1"/>
  </sheets>
  <definedNames/>
  <calcPr fullCalcOnLoad="1"/>
</workbook>
</file>

<file path=xl/sharedStrings.xml><?xml version="1.0" encoding="utf-8"?>
<sst xmlns="http://schemas.openxmlformats.org/spreadsheetml/2006/main" count="168" uniqueCount="154">
  <si>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</si>
  <si>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безвозмездные поступления</t>
  </si>
  <si>
    <t>Прочие безвозмездные поступления в бюдеты муниципальных районов</t>
  </si>
  <si>
    <t xml:space="preserve"> Прочие безвозмездные поступления учреждениям, находящимся в ведении органов местного самоуправления поселений</t>
  </si>
  <si>
    <t>Доходы от оказания услуг учреждениями, находящимися в ведении органов местного самоуправления поселений</t>
  </si>
  <si>
    <t xml:space="preserve">На составление (изменение и дополнение) списков кандидатов </t>
  </si>
  <si>
    <t xml:space="preserve"> Невыясненные поступления, зачисляемые в бюджеты муниципальных районов</t>
  </si>
  <si>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</si>
  <si>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</si>
  <si>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</si>
  <si>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</si>
  <si>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 на добычу общераспространенных полезных ископаемых</t>
  </si>
  <si>
    <t>Налог на добычу прочих полезных ископаемых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</si>
  <si>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</si>
  <si>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</si>
  <si>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</si>
  <si>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ПРОЧИЕ НЕНАЛОГОВЫЕ ДОХОДЫ</t>
  </si>
  <si>
    <t xml:space="preserve">         ИТОГО ДОХОДОВ</t>
  </si>
  <si>
    <t>Единый налог на вмененный доход для отдельных видов деятельности</t>
  </si>
  <si>
    <t>НАЛОГИ, СБОРЫ И РЕГУЛЯРНЫЕ ПЛАТЕЖИ ЗА ПОЛЬЗОВАНИЕ ПРИРОДНЫМИ РЕСУРСАМИ</t>
  </si>
  <si>
    <t xml:space="preserve">  НАЛОГОВЫЕ ДОХОДЫ</t>
  </si>
  <si>
    <t xml:space="preserve"> НЕНАЛОГОВЫЕ ДОХОДЫ</t>
  </si>
  <si>
    <t>НАЛОГИ НА ИМУЩЕСТВО</t>
  </si>
  <si>
    <t>Земельный налог</t>
  </si>
  <si>
    <t>1. ДОХОДЫ налоговые и неналоговые</t>
  </si>
  <si>
    <t>НАЛОГИ НА ПРИБЫЛЬ, ДОХОДЫ</t>
  </si>
  <si>
    <t>ДОХОДЫ ОТ ИСПОЛЬЗОВАНИЯ ИМУЩЕСТВА</t>
  </si>
  <si>
    <t>ЗАДОЛЖЕННОСТЬ И ПЕРЕРАСЧЕТЫ ПО ОТМЕНЕННЫМ НАЛОГАМ</t>
  </si>
  <si>
    <t>ДОХОДЫ ОТ ПРОДАЖИ МАТЕР-ЫХ И НЕМАТЕРИАЛЬНЫХ РЕСУРСОВ</t>
  </si>
  <si>
    <t>Налог с продаж</t>
  </si>
  <si>
    <t>% исп. к утверж. плану</t>
  </si>
  <si>
    <t xml:space="preserve">Налог на прибыль организаций, зачисл.  до        1 января 2005 г. в местные бюджеты </t>
  </si>
  <si>
    <t>(тыс.руб.)</t>
  </si>
  <si>
    <t>Прочие налоги и сборы</t>
  </si>
  <si>
    <t>ДОХОДЫ ОТ ОКАЗАНИЯ ПЛАТНЫХ УСЛУГ И КОМПЕНСАЦИЯ ЗАТРАТ ГОСУДАРСТВА</t>
  </si>
  <si>
    <t>Платежи за пользование природными ресурсами</t>
  </si>
  <si>
    <t>Проценты, полученные от предоставления бюджетных кредитов внутри стран</t>
  </si>
  <si>
    <t>Доходы от реализации имущества, находящегося в государственной и муниц. собственности</t>
  </si>
  <si>
    <t>Доходы от продажи земельных участков, находящегося в госуд. и  муниципальной собственности</t>
  </si>
  <si>
    <t>% исп. к уточ. плану</t>
  </si>
  <si>
    <t>Государственная пошлина за совершение нотариальных действий</t>
  </si>
  <si>
    <t>ГОСУДАРСТВЕННАЯ ПОШЛИНА</t>
  </si>
  <si>
    <t>Доходы, получаемые в виде арендной платы за земельные участки</t>
  </si>
  <si>
    <t xml:space="preserve">Доходы от сдачи в аренду имущества, находящегося в оперативном управлении органов управления </t>
  </si>
  <si>
    <t>ШТРАФЫ, САНКЦИИ,</t>
  </si>
  <si>
    <t>Субсидии  бюджетам субъектов РФ и муниципальных  образований</t>
  </si>
  <si>
    <t>ЗАДОЛЖЕННОСТЬ И ПЕРЕРАСЧЕТЫ ПО ОТМЕНЕННЫМ НАЛОГАМ, СБОРАМ И ИНЫМ ОБЯЗАТЕЛЬНЫМ ПЛАТЕЖАМ</t>
  </si>
  <si>
    <t xml:space="preserve"> 3.  БЕЗВОЗМЕЗДНЫЕ ПОСТУПЛЕНИЯ</t>
  </si>
  <si>
    <t>СОБСТВЕННЫЕ ДОХОДЫ</t>
  </si>
  <si>
    <t>Дотации по обеспечению сбаланс-сти</t>
  </si>
  <si>
    <t>Субвенции бюджетам субъектов РФ и муниципальных  образований</t>
  </si>
  <si>
    <t>Иные межбюджетные трансферты</t>
  </si>
  <si>
    <t>Налог на имущество  физических лиц</t>
  </si>
  <si>
    <t>Утвержд. план           на 2010 г.</t>
  </si>
  <si>
    <t>Уточнен. план на 2010 г.</t>
  </si>
  <si>
    <t>Государственная пошлина по делам, рассматриваемым в судах общей юрисдикции</t>
  </si>
  <si>
    <t xml:space="preserve"> 2.  ДОХОДЫ ОТ ПРЕДПРИНИМАТ. И ИНОЙ ПРИНОСЯЩЕЙ ДОХОД ДЕЯТЕЛЬНОСТИ</t>
  </si>
  <si>
    <t xml:space="preserve">  Дотации бюджетам муниц. районов на выравнивание уровня бюджетной обеспеченнности</t>
  </si>
  <si>
    <t>Платежи от государственных и муниципальных унитарных предприятий</t>
  </si>
  <si>
    <t>Почие субсидии</t>
  </si>
  <si>
    <t>Проведение переписи</t>
  </si>
  <si>
    <t>ЗАГС</t>
  </si>
  <si>
    <t>Воинский учет</t>
  </si>
  <si>
    <t>Выплата единовр. пособий сиротам</t>
  </si>
  <si>
    <t>Классное руководство</t>
  </si>
  <si>
    <t xml:space="preserve"> Субвенции на передаваемые полномочия</t>
  </si>
  <si>
    <t>Компенсация род платы</t>
  </si>
  <si>
    <t>Денежные выплаты ФАПам</t>
  </si>
  <si>
    <t xml:space="preserve">    -общеообраз. Процесс</t>
  </si>
  <si>
    <t xml:space="preserve">     -дотация поселениям</t>
  </si>
  <si>
    <t>из них:</t>
  </si>
  <si>
    <t xml:space="preserve">    - жилье по соцнайму</t>
  </si>
  <si>
    <t xml:space="preserve">    - содержание дорог в границах  МР</t>
  </si>
  <si>
    <t xml:space="preserve">    - содержание дорог в границах  поселений</t>
  </si>
  <si>
    <t xml:space="preserve">    - организация опеки</t>
  </si>
  <si>
    <t xml:space="preserve">   -адм. Комиссии</t>
  </si>
  <si>
    <t xml:space="preserve">   -ведение учета</t>
  </si>
  <si>
    <t>Прочие субвенции (КДН)</t>
  </si>
  <si>
    <t xml:space="preserve">     -проездные билеты</t>
  </si>
  <si>
    <t xml:space="preserve">    - комплектование  книжного фонда</t>
  </si>
  <si>
    <t>Возврат остатков</t>
  </si>
  <si>
    <t xml:space="preserve">   Субсидии  по обеспечению жильем граждан по ФЦП "Соц.развитие села"</t>
  </si>
  <si>
    <t xml:space="preserve">   Субсидии молодым семьям по ФЦП "Жилище"</t>
  </si>
  <si>
    <t>2. РАСХОДЫ</t>
  </si>
  <si>
    <t>Общегосударственные вопросы</t>
  </si>
  <si>
    <t xml:space="preserve">  - ФОТ с начислениями</t>
  </si>
  <si>
    <t xml:space="preserve">  - коммунальные услуги</t>
  </si>
  <si>
    <t xml:space="preserve">  - матзатраты</t>
  </si>
  <si>
    <t>Национальная оборона</t>
  </si>
  <si>
    <t>Нац.безопасность и правоохранительная деятельность</t>
  </si>
  <si>
    <t>Национальная экономика</t>
  </si>
  <si>
    <t xml:space="preserve">   - Сельское хозяйство </t>
  </si>
  <si>
    <t xml:space="preserve">   - Дорожное хозяйство</t>
  </si>
  <si>
    <t xml:space="preserve">   - Другие вопросы в области нац. экономики</t>
  </si>
  <si>
    <t>Жилищно-коммунальное хозяйство</t>
  </si>
  <si>
    <t xml:space="preserve">  - Жилищное хозяйство</t>
  </si>
  <si>
    <t xml:space="preserve">  - Коммунальное хозяйство</t>
  </si>
  <si>
    <t xml:space="preserve">  - Благоустройство</t>
  </si>
  <si>
    <t xml:space="preserve">   - Другие вопросы в области ЖКХ</t>
  </si>
  <si>
    <t>Охрана окружающей среды</t>
  </si>
  <si>
    <t>Образование</t>
  </si>
  <si>
    <t xml:space="preserve">   - коммунальные услуги</t>
  </si>
  <si>
    <t xml:space="preserve">   - матзатраты</t>
  </si>
  <si>
    <t xml:space="preserve">Культура </t>
  </si>
  <si>
    <t xml:space="preserve">   - ФОТ с начислениями</t>
  </si>
  <si>
    <t xml:space="preserve">Здравоохранение </t>
  </si>
  <si>
    <t>Здравоохранение</t>
  </si>
  <si>
    <t xml:space="preserve">     - ФОТ с начислениями</t>
  </si>
  <si>
    <t xml:space="preserve">     - коммунальные услуги</t>
  </si>
  <si>
    <t xml:space="preserve">     - матзатраты</t>
  </si>
  <si>
    <t>Другие вопросы в области здравоохранения</t>
  </si>
  <si>
    <t>Социальная политика</t>
  </si>
  <si>
    <t xml:space="preserve">   - Пенсионное обеспечение</t>
  </si>
  <si>
    <t xml:space="preserve">   - Социальное обеспечение населения</t>
  </si>
  <si>
    <t xml:space="preserve">   - Охрана семьи и детства</t>
  </si>
  <si>
    <t>Физическая культура и спорт</t>
  </si>
  <si>
    <t xml:space="preserve">    - расходы на содержание ФСК</t>
  </si>
  <si>
    <t xml:space="preserve">    - проведение мероприятий</t>
  </si>
  <si>
    <t>Межбюджетные трансферты</t>
  </si>
  <si>
    <t xml:space="preserve">            ИТОГО РАСХОДОВ</t>
  </si>
  <si>
    <t>Результат исполнения бюджета (дефицит"--", профицит"+")</t>
  </si>
  <si>
    <t>св2р</t>
  </si>
  <si>
    <t xml:space="preserve">Прочие доходы от оказания платных услуг получ.средств бюджетов муниц.районов и компенсация затрат бюджетов </t>
  </si>
  <si>
    <t>Субсидии  бюджетам на осуществление кап.ремонта</t>
  </si>
  <si>
    <t xml:space="preserve">кап.ремонт соцкульт.сферы  </t>
  </si>
  <si>
    <t>Другие вопросы в области культуры</t>
  </si>
  <si>
    <t>Начальник финансового отдела</t>
  </si>
  <si>
    <t>И.Г. Васильева</t>
  </si>
  <si>
    <t>На поощрение лучших учителей</t>
  </si>
  <si>
    <t>На обеспечение жилыми помещениями детей-сирот</t>
  </si>
  <si>
    <t xml:space="preserve">Прочие межбюджетные трансферты, передаваемые бюджетам муниципальных районов 
</t>
  </si>
  <si>
    <t xml:space="preserve">    -Водные ресурсы </t>
  </si>
  <si>
    <t xml:space="preserve">Культура,Кинематография </t>
  </si>
  <si>
    <t>Субсидии  бюджетам МР на обеспечение мероприятий по кап.ремонту многоквартирных домов</t>
  </si>
  <si>
    <t>Субсидии  бюджетам МР на модернизацию региональных систем общего образования</t>
  </si>
  <si>
    <t>Субсидии бюджетам МР на реализацию федеральных целевых программ("Жилище")</t>
  </si>
  <si>
    <t>Государственная пошлина за государственную регистрацию транспортных средств</t>
  </si>
  <si>
    <t>Субвенции бюджетам муниципальных районов на модернизацию региональных систем общего образования</t>
  </si>
  <si>
    <t xml:space="preserve">Прочие межбюджетные трансферты на возмещение налога на имущество
</t>
  </si>
  <si>
    <t xml:space="preserve">Прочие межбюджетные трансферты на профобучение женщин,находящихся в отпуске до 3 лет
</t>
  </si>
  <si>
    <t>% исп. 2012 г. к 2011г.</t>
  </si>
  <si>
    <t>Субсидии бюджетам МР на проведение энергоаудита</t>
  </si>
  <si>
    <t>Уточ.план на 2012 год</t>
  </si>
  <si>
    <t>Утвержд. план на 2012 год</t>
  </si>
  <si>
    <t>Другие вопросы в области образования</t>
  </si>
  <si>
    <t>св3р</t>
  </si>
  <si>
    <t>Утвержд.план на 2012 год</t>
  </si>
  <si>
    <t>Уточ. план на 2012год</t>
  </si>
  <si>
    <t xml:space="preserve"> ИСПОЛНЕНИЕ   КОНСОЛИДИРОВАННОГО БЮДЖЕТА  НА 01 марта  2012 г.</t>
  </si>
  <si>
    <t>Исполнено на 01.03.2012</t>
  </si>
  <si>
    <t>Исполнено на 01.03.2011</t>
  </si>
  <si>
    <t>св49р</t>
  </si>
  <si>
    <t>св11р</t>
  </si>
  <si>
    <t>св9р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</si>
</sst>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;[Red]#,##0.0"/>
  </numFmts>
  <fonts count="17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b/>
      <u val="single"/>
      <sz val="10"/>
      <name val="Arial Cyr"/>
      <family val="2"/>
    </font>
    <font>
      <b/>
      <i/>
      <u val="single"/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i/>
      <sz val="9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0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165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165" fontId="0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right"/>
    </xf>
    <xf numFmtId="165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/>
    </xf>
    <xf numFmtId="165" fontId="2" fillId="0" borderId="1" xfId="0" applyNumberFormat="1" applyFont="1" applyFill="1" applyBorder="1" applyAlignment="1">
      <alignment horizontal="right" vertical="center"/>
    </xf>
    <xf numFmtId="165" fontId="0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/>
    </xf>
    <xf numFmtId="165" fontId="0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64" fontId="1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 wrapText="1"/>
    </xf>
    <xf numFmtId="165" fontId="0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right" vertical="center"/>
    </xf>
    <xf numFmtId="165" fontId="0" fillId="0" borderId="1" xfId="0" applyNumberFormat="1" applyFont="1" applyFill="1" applyBorder="1" applyAlignment="1">
      <alignment horizontal="right" vertical="center"/>
    </xf>
    <xf numFmtId="165" fontId="0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/>
    </xf>
    <xf numFmtId="165" fontId="5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4" fillId="0" borderId="1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165" fontId="3" fillId="0" borderId="1" xfId="0" applyNumberFormat="1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wrapText="1"/>
    </xf>
    <xf numFmtId="0" fontId="15" fillId="2" borderId="2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right" vertical="center"/>
    </xf>
    <xf numFmtId="0" fontId="14" fillId="2" borderId="3" xfId="0" applyFont="1" applyFill="1" applyBorder="1" applyAlignment="1">
      <alignment wrapText="1"/>
    </xf>
    <xf numFmtId="0" fontId="14" fillId="2" borderId="4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165" fontId="4" fillId="0" borderId="1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 wrapText="1"/>
    </xf>
    <xf numFmtId="0" fontId="14" fillId="2" borderId="3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4" fillId="2" borderId="1" xfId="0" applyFont="1" applyFill="1" applyBorder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14" fillId="2" borderId="1" xfId="0" applyFont="1" applyFill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workbookViewId="0" topLeftCell="A82">
      <selection activeCell="F95" sqref="F95"/>
    </sheetView>
  </sheetViews>
  <sheetFormatPr defaultColWidth="9.00390625" defaultRowHeight="12.75"/>
  <cols>
    <col min="1" max="1" width="36.875" style="0" customWidth="1"/>
    <col min="2" max="2" width="10.25390625" style="0" hidden="1" customWidth="1"/>
    <col min="3" max="3" width="10.75390625" style="0" hidden="1" customWidth="1"/>
    <col min="4" max="4" width="12.75390625" style="57" customWidth="1"/>
    <col min="5" max="5" width="11.25390625" style="78" customWidth="1"/>
    <col min="6" max="6" width="11.00390625" style="78" customWidth="1"/>
    <col min="7" max="7" width="12.25390625" style="57" customWidth="1"/>
    <col min="8" max="8" width="8.00390625" style="0" customWidth="1"/>
    <col min="9" max="9" width="8.625" style="0" customWidth="1"/>
    <col min="10" max="10" width="7.625" style="0" customWidth="1"/>
  </cols>
  <sheetData>
    <row r="1" spans="1:10" ht="12.75">
      <c r="A1" s="107" t="s">
        <v>148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2" customHeight="1">
      <c r="A2" s="1"/>
      <c r="B2" s="1"/>
      <c r="C2" s="1"/>
      <c r="D2" s="98"/>
      <c r="E2" s="62"/>
      <c r="F2" s="62"/>
      <c r="G2" s="98"/>
      <c r="H2" s="1"/>
      <c r="I2" s="108" t="s">
        <v>32</v>
      </c>
      <c r="J2" s="108"/>
    </row>
    <row r="3" spans="1:10" ht="54" customHeight="1">
      <c r="A3" s="9" t="s">
        <v>7</v>
      </c>
      <c r="B3" s="10" t="s">
        <v>53</v>
      </c>
      <c r="C3" s="10" t="s">
        <v>54</v>
      </c>
      <c r="D3" s="99" t="s">
        <v>142</v>
      </c>
      <c r="E3" s="63" t="s">
        <v>143</v>
      </c>
      <c r="F3" s="63" t="s">
        <v>149</v>
      </c>
      <c r="G3" s="99" t="s">
        <v>150</v>
      </c>
      <c r="H3" s="10" t="s">
        <v>30</v>
      </c>
      <c r="I3" s="10" t="s">
        <v>39</v>
      </c>
      <c r="J3" s="10" t="s">
        <v>140</v>
      </c>
    </row>
    <row r="4" spans="1:10" s="57" customFormat="1" ht="18.75" customHeight="1">
      <c r="A4" s="49" t="s">
        <v>24</v>
      </c>
      <c r="B4" s="48">
        <f aca="true" t="shared" si="0" ref="B4:G4">B5+B28</f>
        <v>59737.6</v>
      </c>
      <c r="C4" s="48">
        <f t="shared" si="0"/>
        <v>66222.79999999999</v>
      </c>
      <c r="D4" s="48">
        <f t="shared" si="0"/>
        <v>79888.6</v>
      </c>
      <c r="E4" s="48">
        <f t="shared" si="0"/>
        <v>79888.6</v>
      </c>
      <c r="F4" s="64">
        <f t="shared" si="0"/>
        <v>10563.3</v>
      </c>
      <c r="G4" s="48">
        <f t="shared" si="0"/>
        <v>8825.4</v>
      </c>
      <c r="H4" s="48">
        <f aca="true" t="shared" si="1" ref="H4:H15">F4/D4*100</f>
        <v>13.222537383306252</v>
      </c>
      <c r="I4" s="58">
        <f aca="true" t="shared" si="2" ref="I4:I15">F4/E4*100</f>
        <v>13.222537383306252</v>
      </c>
      <c r="J4" s="58">
        <f aca="true" t="shared" si="3" ref="J4:J9">F4/G4*100</f>
        <v>119.69202529063838</v>
      </c>
    </row>
    <row r="5" spans="1:10" ht="17.25" customHeight="1">
      <c r="A5" s="4" t="s">
        <v>20</v>
      </c>
      <c r="B5" s="11">
        <f>B6+B8+B11+B14+B17+B21</f>
        <v>53452</v>
      </c>
      <c r="C5" s="11">
        <f>C6+C8+C11+C14+C17+C21+C27</f>
        <v>57462.99999999999</v>
      </c>
      <c r="D5" s="48">
        <f>D6+D8+D11+D14+D17+D21+D27</f>
        <v>73784.1</v>
      </c>
      <c r="E5" s="48">
        <f>E6+E8+E11+E14+E17+E21+E27</f>
        <v>73784.1</v>
      </c>
      <c r="F5" s="64">
        <f>F6+F8+F11+F14+F17+F21+F27</f>
        <v>9777.4</v>
      </c>
      <c r="G5" s="48">
        <f>G6+G8+G11+G14+G17+G21+G27</f>
        <v>7876.6</v>
      </c>
      <c r="H5" s="48">
        <f t="shared" si="1"/>
        <v>13.2513644538593</v>
      </c>
      <c r="I5" s="58">
        <f t="shared" si="2"/>
        <v>13.2513644538593</v>
      </c>
      <c r="J5" s="58">
        <f t="shared" si="3"/>
        <v>124.13223979889798</v>
      </c>
    </row>
    <row r="6" spans="1:10" ht="16.5" customHeight="1">
      <c r="A6" s="5" t="s">
        <v>25</v>
      </c>
      <c r="B6" s="12">
        <f aca="true" t="shared" si="4" ref="B6:G6">B7</f>
        <v>40554.9</v>
      </c>
      <c r="C6" s="12">
        <f t="shared" si="4"/>
        <v>40554.9</v>
      </c>
      <c r="D6" s="50">
        <f t="shared" si="4"/>
        <v>58238.8</v>
      </c>
      <c r="E6" s="50">
        <f t="shared" si="4"/>
        <v>58238.8</v>
      </c>
      <c r="F6" s="65">
        <f t="shared" si="4"/>
        <v>6762</v>
      </c>
      <c r="G6" s="50">
        <f t="shared" si="4"/>
        <v>5472.2</v>
      </c>
      <c r="H6" s="48">
        <f t="shared" si="1"/>
        <v>11.61081615692631</v>
      </c>
      <c r="I6" s="58">
        <f t="shared" si="2"/>
        <v>11.61081615692631</v>
      </c>
      <c r="J6" s="58">
        <f t="shared" si="3"/>
        <v>123.57004495449728</v>
      </c>
    </row>
    <row r="7" spans="1:10" ht="15" customHeight="1">
      <c r="A7" s="2" t="s">
        <v>8</v>
      </c>
      <c r="B7" s="13">
        <v>40554.9</v>
      </c>
      <c r="C7" s="13">
        <v>40554.9</v>
      </c>
      <c r="D7" s="51">
        <v>58238.8</v>
      </c>
      <c r="E7" s="51">
        <v>58238.8</v>
      </c>
      <c r="F7" s="66">
        <v>6762</v>
      </c>
      <c r="G7" s="51">
        <v>5472.2</v>
      </c>
      <c r="H7" s="48">
        <f t="shared" si="1"/>
        <v>11.61081615692631</v>
      </c>
      <c r="I7" s="58">
        <f t="shared" si="2"/>
        <v>11.61081615692631</v>
      </c>
      <c r="J7" s="58">
        <f t="shared" si="3"/>
        <v>123.57004495449728</v>
      </c>
    </row>
    <row r="8" spans="1:10" ht="17.25" customHeight="1">
      <c r="A8" s="5" t="s">
        <v>9</v>
      </c>
      <c r="B8" s="12">
        <f aca="true" t="shared" si="5" ref="B8:G8">B9+B10</f>
        <v>7100</v>
      </c>
      <c r="C8" s="12">
        <f t="shared" si="5"/>
        <v>9288.8</v>
      </c>
      <c r="D8" s="50">
        <f t="shared" si="5"/>
        <v>9870</v>
      </c>
      <c r="E8" s="50">
        <f t="shared" si="5"/>
        <v>9870</v>
      </c>
      <c r="F8" s="65">
        <f t="shared" si="5"/>
        <v>2415.3</v>
      </c>
      <c r="G8" s="50">
        <f t="shared" si="5"/>
        <v>1692.3</v>
      </c>
      <c r="H8" s="48">
        <f t="shared" si="1"/>
        <v>24.47112462006079</v>
      </c>
      <c r="I8" s="58">
        <f t="shared" si="2"/>
        <v>24.47112462006079</v>
      </c>
      <c r="J8" s="58">
        <f t="shared" si="3"/>
        <v>142.72292146782485</v>
      </c>
    </row>
    <row r="9" spans="1:10" ht="25.5" customHeight="1">
      <c r="A9" s="3" t="s">
        <v>18</v>
      </c>
      <c r="B9" s="14">
        <v>6200</v>
      </c>
      <c r="C9" s="14">
        <v>7700</v>
      </c>
      <c r="D9" s="54">
        <v>7870</v>
      </c>
      <c r="E9" s="54">
        <v>7870</v>
      </c>
      <c r="F9" s="66">
        <v>2169.5</v>
      </c>
      <c r="G9" s="51">
        <v>1687.3</v>
      </c>
      <c r="H9" s="48">
        <f t="shared" si="1"/>
        <v>27.566709021601017</v>
      </c>
      <c r="I9" s="58">
        <f t="shared" si="2"/>
        <v>27.566709021601017</v>
      </c>
      <c r="J9" s="58">
        <f t="shared" si="3"/>
        <v>128.5782018609613</v>
      </c>
    </row>
    <row r="10" spans="1:10" ht="15.75" customHeight="1">
      <c r="A10" s="3" t="s">
        <v>10</v>
      </c>
      <c r="B10" s="14">
        <v>900</v>
      </c>
      <c r="C10" s="14">
        <v>1588.8</v>
      </c>
      <c r="D10" s="54">
        <v>2000</v>
      </c>
      <c r="E10" s="54">
        <v>2000</v>
      </c>
      <c r="F10" s="66">
        <v>245.8</v>
      </c>
      <c r="G10" s="51">
        <v>5</v>
      </c>
      <c r="H10" s="48">
        <f t="shared" si="1"/>
        <v>12.290000000000001</v>
      </c>
      <c r="I10" s="58">
        <f t="shared" si="2"/>
        <v>12.290000000000001</v>
      </c>
      <c r="J10" s="58" t="s">
        <v>151</v>
      </c>
    </row>
    <row r="11" spans="1:10" ht="18.75" customHeight="1">
      <c r="A11" s="6" t="s">
        <v>22</v>
      </c>
      <c r="B11" s="12">
        <f aca="true" t="shared" si="6" ref="B11:G11">B12+B13</f>
        <v>3667</v>
      </c>
      <c r="C11" s="12">
        <f t="shared" si="6"/>
        <v>3351.2</v>
      </c>
      <c r="D11" s="50">
        <f t="shared" si="6"/>
        <v>4525.8</v>
      </c>
      <c r="E11" s="50">
        <f t="shared" si="6"/>
        <v>4525.8</v>
      </c>
      <c r="F11" s="65">
        <f t="shared" si="6"/>
        <v>407.4</v>
      </c>
      <c r="G11" s="50">
        <f t="shared" si="6"/>
        <v>425.3</v>
      </c>
      <c r="H11" s="48">
        <f t="shared" si="1"/>
        <v>9.001723452207344</v>
      </c>
      <c r="I11" s="58">
        <f t="shared" si="2"/>
        <v>9.001723452207344</v>
      </c>
      <c r="J11" s="58">
        <f>F11/G11*100</f>
        <v>95.79120620738301</v>
      </c>
    </row>
    <row r="12" spans="1:10" ht="15.75" customHeight="1">
      <c r="A12" s="3" t="s">
        <v>52</v>
      </c>
      <c r="B12" s="14">
        <v>845</v>
      </c>
      <c r="C12" s="14">
        <v>890.3</v>
      </c>
      <c r="D12" s="54">
        <v>1186.8</v>
      </c>
      <c r="E12" s="54">
        <v>1186.8</v>
      </c>
      <c r="F12" s="66">
        <v>3.4</v>
      </c>
      <c r="G12" s="51">
        <v>16.7</v>
      </c>
      <c r="H12" s="48">
        <f t="shared" si="1"/>
        <v>0.28648466464442196</v>
      </c>
      <c r="I12" s="58">
        <f t="shared" si="2"/>
        <v>0.28648466464442196</v>
      </c>
      <c r="J12" s="58">
        <f>F12/G12*100</f>
        <v>20.35928143712575</v>
      </c>
    </row>
    <row r="13" spans="1:10" ht="15.75" customHeight="1">
      <c r="A13" s="3" t="s">
        <v>23</v>
      </c>
      <c r="B13" s="14">
        <v>2822</v>
      </c>
      <c r="C13" s="14">
        <v>2460.9</v>
      </c>
      <c r="D13" s="54">
        <v>3339</v>
      </c>
      <c r="E13" s="54">
        <v>3339</v>
      </c>
      <c r="F13" s="66">
        <v>404</v>
      </c>
      <c r="G13" s="51">
        <v>408.6</v>
      </c>
      <c r="H13" s="48">
        <f t="shared" si="1"/>
        <v>12.099430967355495</v>
      </c>
      <c r="I13" s="58">
        <f t="shared" si="2"/>
        <v>12.099430967355495</v>
      </c>
      <c r="J13" s="58">
        <f>F13/G13*100</f>
        <v>98.87420460107684</v>
      </c>
    </row>
    <row r="14" spans="1:10" ht="38.25">
      <c r="A14" s="6" t="s">
        <v>19</v>
      </c>
      <c r="B14" s="15">
        <f aca="true" t="shared" si="7" ref="B14:G14">B15+B16</f>
        <v>180.1</v>
      </c>
      <c r="C14" s="15">
        <f t="shared" si="7"/>
        <v>405.6</v>
      </c>
      <c r="D14" s="52">
        <f t="shared" si="7"/>
        <v>200</v>
      </c>
      <c r="E14" s="52">
        <f t="shared" si="7"/>
        <v>200</v>
      </c>
      <c r="F14" s="68">
        <f t="shared" si="7"/>
        <v>1.5</v>
      </c>
      <c r="G14" s="52">
        <f t="shared" si="7"/>
        <v>50.4</v>
      </c>
      <c r="H14" s="48">
        <f t="shared" si="1"/>
        <v>0.75</v>
      </c>
      <c r="I14" s="58">
        <f t="shared" si="2"/>
        <v>0.75</v>
      </c>
      <c r="J14" s="58">
        <f>F14/G14*100</f>
        <v>2.9761904761904763</v>
      </c>
    </row>
    <row r="15" spans="1:10" ht="27.75" customHeight="1">
      <c r="A15" s="3" t="s">
        <v>11</v>
      </c>
      <c r="B15" s="14">
        <v>177.1</v>
      </c>
      <c r="C15" s="14">
        <v>405.6</v>
      </c>
      <c r="D15" s="54">
        <v>200</v>
      </c>
      <c r="E15" s="54">
        <v>200</v>
      </c>
      <c r="F15" s="66">
        <v>1.5</v>
      </c>
      <c r="G15" s="51">
        <v>50.4</v>
      </c>
      <c r="H15" s="48">
        <f t="shared" si="1"/>
        <v>0.75</v>
      </c>
      <c r="I15" s="58">
        <f t="shared" si="2"/>
        <v>0.75</v>
      </c>
      <c r="J15" s="58">
        <f>F15/G15*100</f>
        <v>2.9761904761904763</v>
      </c>
    </row>
    <row r="16" spans="1:10" ht="25.5" customHeight="1">
      <c r="A16" s="3" t="s">
        <v>12</v>
      </c>
      <c r="B16" s="14">
        <v>3</v>
      </c>
      <c r="C16" s="14">
        <v>0</v>
      </c>
      <c r="D16" s="54"/>
      <c r="E16" s="54"/>
      <c r="F16" s="66">
        <v>0</v>
      </c>
      <c r="G16" s="51">
        <v>0</v>
      </c>
      <c r="H16" s="48"/>
      <c r="I16" s="58"/>
      <c r="J16" s="58"/>
    </row>
    <row r="17" spans="1:10" ht="15" customHeight="1">
      <c r="A17" s="6" t="s">
        <v>41</v>
      </c>
      <c r="B17" s="12">
        <f>B18+B19+B20</f>
        <v>1950</v>
      </c>
      <c r="C17" s="12">
        <v>3840.5</v>
      </c>
      <c r="D17" s="50">
        <f>D18+D19+D20</f>
        <v>949.5</v>
      </c>
      <c r="E17" s="50">
        <f>E18+E19+E20</f>
        <v>949.5</v>
      </c>
      <c r="F17" s="65">
        <f>F18+F19+F20</f>
        <v>191.20000000000002</v>
      </c>
      <c r="G17" s="50">
        <f>G18+G20+G19</f>
        <v>236.1</v>
      </c>
      <c r="H17" s="48">
        <f>F17/D17*100</f>
        <v>20.136914165350188</v>
      </c>
      <c r="I17" s="58">
        <f>F17/E17*100</f>
        <v>20.136914165350188</v>
      </c>
      <c r="J17" s="58">
        <f>F17/G17*100</f>
        <v>80.98263447691657</v>
      </c>
    </row>
    <row r="18" spans="1:10" ht="40.5" customHeight="1">
      <c r="A18" s="3" t="s">
        <v>55</v>
      </c>
      <c r="B18" s="14">
        <v>750</v>
      </c>
      <c r="C18" s="14">
        <v>740</v>
      </c>
      <c r="D18" s="54">
        <v>800</v>
      </c>
      <c r="E18" s="54">
        <v>800</v>
      </c>
      <c r="F18" s="66">
        <v>166.9</v>
      </c>
      <c r="G18" s="51">
        <v>99.5</v>
      </c>
      <c r="H18" s="48">
        <f>F18/D18*100</f>
        <v>20.8625</v>
      </c>
      <c r="I18" s="58">
        <f>F18/E18*100</f>
        <v>20.8625</v>
      </c>
      <c r="J18" s="58">
        <f>F18/G18*100</f>
        <v>167.7386934673367</v>
      </c>
    </row>
    <row r="19" spans="1:10" ht="23.25" customHeight="1">
      <c r="A19" s="3" t="s">
        <v>40</v>
      </c>
      <c r="B19" s="14"/>
      <c r="C19" s="14">
        <v>454.8</v>
      </c>
      <c r="D19" s="54">
        <v>149.5</v>
      </c>
      <c r="E19" s="54">
        <v>149.5</v>
      </c>
      <c r="F19" s="66">
        <v>24.3</v>
      </c>
      <c r="G19" s="51">
        <v>33.4</v>
      </c>
      <c r="H19" s="48">
        <f>F19/D19*100</f>
        <v>16.25418060200669</v>
      </c>
      <c r="I19" s="58">
        <f>F19/E19*100</f>
        <v>16.25418060200669</v>
      </c>
      <c r="J19" s="58">
        <f aca="true" t="shared" si="8" ref="J19:J32">F19/G19*100</f>
        <v>72.75449101796407</v>
      </c>
    </row>
    <row r="20" spans="1:10" ht="42.75" customHeight="1">
      <c r="A20" s="3" t="s">
        <v>136</v>
      </c>
      <c r="B20" s="14">
        <v>1200</v>
      </c>
      <c r="C20" s="14">
        <v>2645.7</v>
      </c>
      <c r="D20" s="54">
        <v>0</v>
      </c>
      <c r="E20" s="54">
        <v>0</v>
      </c>
      <c r="F20" s="66">
        <v>0</v>
      </c>
      <c r="G20" s="51">
        <v>103.2</v>
      </c>
      <c r="H20" s="48"/>
      <c r="I20" s="58"/>
      <c r="J20" s="58">
        <f t="shared" si="8"/>
        <v>0</v>
      </c>
    </row>
    <row r="21" spans="1:10" ht="15.75" customHeight="1" hidden="1">
      <c r="A21" s="6" t="s">
        <v>27</v>
      </c>
      <c r="B21" s="15"/>
      <c r="C21" s="15"/>
      <c r="D21" s="52"/>
      <c r="E21" s="52"/>
      <c r="F21" s="65"/>
      <c r="G21" s="50"/>
      <c r="H21" s="48" t="e">
        <f aca="true" t="shared" si="9" ref="H21:H26">F21/D21*100</f>
        <v>#DIV/0!</v>
      </c>
      <c r="I21" s="58" t="e">
        <f aca="true" t="shared" si="10" ref="I21:I26">F21/E21*100</f>
        <v>#DIV/0!</v>
      </c>
      <c r="J21" s="58" t="e">
        <f t="shared" si="8"/>
        <v>#DIV/0!</v>
      </c>
    </row>
    <row r="22" spans="1:10" ht="14.25" customHeight="1" hidden="1">
      <c r="A22" s="3" t="s">
        <v>31</v>
      </c>
      <c r="B22" s="14"/>
      <c r="C22" s="14"/>
      <c r="D22" s="54"/>
      <c r="E22" s="54"/>
      <c r="F22" s="66"/>
      <c r="G22" s="51"/>
      <c r="H22" s="48" t="e">
        <f t="shared" si="9"/>
        <v>#DIV/0!</v>
      </c>
      <c r="I22" s="58" t="e">
        <f t="shared" si="10"/>
        <v>#DIV/0!</v>
      </c>
      <c r="J22" s="58" t="e">
        <f t="shared" si="8"/>
        <v>#DIV/0!</v>
      </c>
    </row>
    <row r="23" spans="1:10" ht="13.5" customHeight="1" hidden="1">
      <c r="A23" s="3" t="s">
        <v>35</v>
      </c>
      <c r="B23" s="14"/>
      <c r="C23" s="14"/>
      <c r="D23" s="54"/>
      <c r="E23" s="54"/>
      <c r="F23" s="66"/>
      <c r="G23" s="51"/>
      <c r="H23" s="48" t="e">
        <f t="shared" si="9"/>
        <v>#DIV/0!</v>
      </c>
      <c r="I23" s="58" t="e">
        <f t="shared" si="10"/>
        <v>#DIV/0!</v>
      </c>
      <c r="J23" s="58" t="e">
        <f t="shared" si="8"/>
        <v>#DIV/0!</v>
      </c>
    </row>
    <row r="24" spans="1:10" ht="12.75" customHeight="1" hidden="1">
      <c r="A24" s="3" t="s">
        <v>13</v>
      </c>
      <c r="B24" s="14"/>
      <c r="C24" s="14"/>
      <c r="D24" s="54"/>
      <c r="E24" s="54"/>
      <c r="F24" s="66"/>
      <c r="G24" s="51"/>
      <c r="H24" s="48" t="e">
        <f t="shared" si="9"/>
        <v>#DIV/0!</v>
      </c>
      <c r="I24" s="58" t="e">
        <f t="shared" si="10"/>
        <v>#DIV/0!</v>
      </c>
      <c r="J24" s="58" t="e">
        <f t="shared" si="8"/>
        <v>#DIV/0!</v>
      </c>
    </row>
    <row r="25" spans="1:10" ht="15.75" customHeight="1" hidden="1">
      <c r="A25" s="8" t="s">
        <v>29</v>
      </c>
      <c r="B25" s="16"/>
      <c r="C25" s="16"/>
      <c r="D25" s="60"/>
      <c r="E25" s="60"/>
      <c r="F25" s="79"/>
      <c r="G25" s="100"/>
      <c r="H25" s="48" t="e">
        <f t="shared" si="9"/>
        <v>#DIV/0!</v>
      </c>
      <c r="I25" s="58" t="e">
        <f t="shared" si="10"/>
        <v>#DIV/0!</v>
      </c>
      <c r="J25" s="58" t="e">
        <f t="shared" si="8"/>
        <v>#DIV/0!</v>
      </c>
    </row>
    <row r="26" spans="1:10" ht="18" customHeight="1" hidden="1">
      <c r="A26" s="8" t="s">
        <v>33</v>
      </c>
      <c r="B26" s="16"/>
      <c r="C26" s="16"/>
      <c r="D26" s="60"/>
      <c r="E26" s="60"/>
      <c r="F26" s="79"/>
      <c r="G26" s="100"/>
      <c r="H26" s="48" t="e">
        <f t="shared" si="9"/>
        <v>#DIV/0!</v>
      </c>
      <c r="I26" s="58" t="e">
        <f t="shared" si="10"/>
        <v>#DIV/0!</v>
      </c>
      <c r="J26" s="58" t="e">
        <f t="shared" si="8"/>
        <v>#DIV/0!</v>
      </c>
    </row>
    <row r="27" spans="1:10" ht="36">
      <c r="A27" s="22" t="s">
        <v>46</v>
      </c>
      <c r="B27" s="24"/>
      <c r="C27" s="24">
        <v>22</v>
      </c>
      <c r="D27" s="55"/>
      <c r="E27" s="55"/>
      <c r="F27" s="65">
        <v>0</v>
      </c>
      <c r="G27" s="101">
        <v>0.3</v>
      </c>
      <c r="H27" s="48"/>
      <c r="I27" s="58"/>
      <c r="J27" s="58">
        <f t="shared" si="8"/>
        <v>0</v>
      </c>
    </row>
    <row r="28" spans="1:10" ht="16.5" customHeight="1">
      <c r="A28" s="7" t="s">
        <v>21</v>
      </c>
      <c r="B28" s="11">
        <f>B29+B34+B36+B38+B42+B44</f>
        <v>6285.6</v>
      </c>
      <c r="C28" s="11">
        <f>C29+C34+C36+C38+C42+C44</f>
        <v>8759.8</v>
      </c>
      <c r="D28" s="48">
        <f>D29+D34+D36+D38+D42+D44</f>
        <v>6104.5</v>
      </c>
      <c r="E28" s="48">
        <f>E29+E34+E36+E38+E42+E44</f>
        <v>6104.5</v>
      </c>
      <c r="F28" s="64">
        <f>F29+F34+F36+F38+F42+F44+F43</f>
        <v>785.9000000000001</v>
      </c>
      <c r="G28" s="48">
        <f>G29+G34+G36+G38+G42+G44</f>
        <v>948.8</v>
      </c>
      <c r="H28" s="48">
        <f aca="true" t="shared" si="11" ref="H28:H42">F28/D28*100</f>
        <v>12.87410926365796</v>
      </c>
      <c r="I28" s="58">
        <f aca="true" t="shared" si="12" ref="I28:I42">F28/E28*100</f>
        <v>12.87410926365796</v>
      </c>
      <c r="J28" s="58">
        <f t="shared" si="8"/>
        <v>82.83094435075886</v>
      </c>
    </row>
    <row r="29" spans="1:10" ht="29.25" customHeight="1">
      <c r="A29" s="6" t="s">
        <v>26</v>
      </c>
      <c r="B29" s="15">
        <f aca="true" t="shared" si="13" ref="B29:G29">B30+B31+B32+B33</f>
        <v>2141.5</v>
      </c>
      <c r="C29" s="15">
        <f t="shared" si="13"/>
        <v>2199.1</v>
      </c>
      <c r="D29" s="52">
        <f t="shared" si="13"/>
        <v>2438.5</v>
      </c>
      <c r="E29" s="52">
        <f t="shared" si="13"/>
        <v>2438.5</v>
      </c>
      <c r="F29" s="68">
        <f>F30+F31+F32+F33</f>
        <v>472.1</v>
      </c>
      <c r="G29" s="52">
        <f t="shared" si="13"/>
        <v>200.60000000000002</v>
      </c>
      <c r="H29" s="48">
        <f t="shared" si="11"/>
        <v>19.36026245642813</v>
      </c>
      <c r="I29" s="58">
        <f t="shared" si="12"/>
        <v>19.36026245642813</v>
      </c>
      <c r="J29" s="58" t="s">
        <v>121</v>
      </c>
    </row>
    <row r="30" spans="1:10" ht="8.25" customHeight="1" hidden="1">
      <c r="A30" s="20" t="s">
        <v>36</v>
      </c>
      <c r="B30" s="14">
        <v>20</v>
      </c>
      <c r="C30" s="14">
        <v>0</v>
      </c>
      <c r="D30" s="54"/>
      <c r="E30" s="54"/>
      <c r="F30" s="66"/>
      <c r="G30" s="51"/>
      <c r="H30" s="48" t="e">
        <f t="shared" si="11"/>
        <v>#DIV/0!</v>
      </c>
      <c r="I30" s="58" t="e">
        <f t="shared" si="12"/>
        <v>#DIV/0!</v>
      </c>
      <c r="J30" s="58" t="e">
        <f t="shared" si="8"/>
        <v>#DIV/0!</v>
      </c>
    </row>
    <row r="31" spans="1:10" ht="26.25" customHeight="1">
      <c r="A31" s="20" t="s">
        <v>42</v>
      </c>
      <c r="B31" s="14">
        <v>1794</v>
      </c>
      <c r="C31" s="14">
        <v>1863.4</v>
      </c>
      <c r="D31" s="54">
        <v>2323</v>
      </c>
      <c r="E31" s="54">
        <v>2323</v>
      </c>
      <c r="F31" s="66">
        <v>459.3</v>
      </c>
      <c r="G31" s="51">
        <v>168.3</v>
      </c>
      <c r="H31" s="48">
        <f t="shared" si="11"/>
        <v>19.77184674989238</v>
      </c>
      <c r="I31" s="58">
        <f t="shared" si="12"/>
        <v>19.77184674989238</v>
      </c>
      <c r="J31" s="58" t="s">
        <v>121</v>
      </c>
    </row>
    <row r="32" spans="1:10" ht="38.25" customHeight="1">
      <c r="A32" s="20" t="s">
        <v>43</v>
      </c>
      <c r="B32" s="14">
        <v>327.5</v>
      </c>
      <c r="C32" s="14">
        <v>266.7</v>
      </c>
      <c r="D32" s="54">
        <v>90.5</v>
      </c>
      <c r="E32" s="54">
        <v>90.5</v>
      </c>
      <c r="F32" s="66">
        <v>12.8</v>
      </c>
      <c r="G32" s="51">
        <v>32.3</v>
      </c>
      <c r="H32" s="48">
        <f t="shared" si="11"/>
        <v>14.14364640883978</v>
      </c>
      <c r="I32" s="58">
        <f t="shared" si="12"/>
        <v>14.14364640883978</v>
      </c>
      <c r="J32" s="58">
        <f t="shared" si="8"/>
        <v>39.62848297213623</v>
      </c>
    </row>
    <row r="33" spans="1:10" ht="29.25" customHeight="1">
      <c r="A33" s="20" t="s">
        <v>58</v>
      </c>
      <c r="B33" s="14"/>
      <c r="C33" s="14">
        <v>69</v>
      </c>
      <c r="D33" s="54">
        <v>25</v>
      </c>
      <c r="E33" s="54">
        <v>25</v>
      </c>
      <c r="F33" s="66">
        <v>0</v>
      </c>
      <c r="G33" s="51">
        <v>0</v>
      </c>
      <c r="H33" s="48">
        <f t="shared" si="11"/>
        <v>0</v>
      </c>
      <c r="I33" s="58">
        <f t="shared" si="12"/>
        <v>0</v>
      </c>
      <c r="J33" s="58"/>
    </row>
    <row r="34" spans="1:10" ht="26.25" customHeight="1">
      <c r="A34" s="6" t="s">
        <v>14</v>
      </c>
      <c r="B34" s="15">
        <f aca="true" t="shared" si="14" ref="B34:G34">B35</f>
        <v>154.1</v>
      </c>
      <c r="C34" s="15">
        <f t="shared" si="14"/>
        <v>871.1</v>
      </c>
      <c r="D34" s="52">
        <f t="shared" si="14"/>
        <v>800</v>
      </c>
      <c r="E34" s="52">
        <f t="shared" si="14"/>
        <v>800</v>
      </c>
      <c r="F34" s="68">
        <f t="shared" si="14"/>
        <v>1.3</v>
      </c>
      <c r="G34" s="52">
        <f t="shared" si="14"/>
        <v>68.9</v>
      </c>
      <c r="H34" s="48">
        <f t="shared" si="11"/>
        <v>0.1625</v>
      </c>
      <c r="I34" s="58">
        <f t="shared" si="12"/>
        <v>0.1625</v>
      </c>
      <c r="J34" s="58">
        <f>F34/G34*100</f>
        <v>1.8867924528301887</v>
      </c>
    </row>
    <row r="35" spans="1:10" ht="25.5" customHeight="1">
      <c r="A35" s="3" t="s">
        <v>15</v>
      </c>
      <c r="B35" s="14">
        <v>154.1</v>
      </c>
      <c r="C35" s="14">
        <v>871.1</v>
      </c>
      <c r="D35" s="54">
        <v>800</v>
      </c>
      <c r="E35" s="54">
        <v>800</v>
      </c>
      <c r="F35" s="66">
        <v>1.3</v>
      </c>
      <c r="G35" s="51">
        <v>68.9</v>
      </c>
      <c r="H35" s="48">
        <f t="shared" si="11"/>
        <v>0.1625</v>
      </c>
      <c r="I35" s="58">
        <f t="shared" si="12"/>
        <v>0.1625</v>
      </c>
      <c r="J35" s="58">
        <f>F35/G35*100</f>
        <v>1.8867924528301887</v>
      </c>
    </row>
    <row r="36" spans="1:10" ht="24" customHeight="1">
      <c r="A36" s="25" t="s">
        <v>34</v>
      </c>
      <c r="B36" s="21"/>
      <c r="C36" s="21">
        <f>C37</f>
        <v>58</v>
      </c>
      <c r="D36" s="53">
        <f>D37</f>
        <v>216</v>
      </c>
      <c r="E36" s="53">
        <f>E37</f>
        <v>216</v>
      </c>
      <c r="F36" s="70">
        <f>F37</f>
        <v>0</v>
      </c>
      <c r="G36" s="53">
        <f>G37</f>
        <v>0</v>
      </c>
      <c r="H36" s="48">
        <f t="shared" si="11"/>
        <v>0</v>
      </c>
      <c r="I36" s="58">
        <f t="shared" si="12"/>
        <v>0</v>
      </c>
      <c r="J36" s="58"/>
    </row>
    <row r="37" spans="1:10" ht="49.5" customHeight="1">
      <c r="A37" s="8" t="s">
        <v>122</v>
      </c>
      <c r="B37" s="14"/>
      <c r="C37" s="14">
        <v>58</v>
      </c>
      <c r="D37" s="54">
        <v>216</v>
      </c>
      <c r="E37" s="54">
        <v>216</v>
      </c>
      <c r="F37" s="66">
        <v>0</v>
      </c>
      <c r="G37" s="51">
        <v>0</v>
      </c>
      <c r="H37" s="48">
        <f t="shared" si="11"/>
        <v>0</v>
      </c>
      <c r="I37" s="58">
        <f t="shared" si="12"/>
        <v>0</v>
      </c>
      <c r="J37" s="58"/>
    </row>
    <row r="38" spans="1:10" ht="25.5" customHeight="1">
      <c r="A38" s="6" t="s">
        <v>28</v>
      </c>
      <c r="B38" s="15">
        <f>B39+B41+B40</f>
        <v>1110</v>
      </c>
      <c r="C38" s="15">
        <f>C39+C41+C40</f>
        <v>2751.6</v>
      </c>
      <c r="D38" s="52">
        <f>D40+D41</f>
        <v>550</v>
      </c>
      <c r="E38" s="52">
        <f>E40+E41</f>
        <v>550</v>
      </c>
      <c r="F38" s="68">
        <f>F39+F41+F40</f>
        <v>110.6</v>
      </c>
      <c r="G38" s="52">
        <f>G40+G41</f>
        <v>161.4</v>
      </c>
      <c r="H38" s="48">
        <f t="shared" si="11"/>
        <v>20.109090909090906</v>
      </c>
      <c r="I38" s="58">
        <f t="shared" si="12"/>
        <v>20.109090909090906</v>
      </c>
      <c r="J38" s="58">
        <f>F38/G38*100</f>
        <v>68.52540272614621</v>
      </c>
    </row>
    <row r="39" spans="1:10" ht="0.75" customHeight="1" hidden="1">
      <c r="A39" s="20"/>
      <c r="B39" s="16"/>
      <c r="C39" s="16"/>
      <c r="D39" s="60"/>
      <c r="E39" s="60"/>
      <c r="F39" s="67"/>
      <c r="G39" s="52"/>
      <c r="H39" s="48" t="e">
        <f t="shared" si="11"/>
        <v>#DIV/0!</v>
      </c>
      <c r="I39" s="58" t="e">
        <f t="shared" si="12"/>
        <v>#DIV/0!</v>
      </c>
      <c r="J39" s="58" t="e">
        <f>F39/G39*100</f>
        <v>#DIV/0!</v>
      </c>
    </row>
    <row r="40" spans="1:10" ht="38.25">
      <c r="A40" s="20" t="s">
        <v>37</v>
      </c>
      <c r="B40" s="16">
        <v>50</v>
      </c>
      <c r="C40" s="16">
        <v>71</v>
      </c>
      <c r="D40" s="60">
        <v>310</v>
      </c>
      <c r="E40" s="60">
        <v>310</v>
      </c>
      <c r="F40" s="67">
        <v>0</v>
      </c>
      <c r="G40" s="59">
        <v>0</v>
      </c>
      <c r="H40" s="48">
        <f t="shared" si="11"/>
        <v>0</v>
      </c>
      <c r="I40" s="58">
        <f t="shared" si="12"/>
        <v>0</v>
      </c>
      <c r="J40" s="58"/>
    </row>
    <row r="41" spans="1:10" ht="38.25">
      <c r="A41" s="20" t="s">
        <v>38</v>
      </c>
      <c r="B41" s="14">
        <v>1060</v>
      </c>
      <c r="C41" s="14">
        <v>2680.6</v>
      </c>
      <c r="D41" s="54">
        <v>240</v>
      </c>
      <c r="E41" s="54">
        <v>240</v>
      </c>
      <c r="F41" s="66">
        <v>110.6</v>
      </c>
      <c r="G41" s="51">
        <v>161.4</v>
      </c>
      <c r="H41" s="48">
        <f t="shared" si="11"/>
        <v>46.08333333333333</v>
      </c>
      <c r="I41" s="58">
        <f t="shared" si="12"/>
        <v>46.08333333333333</v>
      </c>
      <c r="J41" s="58">
        <f>F41/G41*100</f>
        <v>68.52540272614621</v>
      </c>
    </row>
    <row r="42" spans="1:10" ht="11.25" customHeight="1">
      <c r="A42" s="6" t="s">
        <v>44</v>
      </c>
      <c r="B42" s="15">
        <v>2880</v>
      </c>
      <c r="C42" s="15">
        <v>2880</v>
      </c>
      <c r="D42" s="52">
        <v>2100</v>
      </c>
      <c r="E42" s="52">
        <v>2100</v>
      </c>
      <c r="F42" s="65">
        <v>195.2</v>
      </c>
      <c r="G42" s="50">
        <v>517.9</v>
      </c>
      <c r="H42" s="48">
        <f t="shared" si="11"/>
        <v>9.295238095238096</v>
      </c>
      <c r="I42" s="58">
        <f t="shared" si="12"/>
        <v>9.295238095238096</v>
      </c>
      <c r="J42" s="58">
        <f>F42/G42*100</f>
        <v>37.690673875265496</v>
      </c>
    </row>
    <row r="43" spans="1:10" ht="24" customHeight="1">
      <c r="A43" s="109" t="s">
        <v>6</v>
      </c>
      <c r="B43" s="109"/>
      <c r="C43" s="15"/>
      <c r="D43" s="52"/>
      <c r="E43" s="52"/>
      <c r="F43" s="65">
        <v>6.7</v>
      </c>
      <c r="G43" s="50"/>
      <c r="H43" s="48"/>
      <c r="I43" s="58"/>
      <c r="J43" s="58"/>
    </row>
    <row r="44" spans="1:10" ht="14.25" customHeight="1">
      <c r="A44" s="6" t="s">
        <v>16</v>
      </c>
      <c r="B44" s="15"/>
      <c r="C44" s="15"/>
      <c r="D44" s="52"/>
      <c r="E44" s="52"/>
      <c r="F44" s="65">
        <v>0</v>
      </c>
      <c r="G44" s="50">
        <v>0</v>
      </c>
      <c r="H44" s="48"/>
      <c r="I44" s="58"/>
      <c r="J44" s="58"/>
    </row>
    <row r="45" spans="1:10" ht="39" customHeight="1">
      <c r="A45" s="6" t="s">
        <v>56</v>
      </c>
      <c r="B45" s="15">
        <v>19366.5</v>
      </c>
      <c r="C45" s="15">
        <v>21600</v>
      </c>
      <c r="D45" s="52"/>
      <c r="E45" s="52"/>
      <c r="F45" s="65">
        <v>0</v>
      </c>
      <c r="G45" s="50"/>
      <c r="H45" s="48"/>
      <c r="I45" s="58"/>
      <c r="J45" s="58"/>
    </row>
    <row r="46" spans="1:10" ht="46.5" customHeight="1" hidden="1">
      <c r="A46" s="105" t="s">
        <v>4</v>
      </c>
      <c r="B46" s="105"/>
      <c r="C46" s="15"/>
      <c r="D46" s="52"/>
      <c r="E46" s="52"/>
      <c r="F46" s="65">
        <v>0</v>
      </c>
      <c r="G46" s="50"/>
      <c r="H46" s="48" t="e">
        <f aca="true" t="shared" si="15" ref="H46:H53">F46/D46*100</f>
        <v>#DIV/0!</v>
      </c>
      <c r="I46" s="58" t="e">
        <f aca="true" t="shared" si="16" ref="I46:I53">F46/E46*100</f>
        <v>#DIV/0!</v>
      </c>
      <c r="J46" s="58" t="e">
        <f aca="true" t="shared" si="17" ref="J46:J52">F46/G46*100</f>
        <v>#DIV/0!</v>
      </c>
    </row>
    <row r="47" spans="1:10" ht="47.25" customHeight="1" hidden="1">
      <c r="A47" s="105" t="s">
        <v>3</v>
      </c>
      <c r="B47" s="105"/>
      <c r="C47" s="15"/>
      <c r="D47" s="52"/>
      <c r="E47" s="52"/>
      <c r="F47" s="65">
        <v>0</v>
      </c>
      <c r="G47" s="50"/>
      <c r="H47" s="48" t="e">
        <f t="shared" si="15"/>
        <v>#DIV/0!</v>
      </c>
      <c r="I47" s="58" t="e">
        <f t="shared" si="16"/>
        <v>#DIV/0!</v>
      </c>
      <c r="J47" s="58" t="e">
        <f t="shared" si="17"/>
        <v>#DIV/0!</v>
      </c>
    </row>
    <row r="48" spans="1:10" s="57" customFormat="1" ht="18.75" customHeight="1">
      <c r="A48" s="61" t="s">
        <v>48</v>
      </c>
      <c r="B48" s="52">
        <f aca="true" t="shared" si="18" ref="B48:G48">B4+B45</f>
        <v>79104.1</v>
      </c>
      <c r="C48" s="52">
        <f t="shared" si="18"/>
        <v>87822.79999999999</v>
      </c>
      <c r="D48" s="52">
        <f t="shared" si="18"/>
        <v>79888.6</v>
      </c>
      <c r="E48" s="52">
        <f t="shared" si="18"/>
        <v>79888.6</v>
      </c>
      <c r="F48" s="68">
        <f t="shared" si="18"/>
        <v>10563.3</v>
      </c>
      <c r="G48" s="52">
        <f t="shared" si="18"/>
        <v>8825.4</v>
      </c>
      <c r="H48" s="48">
        <f t="shared" si="15"/>
        <v>13.222537383306252</v>
      </c>
      <c r="I48" s="58">
        <f t="shared" si="16"/>
        <v>13.222537383306252</v>
      </c>
      <c r="J48" s="58">
        <f t="shared" si="17"/>
        <v>119.69202529063838</v>
      </c>
    </row>
    <row r="49" spans="1:10" ht="19.5" customHeight="1">
      <c r="A49" s="6" t="s">
        <v>47</v>
      </c>
      <c r="B49" s="12">
        <f>B50+B51+B52+B66+B87</f>
        <v>186375</v>
      </c>
      <c r="C49" s="12">
        <f>C50+C51+C52+C66+C87</f>
        <v>219005.7</v>
      </c>
      <c r="D49" s="50">
        <f>D50+D51+D52+D66+D87+D93</f>
        <v>204200.5</v>
      </c>
      <c r="E49" s="50">
        <f>E50+E51+E52+E66+E87+E93</f>
        <v>204200.5</v>
      </c>
      <c r="F49" s="65">
        <f>F50+F51+F52+F66+F87+F95</f>
        <v>28849.899999999994</v>
      </c>
      <c r="G49" s="50">
        <f>G50+G51+G52+G66+G87+G95</f>
        <v>27320.699999999997</v>
      </c>
      <c r="H49" s="48">
        <f t="shared" si="15"/>
        <v>14.128222017086145</v>
      </c>
      <c r="I49" s="58">
        <f t="shared" si="16"/>
        <v>14.128222017086145</v>
      </c>
      <c r="J49" s="58">
        <f t="shared" si="17"/>
        <v>105.59722115465561</v>
      </c>
    </row>
    <row r="50" spans="1:10" ht="36.75" customHeight="1">
      <c r="A50" s="26" t="s">
        <v>57</v>
      </c>
      <c r="B50" s="24">
        <v>63383</v>
      </c>
      <c r="C50" s="24">
        <v>63383</v>
      </c>
      <c r="D50" s="55">
        <v>21072.9</v>
      </c>
      <c r="E50" s="55">
        <v>21072.9</v>
      </c>
      <c r="F50" s="64">
        <v>4240.8</v>
      </c>
      <c r="G50" s="53">
        <v>6672.6</v>
      </c>
      <c r="H50" s="48">
        <f t="shared" si="15"/>
        <v>20.12442520962943</v>
      </c>
      <c r="I50" s="58">
        <f t="shared" si="16"/>
        <v>20.12442520962943</v>
      </c>
      <c r="J50" s="58">
        <f t="shared" si="17"/>
        <v>63.555435662260585</v>
      </c>
    </row>
    <row r="51" spans="1:10" ht="18" customHeight="1">
      <c r="A51" s="26" t="s">
        <v>49</v>
      </c>
      <c r="B51" s="24"/>
      <c r="C51" s="24"/>
      <c r="D51" s="55">
        <v>3971.9</v>
      </c>
      <c r="E51" s="55">
        <v>3971.9</v>
      </c>
      <c r="F51" s="70">
        <v>662</v>
      </c>
      <c r="G51" s="53">
        <v>1025.8</v>
      </c>
      <c r="H51" s="48">
        <f t="shared" si="15"/>
        <v>16.667086281124902</v>
      </c>
      <c r="I51" s="58">
        <f t="shared" si="16"/>
        <v>16.667086281124902</v>
      </c>
      <c r="J51" s="58">
        <f t="shared" si="17"/>
        <v>64.5349970754533</v>
      </c>
    </row>
    <row r="52" spans="1:10" ht="30" customHeight="1">
      <c r="A52" s="19" t="s">
        <v>45</v>
      </c>
      <c r="B52" s="24">
        <v>10967</v>
      </c>
      <c r="C52" s="24">
        <v>32056</v>
      </c>
      <c r="D52" s="55">
        <f>D53+D55+D56+D54+D57+D58+D59+D60+D65</f>
        <v>22332.300000000003</v>
      </c>
      <c r="E52" s="55">
        <f>E53+E55+E56+E54+E57+E58+E59+E60+E65</f>
        <v>22332.300000000003</v>
      </c>
      <c r="F52" s="69">
        <f>F53+F59+F60+F54+F56+F57+F58+F65</f>
        <v>0</v>
      </c>
      <c r="G52" s="53">
        <f>G53+G54+G55+G56+G57+G58+G59+G60+G65</f>
        <v>158</v>
      </c>
      <c r="H52" s="48">
        <f t="shared" si="15"/>
        <v>0</v>
      </c>
      <c r="I52" s="58">
        <f t="shared" si="16"/>
        <v>0</v>
      </c>
      <c r="J52" s="58">
        <f t="shared" si="17"/>
        <v>0</v>
      </c>
    </row>
    <row r="53" spans="1:10" ht="24.75" customHeight="1">
      <c r="A53" s="20" t="s">
        <v>82</v>
      </c>
      <c r="B53" s="14"/>
      <c r="C53" s="14"/>
      <c r="D53" s="54">
        <v>1611.4</v>
      </c>
      <c r="E53" s="54">
        <v>1611.4</v>
      </c>
      <c r="F53" s="66">
        <v>0</v>
      </c>
      <c r="G53" s="51"/>
      <c r="H53" s="48">
        <f t="shared" si="15"/>
        <v>0</v>
      </c>
      <c r="I53" s="58">
        <f t="shared" si="16"/>
        <v>0</v>
      </c>
      <c r="J53" s="58"/>
    </row>
    <row r="54" spans="1:10" ht="26.25" customHeight="1">
      <c r="A54" s="20" t="s">
        <v>123</v>
      </c>
      <c r="B54" s="14"/>
      <c r="C54" s="14"/>
      <c r="D54" s="54">
        <v>0</v>
      </c>
      <c r="E54" s="54">
        <v>0</v>
      </c>
      <c r="F54" s="66">
        <v>0</v>
      </c>
      <c r="G54" s="51"/>
      <c r="H54" s="48"/>
      <c r="I54" s="58"/>
      <c r="J54" s="58"/>
    </row>
    <row r="55" spans="1:10" ht="44.25" customHeight="1">
      <c r="A55" s="85" t="s">
        <v>0</v>
      </c>
      <c r="B55" s="14"/>
      <c r="C55" s="14"/>
      <c r="D55" s="54"/>
      <c r="E55" s="54"/>
      <c r="F55" s="66"/>
      <c r="G55" s="51"/>
      <c r="H55" s="48"/>
      <c r="I55" s="58"/>
      <c r="J55" s="58"/>
    </row>
    <row r="56" spans="1:10" ht="37.5" customHeight="1">
      <c r="A56" s="20" t="s">
        <v>135</v>
      </c>
      <c r="B56" s="14"/>
      <c r="C56" s="14"/>
      <c r="D56" s="54">
        <v>0</v>
      </c>
      <c r="E56" s="54">
        <v>0</v>
      </c>
      <c r="F56" s="66">
        <v>0</v>
      </c>
      <c r="G56" s="51"/>
      <c r="H56" s="48"/>
      <c r="I56" s="58"/>
      <c r="J56" s="58"/>
    </row>
    <row r="57" spans="1:10" ht="41.25" customHeight="1">
      <c r="A57" s="20" t="s">
        <v>133</v>
      </c>
      <c r="B57" s="14"/>
      <c r="C57" s="14"/>
      <c r="D57" s="54"/>
      <c r="E57" s="54"/>
      <c r="F57" s="66">
        <v>0</v>
      </c>
      <c r="G57" s="51"/>
      <c r="H57" s="48"/>
      <c r="I57" s="58"/>
      <c r="J57" s="58"/>
    </row>
    <row r="58" spans="1:10" ht="41.25" customHeight="1">
      <c r="A58" s="20" t="s">
        <v>134</v>
      </c>
      <c r="B58" s="14"/>
      <c r="C58" s="14"/>
      <c r="D58" s="54"/>
      <c r="E58" s="54"/>
      <c r="F58" s="66"/>
      <c r="G58" s="51"/>
      <c r="H58" s="48"/>
      <c r="I58" s="58"/>
      <c r="J58" s="58"/>
    </row>
    <row r="59" spans="1:10" ht="24.75" customHeight="1">
      <c r="A59" s="20" t="s">
        <v>81</v>
      </c>
      <c r="B59" s="14"/>
      <c r="C59" s="14"/>
      <c r="D59" s="54">
        <v>0</v>
      </c>
      <c r="E59" s="54">
        <v>0</v>
      </c>
      <c r="F59" s="66">
        <v>0</v>
      </c>
      <c r="G59" s="51"/>
      <c r="H59" s="48"/>
      <c r="I59" s="58"/>
      <c r="J59" s="58"/>
    </row>
    <row r="60" spans="1:10" ht="10.5" customHeight="1">
      <c r="A60" s="20" t="s">
        <v>59</v>
      </c>
      <c r="B60" s="14"/>
      <c r="C60" s="14"/>
      <c r="D60" s="54">
        <v>20720.9</v>
      </c>
      <c r="E60" s="54">
        <v>20720.9</v>
      </c>
      <c r="F60" s="66">
        <v>0</v>
      </c>
      <c r="G60" s="51">
        <v>158</v>
      </c>
      <c r="H60" s="48">
        <f>F60/D60*100</f>
        <v>0</v>
      </c>
      <c r="I60" s="58">
        <f>F60/E60*100</f>
        <v>0</v>
      </c>
      <c r="J60" s="58"/>
    </row>
    <row r="61" spans="1:10" ht="11.25" customHeight="1">
      <c r="A61" s="20" t="s">
        <v>70</v>
      </c>
      <c r="B61" s="14"/>
      <c r="C61" s="14"/>
      <c r="D61" s="54"/>
      <c r="E61" s="54"/>
      <c r="F61" s="66">
        <v>0</v>
      </c>
      <c r="G61" s="51"/>
      <c r="H61" s="48"/>
      <c r="I61" s="58"/>
      <c r="J61" s="58"/>
    </row>
    <row r="62" spans="1:10" ht="14.25" customHeight="1">
      <c r="A62" s="27" t="s">
        <v>72</v>
      </c>
      <c r="B62" s="23"/>
      <c r="C62" s="23"/>
      <c r="D62" s="59">
        <v>18255.1</v>
      </c>
      <c r="E62" s="59">
        <v>18255.1</v>
      </c>
      <c r="F62" s="66">
        <v>0</v>
      </c>
      <c r="G62" s="51">
        <v>158</v>
      </c>
      <c r="H62" s="48">
        <f>F62/D62*100</f>
        <v>0</v>
      </c>
      <c r="I62" s="58">
        <f>F62/E62*100</f>
        <v>0</v>
      </c>
      <c r="J62" s="58"/>
    </row>
    <row r="63" spans="1:10" ht="24" customHeight="1">
      <c r="A63" s="27" t="s">
        <v>73</v>
      </c>
      <c r="B63" s="23"/>
      <c r="C63" s="23"/>
      <c r="D63" s="59">
        <v>2465.8</v>
      </c>
      <c r="E63" s="59">
        <v>2465.8</v>
      </c>
      <c r="F63" s="66">
        <v>0</v>
      </c>
      <c r="G63" s="51"/>
      <c r="H63" s="48">
        <f>F63/D63*100</f>
        <v>0</v>
      </c>
      <c r="I63" s="58">
        <f>F63/E63*100</f>
        <v>0</v>
      </c>
      <c r="J63" s="58"/>
    </row>
    <row r="64" spans="1:10" ht="13.5" customHeight="1">
      <c r="A64" s="27" t="s">
        <v>124</v>
      </c>
      <c r="B64" s="23"/>
      <c r="C64" s="23"/>
      <c r="D64" s="59"/>
      <c r="E64" s="59"/>
      <c r="F64" s="66">
        <v>0</v>
      </c>
      <c r="G64" s="51"/>
      <c r="H64" s="48"/>
      <c r="I64" s="58"/>
      <c r="J64" s="58"/>
    </row>
    <row r="65" spans="1:10" ht="25.5" customHeight="1">
      <c r="A65" s="83" t="s">
        <v>141</v>
      </c>
      <c r="B65" s="23"/>
      <c r="C65" s="23"/>
      <c r="D65" s="59"/>
      <c r="E65" s="59"/>
      <c r="F65" s="66">
        <v>0</v>
      </c>
      <c r="G65" s="51"/>
      <c r="H65" s="48"/>
      <c r="I65" s="58"/>
      <c r="J65" s="58"/>
    </row>
    <row r="66" spans="1:12" ht="24.75" customHeight="1">
      <c r="A66" s="26" t="s">
        <v>50</v>
      </c>
      <c r="B66" s="24">
        <v>109811.9</v>
      </c>
      <c r="C66" s="24">
        <v>119606.5</v>
      </c>
      <c r="D66" s="55">
        <f>D67+D68+D69+D70+D71+D74+D82+D84+D86+D72+D73+D83+D85</f>
        <v>155995.8</v>
      </c>
      <c r="E66" s="55">
        <f>E67+E68+E69+E70+E71+E74+E82+E84+E86+E72+E73+E83+E85</f>
        <v>155995.8</v>
      </c>
      <c r="F66" s="80">
        <f>F67+F68+F69+F70+F71+F74+F82+F84+F86+F83+F72+F85</f>
        <v>25756.499999999996</v>
      </c>
      <c r="G66" s="53">
        <v>20964.1</v>
      </c>
      <c r="H66" s="48">
        <f>F66/D66*100</f>
        <v>16.511021450577516</v>
      </c>
      <c r="I66" s="58">
        <f>F66/E66*100</f>
        <v>16.511021450577516</v>
      </c>
      <c r="J66" s="58">
        <f>F66/G66*100</f>
        <v>122.86003215019963</v>
      </c>
      <c r="L66" s="29"/>
    </row>
    <row r="67" spans="1:10" ht="14.25" customHeight="1">
      <c r="A67" s="20" t="s">
        <v>60</v>
      </c>
      <c r="B67" s="14"/>
      <c r="C67" s="14"/>
      <c r="D67" s="54">
        <v>0</v>
      </c>
      <c r="E67" s="54">
        <v>0</v>
      </c>
      <c r="F67" s="66">
        <v>0</v>
      </c>
      <c r="G67" s="51"/>
      <c r="H67" s="48"/>
      <c r="I67" s="58"/>
      <c r="J67" s="58"/>
    </row>
    <row r="68" spans="1:10" ht="13.5" customHeight="1">
      <c r="A68" s="3" t="s">
        <v>61</v>
      </c>
      <c r="B68" s="14"/>
      <c r="C68" s="14"/>
      <c r="D68" s="54">
        <v>902.7</v>
      </c>
      <c r="E68" s="54">
        <v>902.7</v>
      </c>
      <c r="F68" s="66">
        <v>225.7</v>
      </c>
      <c r="G68" s="51">
        <v>747.8</v>
      </c>
      <c r="H68" s="48">
        <f>F68/D68*100</f>
        <v>25.002769469369667</v>
      </c>
      <c r="I68" s="58">
        <f>F68/E68*100</f>
        <v>25.002769469369667</v>
      </c>
      <c r="J68" s="58">
        <f aca="true" t="shared" si="19" ref="J68:J89">F68/G68*100</f>
        <v>30.1818668093073</v>
      </c>
    </row>
    <row r="69" spans="1:10" ht="12.75" customHeight="1">
      <c r="A69" s="3" t="s">
        <v>62</v>
      </c>
      <c r="B69" s="14"/>
      <c r="C69" s="14"/>
      <c r="D69" s="54">
        <v>1025.9</v>
      </c>
      <c r="E69" s="54">
        <v>1025.9</v>
      </c>
      <c r="F69" s="66">
        <v>171</v>
      </c>
      <c r="G69" s="51">
        <v>133.8</v>
      </c>
      <c r="H69" s="48">
        <f>F69/D69*100</f>
        <v>16.668291256457742</v>
      </c>
      <c r="I69" s="58">
        <f>F69/E69*100</f>
        <v>16.668291256457742</v>
      </c>
      <c r="J69" s="58">
        <f t="shared" si="19"/>
        <v>127.80269058295963</v>
      </c>
    </row>
    <row r="70" spans="1:10" ht="16.5" customHeight="1">
      <c r="A70" s="3" t="s">
        <v>63</v>
      </c>
      <c r="B70" s="14"/>
      <c r="C70" s="14"/>
      <c r="D70" s="54">
        <v>95</v>
      </c>
      <c r="E70" s="54">
        <v>95</v>
      </c>
      <c r="F70" s="66">
        <v>0</v>
      </c>
      <c r="G70" s="51"/>
      <c r="H70" s="48">
        <f>F70/D70*100</f>
        <v>0</v>
      </c>
      <c r="I70" s="58">
        <f>F70/E70*100</f>
        <v>0</v>
      </c>
      <c r="J70" s="58"/>
    </row>
    <row r="71" spans="1:10" ht="15.75" customHeight="1">
      <c r="A71" s="3" t="s">
        <v>64</v>
      </c>
      <c r="B71" s="14"/>
      <c r="C71" s="14"/>
      <c r="D71" s="54">
        <v>3156</v>
      </c>
      <c r="E71" s="54">
        <v>3156</v>
      </c>
      <c r="F71" s="66">
        <v>751.9</v>
      </c>
      <c r="G71" s="51">
        <v>265.6</v>
      </c>
      <c r="H71" s="48">
        <f>F71/D71*100</f>
        <v>23.82446134347275</v>
      </c>
      <c r="I71" s="58">
        <f>F71/E71*100</f>
        <v>23.82446134347275</v>
      </c>
      <c r="J71" s="58" t="s">
        <v>121</v>
      </c>
    </row>
    <row r="72" spans="1:10" ht="21.75" customHeight="1">
      <c r="A72" s="105" t="s">
        <v>5</v>
      </c>
      <c r="B72" s="105"/>
      <c r="C72" s="14"/>
      <c r="D72" s="54">
        <v>16.3</v>
      </c>
      <c r="E72" s="54">
        <v>16.3</v>
      </c>
      <c r="F72" s="66">
        <v>0</v>
      </c>
      <c r="G72" s="51"/>
      <c r="H72" s="48">
        <f>F72/D72*100</f>
        <v>0</v>
      </c>
      <c r="I72" s="58">
        <f>F72/E72*100</f>
        <v>0</v>
      </c>
      <c r="J72" s="58"/>
    </row>
    <row r="73" spans="1:10" ht="15.75" customHeight="1">
      <c r="A73" s="105" t="s">
        <v>128</v>
      </c>
      <c r="B73" s="105"/>
      <c r="C73" s="14"/>
      <c r="D73" s="54"/>
      <c r="E73" s="54"/>
      <c r="F73" s="66">
        <v>0</v>
      </c>
      <c r="G73" s="51"/>
      <c r="H73" s="48"/>
      <c r="I73" s="58"/>
      <c r="J73" s="58"/>
    </row>
    <row r="74" spans="1:10" ht="23.25" customHeight="1">
      <c r="A74" s="3" t="s">
        <v>65</v>
      </c>
      <c r="B74" s="14"/>
      <c r="C74" s="14"/>
      <c r="D74" s="54">
        <v>147253.2</v>
      </c>
      <c r="E74" s="54">
        <v>147253.2</v>
      </c>
      <c r="F74" s="66">
        <v>24208.6</v>
      </c>
      <c r="G74" s="51">
        <v>19081.1</v>
      </c>
      <c r="H74" s="48">
        <f aca="true" t="shared" si="20" ref="H74:H83">F74/D74*100</f>
        <v>16.4401181094876</v>
      </c>
      <c r="I74" s="58">
        <f aca="true" t="shared" si="21" ref="I74:I83">F74/E74*100</f>
        <v>16.4401181094876</v>
      </c>
      <c r="J74" s="58">
        <f t="shared" si="19"/>
        <v>126.87214049504483</v>
      </c>
    </row>
    <row r="75" spans="1:10" ht="0.75" customHeight="1" hidden="1">
      <c r="A75" s="3" t="s">
        <v>70</v>
      </c>
      <c r="B75" s="14"/>
      <c r="C75" s="14"/>
      <c r="D75" s="54"/>
      <c r="E75" s="54"/>
      <c r="F75" s="66"/>
      <c r="G75" s="51"/>
      <c r="H75" s="48" t="e">
        <f t="shared" si="20"/>
        <v>#DIV/0!</v>
      </c>
      <c r="I75" s="58" t="e">
        <f t="shared" si="21"/>
        <v>#DIV/0!</v>
      </c>
      <c r="J75" s="58" t="e">
        <f t="shared" si="19"/>
        <v>#DIV/0!</v>
      </c>
    </row>
    <row r="76" spans="1:10" ht="13.5" customHeight="1" hidden="1">
      <c r="A76" s="28" t="s">
        <v>68</v>
      </c>
      <c r="B76" s="23"/>
      <c r="C76" s="23"/>
      <c r="D76" s="59">
        <v>93324.5</v>
      </c>
      <c r="E76" s="59">
        <v>93324.5</v>
      </c>
      <c r="F76" s="66"/>
      <c r="G76" s="51"/>
      <c r="H76" s="48">
        <f t="shared" si="20"/>
        <v>0</v>
      </c>
      <c r="I76" s="58">
        <f t="shared" si="21"/>
        <v>0</v>
      </c>
      <c r="J76" s="58" t="e">
        <f t="shared" si="19"/>
        <v>#DIV/0!</v>
      </c>
    </row>
    <row r="77" spans="1:10" ht="12" customHeight="1" hidden="1">
      <c r="A77" s="28" t="s">
        <v>69</v>
      </c>
      <c r="B77" s="23"/>
      <c r="C77" s="23"/>
      <c r="D77" s="59">
        <v>21138.8</v>
      </c>
      <c r="E77" s="59">
        <v>21138.8</v>
      </c>
      <c r="F77" s="66"/>
      <c r="G77" s="51"/>
      <c r="H77" s="48">
        <f t="shared" si="20"/>
        <v>0</v>
      </c>
      <c r="I77" s="58">
        <f t="shared" si="21"/>
        <v>0</v>
      </c>
      <c r="J77" s="58" t="e">
        <f t="shared" si="19"/>
        <v>#DIV/0!</v>
      </c>
    </row>
    <row r="78" spans="1:10" ht="11.25" customHeight="1" hidden="1">
      <c r="A78" s="28" t="s">
        <v>71</v>
      </c>
      <c r="B78" s="23"/>
      <c r="C78" s="23"/>
      <c r="D78" s="59">
        <v>2835</v>
      </c>
      <c r="E78" s="59">
        <v>2835</v>
      </c>
      <c r="F78" s="66"/>
      <c r="G78" s="51"/>
      <c r="H78" s="48">
        <f t="shared" si="20"/>
        <v>0</v>
      </c>
      <c r="I78" s="58">
        <f t="shared" si="21"/>
        <v>0</v>
      </c>
      <c r="J78" s="58" t="e">
        <f t="shared" si="19"/>
        <v>#DIV/0!</v>
      </c>
    </row>
    <row r="79" spans="1:10" ht="12" customHeight="1" hidden="1">
      <c r="A79" s="28" t="s">
        <v>74</v>
      </c>
      <c r="B79" s="23"/>
      <c r="C79" s="23"/>
      <c r="D79" s="59">
        <v>158.8</v>
      </c>
      <c r="E79" s="59">
        <v>158.8</v>
      </c>
      <c r="F79" s="66"/>
      <c r="G79" s="51"/>
      <c r="H79" s="48">
        <f t="shared" si="20"/>
        <v>0</v>
      </c>
      <c r="I79" s="58">
        <f t="shared" si="21"/>
        <v>0</v>
      </c>
      <c r="J79" s="58" t="e">
        <f t="shared" si="19"/>
        <v>#DIV/0!</v>
      </c>
    </row>
    <row r="80" spans="1:10" ht="12.75" customHeight="1" hidden="1">
      <c r="A80" s="28" t="s">
        <v>75</v>
      </c>
      <c r="B80" s="23"/>
      <c r="C80" s="23"/>
      <c r="D80" s="59">
        <v>6.4</v>
      </c>
      <c r="E80" s="59">
        <v>6.4</v>
      </c>
      <c r="F80" s="66"/>
      <c r="G80" s="51"/>
      <c r="H80" s="48">
        <f t="shared" si="20"/>
        <v>0</v>
      </c>
      <c r="I80" s="58">
        <f t="shared" si="21"/>
        <v>0</v>
      </c>
      <c r="J80" s="58" t="e">
        <f t="shared" si="19"/>
        <v>#DIV/0!</v>
      </c>
    </row>
    <row r="81" spans="1:10" ht="13.5" customHeight="1" hidden="1">
      <c r="A81" s="28" t="s">
        <v>76</v>
      </c>
      <c r="B81" s="23"/>
      <c r="C81" s="23"/>
      <c r="D81" s="59">
        <v>1.6</v>
      </c>
      <c r="E81" s="59">
        <v>1.6</v>
      </c>
      <c r="F81" s="66"/>
      <c r="G81" s="51"/>
      <c r="H81" s="48">
        <f t="shared" si="20"/>
        <v>0</v>
      </c>
      <c r="I81" s="58">
        <f t="shared" si="21"/>
        <v>0</v>
      </c>
      <c r="J81" s="58" t="e">
        <f t="shared" si="19"/>
        <v>#DIV/0!</v>
      </c>
    </row>
    <row r="82" spans="1:10" ht="13.5" customHeight="1">
      <c r="A82" s="3" t="s">
        <v>66</v>
      </c>
      <c r="B82" s="14"/>
      <c r="C82" s="14"/>
      <c r="D82" s="54">
        <v>1359.3</v>
      </c>
      <c r="E82" s="54">
        <v>1359.3</v>
      </c>
      <c r="F82" s="66">
        <v>339.8</v>
      </c>
      <c r="G82" s="51">
        <v>263.1</v>
      </c>
      <c r="H82" s="48">
        <f t="shared" si="20"/>
        <v>24.998160818068126</v>
      </c>
      <c r="I82" s="58">
        <f t="shared" si="21"/>
        <v>24.998160818068126</v>
      </c>
      <c r="J82" s="58">
        <f t="shared" si="19"/>
        <v>129.15241353097682</v>
      </c>
    </row>
    <row r="83" spans="1:10" ht="26.25" customHeight="1">
      <c r="A83" s="105" t="s">
        <v>129</v>
      </c>
      <c r="B83" s="105"/>
      <c r="C83" s="14"/>
      <c r="D83" s="54">
        <v>742.5</v>
      </c>
      <c r="E83" s="54">
        <v>742.5</v>
      </c>
      <c r="F83" s="66">
        <v>0</v>
      </c>
      <c r="G83" s="51"/>
      <c r="H83" s="48">
        <f t="shared" si="20"/>
        <v>0</v>
      </c>
      <c r="I83" s="58">
        <f t="shared" si="21"/>
        <v>0</v>
      </c>
      <c r="J83" s="58"/>
    </row>
    <row r="84" spans="1:10" ht="17.25" customHeight="1">
      <c r="A84" s="3" t="s">
        <v>67</v>
      </c>
      <c r="B84" s="14"/>
      <c r="C84" s="14"/>
      <c r="D84" s="54">
        <v>0</v>
      </c>
      <c r="E84" s="54">
        <v>0</v>
      </c>
      <c r="F84" s="66">
        <v>0</v>
      </c>
      <c r="G84" s="51">
        <v>432</v>
      </c>
      <c r="H84" s="48"/>
      <c r="I84" s="58"/>
      <c r="J84" s="58">
        <f t="shared" si="19"/>
        <v>0</v>
      </c>
    </row>
    <row r="85" spans="1:10" ht="36.75" customHeight="1">
      <c r="A85" s="3" t="s">
        <v>137</v>
      </c>
      <c r="B85" s="14"/>
      <c r="C85" s="14"/>
      <c r="D85" s="54">
        <v>1207</v>
      </c>
      <c r="E85" s="54">
        <v>1207</v>
      </c>
      <c r="F85" s="66">
        <v>0</v>
      </c>
      <c r="G85" s="51"/>
      <c r="H85" s="48">
        <f>F85/D85*100</f>
        <v>0</v>
      </c>
      <c r="I85" s="58">
        <f>F85/E85*100</f>
        <v>0</v>
      </c>
      <c r="J85" s="58"/>
    </row>
    <row r="86" spans="1:10" ht="14.25" customHeight="1">
      <c r="A86" s="3" t="s">
        <v>77</v>
      </c>
      <c r="B86" s="14"/>
      <c r="C86" s="14"/>
      <c r="D86" s="54">
        <v>237.9</v>
      </c>
      <c r="E86" s="54">
        <v>237.9</v>
      </c>
      <c r="F86" s="66">
        <v>59.5</v>
      </c>
      <c r="G86" s="51">
        <v>40.7</v>
      </c>
      <c r="H86" s="48">
        <f>F86/D86*100</f>
        <v>25.010508617065994</v>
      </c>
      <c r="I86" s="58">
        <f>F86/E86*100</f>
        <v>25.010508617065994</v>
      </c>
      <c r="J86" s="58">
        <f t="shared" si="19"/>
        <v>146.19164619164619</v>
      </c>
    </row>
    <row r="87" spans="1:10" ht="14.25" customHeight="1">
      <c r="A87" s="26" t="s">
        <v>51</v>
      </c>
      <c r="B87" s="24">
        <v>2213.1</v>
      </c>
      <c r="C87" s="24">
        <v>3960.2</v>
      </c>
      <c r="D87" s="55">
        <f>D88+D89</f>
        <v>77.1</v>
      </c>
      <c r="E87" s="55">
        <f>E88+E89</f>
        <v>77.1</v>
      </c>
      <c r="F87" s="70">
        <f>F88+F89+F90+F91+F92</f>
        <v>0.3</v>
      </c>
      <c r="G87" s="53">
        <v>1.6</v>
      </c>
      <c r="H87" s="48">
        <f>F87/D87*100</f>
        <v>0.38910505836575876</v>
      </c>
      <c r="I87" s="58">
        <f>F87/E87*100</f>
        <v>0.38910505836575876</v>
      </c>
      <c r="J87" s="58">
        <f t="shared" si="19"/>
        <v>18.749999999999996</v>
      </c>
    </row>
    <row r="88" spans="1:10" ht="12" customHeight="1">
      <c r="A88" s="28" t="s">
        <v>79</v>
      </c>
      <c r="B88" s="14"/>
      <c r="C88" s="14"/>
      <c r="D88" s="59">
        <v>65.8</v>
      </c>
      <c r="E88" s="59">
        <v>65.8</v>
      </c>
      <c r="F88" s="66">
        <v>0</v>
      </c>
      <c r="G88" s="51"/>
      <c r="H88" s="48">
        <f>F88/D88*100</f>
        <v>0</v>
      </c>
      <c r="I88" s="58">
        <f>F88/E88*100</f>
        <v>0</v>
      </c>
      <c r="J88" s="58"/>
    </row>
    <row r="89" spans="1:10" ht="14.25" customHeight="1">
      <c r="A89" s="28" t="s">
        <v>78</v>
      </c>
      <c r="B89" s="14"/>
      <c r="C89" s="14"/>
      <c r="D89" s="54">
        <v>11.3</v>
      </c>
      <c r="E89" s="54">
        <v>11.3</v>
      </c>
      <c r="F89" s="66">
        <v>0.3</v>
      </c>
      <c r="G89" s="51">
        <v>1.6</v>
      </c>
      <c r="H89" s="48">
        <f>F89/D89*100</f>
        <v>2.654867256637168</v>
      </c>
      <c r="I89" s="58">
        <f>F89/E89*100</f>
        <v>2.654867256637168</v>
      </c>
      <c r="J89" s="58">
        <f t="shared" si="19"/>
        <v>18.749999999999996</v>
      </c>
    </row>
    <row r="90" spans="1:10" ht="35.25" customHeight="1">
      <c r="A90" s="105" t="s">
        <v>130</v>
      </c>
      <c r="B90" s="105"/>
      <c r="C90" s="14"/>
      <c r="D90" s="54"/>
      <c r="E90" s="54"/>
      <c r="F90" s="66">
        <v>0</v>
      </c>
      <c r="G90" s="51"/>
      <c r="H90" s="48"/>
      <c r="I90" s="58"/>
      <c r="J90" s="58"/>
    </row>
    <row r="91" spans="1:10" ht="36" customHeight="1">
      <c r="A91" s="97" t="s">
        <v>138</v>
      </c>
      <c r="B91" s="89"/>
      <c r="C91" s="14"/>
      <c r="D91" s="54"/>
      <c r="E91" s="54"/>
      <c r="F91" s="66">
        <v>0</v>
      </c>
      <c r="G91" s="51"/>
      <c r="H91" s="48"/>
      <c r="I91" s="58"/>
      <c r="J91" s="58"/>
    </row>
    <row r="92" spans="1:10" ht="51" customHeight="1">
      <c r="A92" s="88" t="s">
        <v>139</v>
      </c>
      <c r="B92" s="89"/>
      <c r="C92" s="14"/>
      <c r="D92" s="54"/>
      <c r="E92" s="54"/>
      <c r="F92" s="66">
        <v>0</v>
      </c>
      <c r="G92" s="51"/>
      <c r="H92" s="48"/>
      <c r="I92" s="58"/>
      <c r="J92" s="58"/>
    </row>
    <row r="93" spans="1:10" ht="16.5" customHeight="1">
      <c r="A93" s="86" t="s">
        <v>1</v>
      </c>
      <c r="B93" s="84"/>
      <c r="C93" s="14"/>
      <c r="D93" s="55">
        <f>D94</f>
        <v>750.5</v>
      </c>
      <c r="E93" s="55">
        <f>E94</f>
        <v>750.5</v>
      </c>
      <c r="F93" s="70">
        <f>F94</f>
        <v>7.9</v>
      </c>
      <c r="G93" s="53"/>
      <c r="H93" s="48">
        <f>F93/D93*100</f>
        <v>1.0526315789473684</v>
      </c>
      <c r="I93" s="58">
        <f>F93/E93*100</f>
        <v>1.0526315789473684</v>
      </c>
      <c r="J93" s="87"/>
    </row>
    <row r="94" spans="1:10" ht="28.5" customHeight="1">
      <c r="A94" s="84" t="s">
        <v>2</v>
      </c>
      <c r="B94" s="84"/>
      <c r="C94" s="14"/>
      <c r="D94" s="54">
        <v>750.5</v>
      </c>
      <c r="E94" s="54">
        <v>750.5</v>
      </c>
      <c r="F94" s="66">
        <v>7.9</v>
      </c>
      <c r="G94" s="51"/>
      <c r="H94" s="48">
        <f>F94/D94*100</f>
        <v>1.0526315789473684</v>
      </c>
      <c r="I94" s="58">
        <f>F94/E94*100</f>
        <v>1.0526315789473684</v>
      </c>
      <c r="J94" s="58"/>
    </row>
    <row r="95" spans="1:10" ht="18.75" customHeight="1">
      <c r="A95" s="26" t="s">
        <v>80</v>
      </c>
      <c r="B95" s="14"/>
      <c r="C95" s="14"/>
      <c r="D95" s="54"/>
      <c r="E95" s="54"/>
      <c r="F95" s="70">
        <v>-1809.7</v>
      </c>
      <c r="G95" s="51">
        <v>-1501.4</v>
      </c>
      <c r="H95" s="48"/>
      <c r="I95" s="58"/>
      <c r="J95" s="58"/>
    </row>
    <row r="96" spans="1:10" ht="19.5" customHeight="1">
      <c r="A96" s="18" t="s">
        <v>17</v>
      </c>
      <c r="B96" s="17">
        <f aca="true" t="shared" si="22" ref="B96:G96">B48+B49</f>
        <v>265479.1</v>
      </c>
      <c r="C96" s="17">
        <f t="shared" si="22"/>
        <v>306828.5</v>
      </c>
      <c r="D96" s="56">
        <f t="shared" si="22"/>
        <v>284089.1</v>
      </c>
      <c r="E96" s="56">
        <f t="shared" si="22"/>
        <v>284089.1</v>
      </c>
      <c r="F96" s="71">
        <f t="shared" si="22"/>
        <v>39413.2</v>
      </c>
      <c r="G96" s="56">
        <f t="shared" si="22"/>
        <v>36146.1</v>
      </c>
      <c r="H96" s="48">
        <f>F96/D96*100</f>
        <v>13.873534746669266</v>
      </c>
      <c r="I96" s="58">
        <f>F96/E96*100</f>
        <v>13.873534746669266</v>
      </c>
      <c r="J96" s="58">
        <f>F96/G96*100</f>
        <v>109.03859614176909</v>
      </c>
    </row>
    <row r="97" spans="1:10" ht="66" customHeight="1">
      <c r="A97" s="9" t="s">
        <v>7</v>
      </c>
      <c r="B97" s="10" t="s">
        <v>53</v>
      </c>
      <c r="C97" s="10" t="s">
        <v>54</v>
      </c>
      <c r="D97" s="99" t="s">
        <v>146</v>
      </c>
      <c r="E97" s="63" t="s">
        <v>147</v>
      </c>
      <c r="F97" s="63" t="s">
        <v>149</v>
      </c>
      <c r="G97" s="99" t="s">
        <v>150</v>
      </c>
      <c r="H97" s="10" t="s">
        <v>30</v>
      </c>
      <c r="I97" s="10" t="s">
        <v>39</v>
      </c>
      <c r="J97" s="10" t="s">
        <v>140</v>
      </c>
    </row>
    <row r="98" spans="1:9" ht="12.75">
      <c r="A98" s="30" t="s">
        <v>83</v>
      </c>
      <c r="B98" s="31"/>
      <c r="C98" s="32"/>
      <c r="D98" s="94"/>
      <c r="E98" s="72"/>
      <c r="F98" s="72"/>
      <c r="G98" s="102"/>
      <c r="H98" s="48"/>
      <c r="I98" s="33"/>
    </row>
    <row r="99" spans="1:10" ht="12.75">
      <c r="A99" s="19" t="s">
        <v>84</v>
      </c>
      <c r="B99" s="34">
        <v>22605.7</v>
      </c>
      <c r="C99" s="34">
        <v>23906.8</v>
      </c>
      <c r="D99" s="90">
        <v>27778.3</v>
      </c>
      <c r="E99" s="90">
        <v>27778.3</v>
      </c>
      <c r="F99" s="73">
        <v>3720.9</v>
      </c>
      <c r="G99" s="90">
        <v>2854.5</v>
      </c>
      <c r="H99" s="48">
        <f aca="true" t="shared" si="23" ref="H99:H109">F99/D99*100</f>
        <v>13.394988174222325</v>
      </c>
      <c r="I99" s="33">
        <f aca="true" t="shared" si="24" ref="I99:I107">F99/E99*100</f>
        <v>13.394988174222325</v>
      </c>
      <c r="J99" s="47">
        <f>F99/G99*100</f>
        <v>130.35207566999475</v>
      </c>
    </row>
    <row r="100" spans="1:10" ht="12.75">
      <c r="A100" s="35" t="s">
        <v>85</v>
      </c>
      <c r="B100" s="36">
        <v>18779.3</v>
      </c>
      <c r="C100" s="36">
        <v>17811.9</v>
      </c>
      <c r="D100" s="91">
        <v>22669.7</v>
      </c>
      <c r="E100" s="91">
        <v>22669.7</v>
      </c>
      <c r="F100" s="74">
        <v>3169</v>
      </c>
      <c r="G100" s="91">
        <v>2357.8</v>
      </c>
      <c r="H100" s="48">
        <f t="shared" si="23"/>
        <v>13.979011632266857</v>
      </c>
      <c r="I100" s="33">
        <f t="shared" si="24"/>
        <v>13.979011632266857</v>
      </c>
      <c r="J100" s="47">
        <f>F100/G100*100</f>
        <v>134.40495377046398</v>
      </c>
    </row>
    <row r="101" spans="1:10" ht="12.75">
      <c r="A101" s="35" t="s">
        <v>86</v>
      </c>
      <c r="B101" s="36">
        <v>1201</v>
      </c>
      <c r="C101" s="36">
        <v>1225.7</v>
      </c>
      <c r="D101" s="91">
        <v>1020.6</v>
      </c>
      <c r="E101" s="91">
        <v>1020.6</v>
      </c>
      <c r="F101" s="74">
        <v>129.1</v>
      </c>
      <c r="G101" s="91">
        <v>193.4</v>
      </c>
      <c r="H101" s="48">
        <f t="shared" si="23"/>
        <v>12.649421908681166</v>
      </c>
      <c r="I101" s="33">
        <f t="shared" si="24"/>
        <v>12.649421908681166</v>
      </c>
      <c r="J101" s="47">
        <f>F101/G101*100</f>
        <v>66.75284384694933</v>
      </c>
    </row>
    <row r="102" spans="1:10" ht="12.75">
      <c r="A102" s="35" t="s">
        <v>87</v>
      </c>
      <c r="B102" s="36">
        <f aca="true" t="shared" si="25" ref="B102:G102">B99-B100-B101</f>
        <v>2625.4000000000015</v>
      </c>
      <c r="C102" s="36">
        <f t="shared" si="25"/>
        <v>4869.199999999998</v>
      </c>
      <c r="D102" s="91">
        <f t="shared" si="25"/>
        <v>4087.9999999999986</v>
      </c>
      <c r="E102" s="91">
        <f t="shared" si="25"/>
        <v>4087.9999999999986</v>
      </c>
      <c r="F102" s="74">
        <f t="shared" si="25"/>
        <v>422.80000000000007</v>
      </c>
      <c r="G102" s="91">
        <f t="shared" si="25"/>
        <v>303.29999999999984</v>
      </c>
      <c r="H102" s="48">
        <f t="shared" si="23"/>
        <v>10.342465753424662</v>
      </c>
      <c r="I102" s="33">
        <f t="shared" si="24"/>
        <v>10.342465753424662</v>
      </c>
      <c r="J102" s="47">
        <f>F102/G102*100</f>
        <v>139.39993405868788</v>
      </c>
    </row>
    <row r="103" spans="1:10" ht="12.75">
      <c r="A103" s="37" t="s">
        <v>88</v>
      </c>
      <c r="B103" s="38">
        <v>955.2</v>
      </c>
      <c r="C103" s="38">
        <v>955.2</v>
      </c>
      <c r="D103" s="92">
        <v>1025.9</v>
      </c>
      <c r="E103" s="92">
        <v>1025.9</v>
      </c>
      <c r="F103" s="73">
        <v>125.6</v>
      </c>
      <c r="G103" s="90">
        <v>74.9</v>
      </c>
      <c r="H103" s="48">
        <f t="shared" si="23"/>
        <v>12.242908665561943</v>
      </c>
      <c r="I103" s="33">
        <f t="shared" si="24"/>
        <v>12.242908665561943</v>
      </c>
      <c r="J103" s="47">
        <f>F103/G103*100</f>
        <v>167.69025367156206</v>
      </c>
    </row>
    <row r="104" spans="1:10" ht="25.5">
      <c r="A104" s="19" t="s">
        <v>89</v>
      </c>
      <c r="B104" s="34">
        <v>1518.1</v>
      </c>
      <c r="C104" s="34">
        <v>1999.5</v>
      </c>
      <c r="D104" s="90">
        <v>3145.4</v>
      </c>
      <c r="E104" s="90">
        <v>3145.4</v>
      </c>
      <c r="F104" s="73">
        <v>326.1</v>
      </c>
      <c r="G104" s="90">
        <v>107.4</v>
      </c>
      <c r="H104" s="48">
        <f t="shared" si="23"/>
        <v>10.367520824060533</v>
      </c>
      <c r="I104" s="33">
        <f t="shared" si="24"/>
        <v>10.367520824060533</v>
      </c>
      <c r="J104" s="47" t="s">
        <v>145</v>
      </c>
    </row>
    <row r="105" spans="1:10" ht="12.75">
      <c r="A105" s="19" t="s">
        <v>90</v>
      </c>
      <c r="B105" s="34" t="e">
        <f>B106+B107+B109+#REF!</f>
        <v>#REF!</v>
      </c>
      <c r="C105" s="34">
        <v>15011</v>
      </c>
      <c r="D105" s="90">
        <f>D106+D107+D108+D109</f>
        <v>35783.3</v>
      </c>
      <c r="E105" s="90">
        <f>E106+E107+E108+E109</f>
        <v>35783.3</v>
      </c>
      <c r="F105" s="73">
        <f>F106+F107+F108+F109</f>
        <v>255.9</v>
      </c>
      <c r="G105" s="90">
        <v>341.6</v>
      </c>
      <c r="H105" s="48">
        <f t="shared" si="23"/>
        <v>0.7151380671989447</v>
      </c>
      <c r="I105" s="33">
        <f t="shared" si="24"/>
        <v>0.7151380671989447</v>
      </c>
      <c r="J105" s="47">
        <f>F105/G105*100</f>
        <v>74.91217798594847</v>
      </c>
    </row>
    <row r="106" spans="1:10" ht="12.75">
      <c r="A106" s="20" t="s">
        <v>91</v>
      </c>
      <c r="B106" s="39">
        <v>115</v>
      </c>
      <c r="C106" s="39">
        <v>255.5</v>
      </c>
      <c r="D106" s="93">
        <v>110</v>
      </c>
      <c r="E106" s="93">
        <v>110</v>
      </c>
      <c r="F106" s="75">
        <v>0</v>
      </c>
      <c r="G106" s="93">
        <v>0</v>
      </c>
      <c r="H106" s="48">
        <f t="shared" si="23"/>
        <v>0</v>
      </c>
      <c r="I106" s="33">
        <f t="shared" si="24"/>
        <v>0</v>
      </c>
      <c r="J106" s="47"/>
    </row>
    <row r="107" spans="1:10" ht="12" customHeight="1">
      <c r="A107" s="35" t="s">
        <v>92</v>
      </c>
      <c r="B107" s="36">
        <v>14504</v>
      </c>
      <c r="C107" s="36">
        <v>14504</v>
      </c>
      <c r="D107" s="91">
        <v>35533.3</v>
      </c>
      <c r="E107" s="91">
        <v>35533.3</v>
      </c>
      <c r="F107" s="74">
        <v>255.9</v>
      </c>
      <c r="G107" s="91">
        <v>341.6</v>
      </c>
      <c r="H107" s="48">
        <f t="shared" si="23"/>
        <v>0.7201695311158828</v>
      </c>
      <c r="I107" s="33">
        <f t="shared" si="24"/>
        <v>0.7201695311158828</v>
      </c>
      <c r="J107" s="47">
        <f>F107/G107*100</f>
        <v>74.91217798594847</v>
      </c>
    </row>
    <row r="108" spans="1:10" ht="12" customHeight="1">
      <c r="A108" s="35" t="s">
        <v>131</v>
      </c>
      <c r="B108" s="36"/>
      <c r="C108" s="36"/>
      <c r="D108" s="91"/>
      <c r="E108" s="91"/>
      <c r="F108" s="74">
        <v>0</v>
      </c>
      <c r="G108" s="91"/>
      <c r="H108" s="48"/>
      <c r="I108" s="33"/>
      <c r="J108" s="47"/>
    </row>
    <row r="109" spans="1:10" ht="22.5" customHeight="1">
      <c r="A109" s="35" t="s">
        <v>93</v>
      </c>
      <c r="B109" s="36"/>
      <c r="C109" s="36">
        <v>251.5</v>
      </c>
      <c r="D109" s="91">
        <v>140</v>
      </c>
      <c r="E109" s="91">
        <v>140</v>
      </c>
      <c r="F109" s="74">
        <v>0</v>
      </c>
      <c r="G109" s="91">
        <v>0</v>
      </c>
      <c r="H109" s="48">
        <f t="shared" si="23"/>
        <v>0</v>
      </c>
      <c r="I109" s="33">
        <f>F109/E109*100</f>
        <v>0</v>
      </c>
      <c r="J109" s="47"/>
    </row>
    <row r="110" spans="1:10" ht="12.75">
      <c r="A110" s="19" t="s">
        <v>94</v>
      </c>
      <c r="B110" s="34">
        <f>B111+B112+B113+B114</f>
        <v>18410.1</v>
      </c>
      <c r="C110" s="34">
        <v>31510</v>
      </c>
      <c r="D110" s="90">
        <f>D111+D112+D113</f>
        <v>12541.4</v>
      </c>
      <c r="E110" s="90">
        <f>E111+E112+E113</f>
        <v>12541.4</v>
      </c>
      <c r="F110" s="73">
        <f>F111+F112+F113</f>
        <v>626</v>
      </c>
      <c r="G110" s="90">
        <f>G111+G112+G113+G114</f>
        <v>943</v>
      </c>
      <c r="H110" s="48">
        <f>F110/D110*100</f>
        <v>4.991468257132378</v>
      </c>
      <c r="I110" s="33">
        <f>F110/E110*100</f>
        <v>4.991468257132378</v>
      </c>
      <c r="J110" s="47">
        <f>F110/G110*100</f>
        <v>66.38388123011664</v>
      </c>
    </row>
    <row r="111" spans="1:10" ht="12.75">
      <c r="A111" s="35" t="s">
        <v>95</v>
      </c>
      <c r="B111" s="36">
        <v>5320.1</v>
      </c>
      <c r="C111" s="36">
        <v>12070.9</v>
      </c>
      <c r="D111" s="91">
        <v>3913.4</v>
      </c>
      <c r="E111" s="91">
        <v>3913.4</v>
      </c>
      <c r="F111" s="74">
        <v>23.1</v>
      </c>
      <c r="G111" s="91">
        <v>56.8</v>
      </c>
      <c r="H111" s="48">
        <f>F111/D111*100</f>
        <v>0.5902795523074564</v>
      </c>
      <c r="I111" s="33">
        <f>F111/E111*100</f>
        <v>0.5902795523074564</v>
      </c>
      <c r="J111" s="47">
        <f>F111/G111*100</f>
        <v>40.66901408450705</v>
      </c>
    </row>
    <row r="112" spans="1:10" ht="12.75">
      <c r="A112" s="35" t="s">
        <v>96</v>
      </c>
      <c r="B112" s="36">
        <v>2030.1</v>
      </c>
      <c r="C112" s="36">
        <v>2955.8</v>
      </c>
      <c r="D112" s="91">
        <v>1292.8</v>
      </c>
      <c r="E112" s="91">
        <v>1292.8</v>
      </c>
      <c r="F112" s="74">
        <v>3.7</v>
      </c>
      <c r="G112" s="91">
        <v>322.2</v>
      </c>
      <c r="H112" s="48">
        <f>F112/D112*100</f>
        <v>0.286200495049505</v>
      </c>
      <c r="I112" s="33">
        <f>F112/E112*100</f>
        <v>0.286200495049505</v>
      </c>
      <c r="J112" s="47">
        <f>F112/G112*100</f>
        <v>1.1483550589695843</v>
      </c>
    </row>
    <row r="113" spans="1:10" ht="12.75">
      <c r="A113" s="35" t="s">
        <v>97</v>
      </c>
      <c r="B113" s="36">
        <v>11059.9</v>
      </c>
      <c r="C113" s="36">
        <v>16310</v>
      </c>
      <c r="D113" s="91">
        <v>7335.2</v>
      </c>
      <c r="E113" s="91">
        <v>7335.2</v>
      </c>
      <c r="F113" s="74">
        <v>599.2</v>
      </c>
      <c r="G113" s="91">
        <v>564</v>
      </c>
      <c r="H113" s="48">
        <f>F113/D113*100</f>
        <v>8.168829752426655</v>
      </c>
      <c r="I113" s="33">
        <f>F113/E113*100</f>
        <v>8.168829752426655</v>
      </c>
      <c r="J113" s="47">
        <f>F113/G113*100</f>
        <v>106.24113475177306</v>
      </c>
    </row>
    <row r="114" spans="1:10" ht="12.75">
      <c r="A114" s="35" t="s">
        <v>98</v>
      </c>
      <c r="B114" s="36"/>
      <c r="C114" s="36">
        <v>173.4</v>
      </c>
      <c r="D114" s="91"/>
      <c r="E114" s="91"/>
      <c r="F114" s="74">
        <v>0</v>
      </c>
      <c r="G114" s="91">
        <v>0</v>
      </c>
      <c r="H114" s="48"/>
      <c r="I114" s="33"/>
      <c r="J114" s="47"/>
    </row>
    <row r="115" spans="1:10" ht="12.75">
      <c r="A115" s="19" t="s">
        <v>99</v>
      </c>
      <c r="B115" s="32">
        <v>229.4</v>
      </c>
      <c r="C115" s="32">
        <v>486.2</v>
      </c>
      <c r="D115" s="94">
        <v>77.2</v>
      </c>
      <c r="E115" s="94">
        <v>77.2</v>
      </c>
      <c r="F115" s="72">
        <v>0</v>
      </c>
      <c r="G115" s="94">
        <v>0</v>
      </c>
      <c r="H115" s="48">
        <f>F115/D115*100</f>
        <v>0</v>
      </c>
      <c r="I115" s="33">
        <f>F115/E115*100</f>
        <v>0</v>
      </c>
      <c r="J115" s="47"/>
    </row>
    <row r="116" spans="1:10" ht="12.75">
      <c r="A116" s="19" t="s">
        <v>100</v>
      </c>
      <c r="B116" s="34">
        <v>135212.7</v>
      </c>
      <c r="C116" s="34">
        <v>153395.9</v>
      </c>
      <c r="D116" s="90">
        <v>182878</v>
      </c>
      <c r="E116" s="90">
        <v>182878</v>
      </c>
      <c r="F116" s="73">
        <v>30407.8</v>
      </c>
      <c r="G116" s="90">
        <v>16144.8</v>
      </c>
      <c r="H116" s="48">
        <f>F116/D116*100</f>
        <v>16.627369065715943</v>
      </c>
      <c r="I116" s="33">
        <f>F116/E116*100</f>
        <v>16.627369065715943</v>
      </c>
      <c r="J116" s="47">
        <f>F116/G116*100</f>
        <v>188.34423467618058</v>
      </c>
    </row>
    <row r="117" spans="1:10" ht="12.75">
      <c r="A117" s="35" t="s">
        <v>85</v>
      </c>
      <c r="B117" s="36">
        <v>97000.4</v>
      </c>
      <c r="C117" s="36">
        <v>107165.4</v>
      </c>
      <c r="D117" s="91">
        <v>7620.4</v>
      </c>
      <c r="E117" s="91">
        <v>7620.4</v>
      </c>
      <c r="F117" s="74">
        <v>790.6</v>
      </c>
      <c r="G117" s="91">
        <v>12374.6</v>
      </c>
      <c r="H117" s="48">
        <f>F117/D117*100</f>
        <v>10.374783475933022</v>
      </c>
      <c r="I117" s="33">
        <f>F117/E117*100</f>
        <v>10.374783475933022</v>
      </c>
      <c r="J117" s="47">
        <f>F117/G117*100</f>
        <v>6.388893378371827</v>
      </c>
    </row>
    <row r="118" spans="1:10" ht="12.75">
      <c r="A118" s="35" t="s">
        <v>101</v>
      </c>
      <c r="B118" s="36">
        <v>8632.6</v>
      </c>
      <c r="C118" s="36">
        <v>10347.8</v>
      </c>
      <c r="D118" s="91">
        <v>0</v>
      </c>
      <c r="E118" s="91">
        <v>0</v>
      </c>
      <c r="F118" s="74">
        <v>0</v>
      </c>
      <c r="G118" s="91">
        <v>1291.6</v>
      </c>
      <c r="H118" s="48"/>
      <c r="I118" s="33"/>
      <c r="J118" s="47">
        <f>F118/G118*100</f>
        <v>0</v>
      </c>
    </row>
    <row r="119" spans="1:10" ht="12.75">
      <c r="A119" s="35" t="s">
        <v>102</v>
      </c>
      <c r="B119" s="36">
        <f>B116-B117-B118</f>
        <v>29579.70000000002</v>
      </c>
      <c r="C119" s="36">
        <f>C116-C117-C118</f>
        <v>35882.7</v>
      </c>
      <c r="D119" s="91">
        <f>D116-D117-D118-D120</f>
        <v>167200.80000000002</v>
      </c>
      <c r="E119" s="91">
        <f>E116-E117-E118-E120</f>
        <v>167200.80000000002</v>
      </c>
      <c r="F119" s="74">
        <f>F116-F117-F118</f>
        <v>29617.2</v>
      </c>
      <c r="G119" s="91">
        <f>G116-G117-G118</f>
        <v>2478.599999999999</v>
      </c>
      <c r="H119" s="48">
        <f>F119/D119*100</f>
        <v>17.71355160980091</v>
      </c>
      <c r="I119" s="33">
        <f>F119/E119*100</f>
        <v>17.71355160980091</v>
      </c>
      <c r="J119" s="47" t="s">
        <v>152</v>
      </c>
    </row>
    <row r="120" spans="1:10" ht="12.75">
      <c r="A120" s="35" t="s">
        <v>144</v>
      </c>
      <c r="B120" s="36"/>
      <c r="C120" s="36"/>
      <c r="D120" s="91">
        <v>8056.8</v>
      </c>
      <c r="E120" s="91">
        <v>8056.8</v>
      </c>
      <c r="F120" s="74">
        <v>825.5</v>
      </c>
      <c r="G120" s="91"/>
      <c r="H120" s="48">
        <f>F120/D120*100</f>
        <v>10.246003376030185</v>
      </c>
      <c r="I120" s="33">
        <f>F120/E120*100</f>
        <v>10.246003376030185</v>
      </c>
      <c r="J120" s="47"/>
    </row>
    <row r="121" spans="1:10" ht="12.75">
      <c r="A121" s="19" t="s">
        <v>132</v>
      </c>
      <c r="B121" s="34">
        <f>B122+B126</f>
        <v>18759</v>
      </c>
      <c r="C121" s="34">
        <v>22454.4</v>
      </c>
      <c r="D121" s="90">
        <v>20257.6</v>
      </c>
      <c r="E121" s="90">
        <v>20257.6</v>
      </c>
      <c r="F121" s="73">
        <v>4362.9</v>
      </c>
      <c r="G121" s="90">
        <v>2445.6</v>
      </c>
      <c r="H121" s="48">
        <f>F121/D121*100</f>
        <v>21.537102124634703</v>
      </c>
      <c r="I121" s="33">
        <f>F121/E121*100</f>
        <v>21.537102124634703</v>
      </c>
      <c r="J121" s="47">
        <f>F121/G121*100</f>
        <v>178.39793915603533</v>
      </c>
    </row>
    <row r="122" spans="1:10" ht="12.75">
      <c r="A122" s="20" t="s">
        <v>103</v>
      </c>
      <c r="B122" s="39">
        <v>18613.5</v>
      </c>
      <c r="C122" s="39">
        <v>22299.5</v>
      </c>
      <c r="D122" s="93">
        <v>20043.1</v>
      </c>
      <c r="E122" s="93">
        <v>20043.1</v>
      </c>
      <c r="F122" s="75">
        <v>4342.9</v>
      </c>
      <c r="G122" s="93">
        <v>2445.6</v>
      </c>
      <c r="H122" s="48">
        <f>F122/D122*100</f>
        <v>21.667805878332196</v>
      </c>
      <c r="I122" s="33">
        <f>F122/E122*100</f>
        <v>21.667805878332196</v>
      </c>
      <c r="J122" s="47">
        <f>F122/G122*100</f>
        <v>177.5801439319594</v>
      </c>
    </row>
    <row r="123" spans="1:10" ht="12.75">
      <c r="A123" s="35" t="s">
        <v>104</v>
      </c>
      <c r="B123" s="36">
        <v>12902.2</v>
      </c>
      <c r="C123" s="36">
        <v>12847</v>
      </c>
      <c r="D123" s="91">
        <v>0</v>
      </c>
      <c r="E123" s="91">
        <v>0</v>
      </c>
      <c r="F123" s="74">
        <v>0</v>
      </c>
      <c r="G123" s="91">
        <v>1695.3</v>
      </c>
      <c r="H123" s="48"/>
      <c r="I123" s="33"/>
      <c r="J123" s="47">
        <f>F123/G123*100</f>
        <v>0</v>
      </c>
    </row>
    <row r="124" spans="1:10" ht="12.75">
      <c r="A124" s="35" t="s">
        <v>86</v>
      </c>
      <c r="B124" s="36">
        <v>1855.2</v>
      </c>
      <c r="C124" s="36">
        <v>2179.4</v>
      </c>
      <c r="D124" s="91">
        <v>0</v>
      </c>
      <c r="E124" s="91">
        <v>0</v>
      </c>
      <c r="F124" s="74">
        <v>0</v>
      </c>
      <c r="G124" s="91">
        <v>273.5</v>
      </c>
      <c r="H124" s="48"/>
      <c r="I124" s="33"/>
      <c r="J124" s="47">
        <f>F124/G124*100</f>
        <v>0</v>
      </c>
    </row>
    <row r="125" spans="1:10" ht="12.75">
      <c r="A125" s="35" t="s">
        <v>87</v>
      </c>
      <c r="B125" s="36">
        <f aca="true" t="shared" si="26" ref="B125:G125">B122-B123-B124</f>
        <v>3856.0999999999995</v>
      </c>
      <c r="C125" s="36">
        <f t="shared" si="26"/>
        <v>7273.1</v>
      </c>
      <c r="D125" s="91">
        <f t="shared" si="26"/>
        <v>20043.1</v>
      </c>
      <c r="E125" s="91">
        <f t="shared" si="26"/>
        <v>20043.1</v>
      </c>
      <c r="F125" s="74">
        <f t="shared" si="26"/>
        <v>4342.9</v>
      </c>
      <c r="G125" s="91">
        <f t="shared" si="26"/>
        <v>476.79999999999995</v>
      </c>
      <c r="H125" s="48">
        <f>F125/D125*100</f>
        <v>21.667805878332196</v>
      </c>
      <c r="I125" s="33">
        <f>F125/E125*100</f>
        <v>21.667805878332196</v>
      </c>
      <c r="J125" s="47" t="s">
        <v>153</v>
      </c>
    </row>
    <row r="126" spans="1:10" ht="12.75">
      <c r="A126" s="35" t="s">
        <v>125</v>
      </c>
      <c r="B126" s="36">
        <v>145.5</v>
      </c>
      <c r="C126" s="36">
        <v>154.9</v>
      </c>
      <c r="D126" s="91">
        <v>214.5</v>
      </c>
      <c r="E126" s="91">
        <v>214.5</v>
      </c>
      <c r="F126" s="74">
        <v>20</v>
      </c>
      <c r="G126" s="91">
        <v>0</v>
      </c>
      <c r="H126" s="48">
        <f>F126/D126*100</f>
        <v>9.324009324009324</v>
      </c>
      <c r="I126" s="33">
        <f>F126/E126*100</f>
        <v>9.324009324009324</v>
      </c>
      <c r="J126" s="47"/>
    </row>
    <row r="127" spans="1:10" ht="12" customHeight="1">
      <c r="A127" s="19" t="s">
        <v>105</v>
      </c>
      <c r="B127" s="34" t="e">
        <f>B128+#REF!+B132</f>
        <v>#REF!</v>
      </c>
      <c r="C127" s="34">
        <v>25925.6</v>
      </c>
      <c r="D127" s="90"/>
      <c r="E127" s="90"/>
      <c r="F127" s="73">
        <v>0</v>
      </c>
      <c r="G127" s="90">
        <v>3159.9</v>
      </c>
      <c r="H127" s="48"/>
      <c r="I127" s="33"/>
      <c r="J127" s="47">
        <f>F127/G127*100</f>
        <v>0</v>
      </c>
    </row>
    <row r="128" spans="1:10" ht="17.25" customHeight="1">
      <c r="A128" s="20" t="s">
        <v>106</v>
      </c>
      <c r="B128" s="36">
        <v>24581.4</v>
      </c>
      <c r="C128" s="36" t="e">
        <f>C127-#REF!-C132</f>
        <v>#REF!</v>
      </c>
      <c r="D128" s="91"/>
      <c r="E128" s="91"/>
      <c r="F128" s="74">
        <v>0</v>
      </c>
      <c r="G128" s="91">
        <v>3159.9</v>
      </c>
      <c r="H128" s="48"/>
      <c r="I128" s="33"/>
      <c r="J128" s="47">
        <f>F128/G128*100</f>
        <v>0</v>
      </c>
    </row>
    <row r="129" spans="1:10" ht="12.75">
      <c r="A129" s="35" t="s">
        <v>107</v>
      </c>
      <c r="B129" s="36">
        <v>11065.1</v>
      </c>
      <c r="C129" s="36">
        <v>11048.5</v>
      </c>
      <c r="D129" s="91">
        <v>0</v>
      </c>
      <c r="E129" s="91">
        <v>0</v>
      </c>
      <c r="F129" s="74">
        <v>0</v>
      </c>
      <c r="G129" s="91">
        <v>822.5</v>
      </c>
      <c r="H129" s="48"/>
      <c r="I129" s="33"/>
      <c r="J129" s="47">
        <f>F129/G129*100</f>
        <v>0</v>
      </c>
    </row>
    <row r="130" spans="1:10" ht="12.75">
      <c r="A130" s="35" t="s">
        <v>108</v>
      </c>
      <c r="B130" s="36">
        <v>3968.3</v>
      </c>
      <c r="C130" s="36">
        <v>3877.1</v>
      </c>
      <c r="D130" s="91">
        <v>0</v>
      </c>
      <c r="E130" s="91">
        <v>0</v>
      </c>
      <c r="F130" s="74">
        <v>0</v>
      </c>
      <c r="G130" s="91">
        <v>806.3</v>
      </c>
      <c r="H130" s="48"/>
      <c r="I130" s="33"/>
      <c r="J130" s="47">
        <f>F130/G130*100</f>
        <v>0</v>
      </c>
    </row>
    <row r="131" spans="1:10" ht="12.75">
      <c r="A131" s="35" t="s">
        <v>109</v>
      </c>
      <c r="B131" s="36">
        <f aca="true" t="shared" si="27" ref="B131:G131">B128-B129-B130</f>
        <v>9548</v>
      </c>
      <c r="C131" s="36" t="e">
        <f t="shared" si="27"/>
        <v>#REF!</v>
      </c>
      <c r="D131" s="91">
        <f t="shared" si="27"/>
        <v>0</v>
      </c>
      <c r="E131" s="91">
        <f t="shared" si="27"/>
        <v>0</v>
      </c>
      <c r="F131" s="74">
        <f t="shared" si="27"/>
        <v>0</v>
      </c>
      <c r="G131" s="91">
        <f t="shared" si="27"/>
        <v>1531.1000000000001</v>
      </c>
      <c r="H131" s="48"/>
      <c r="I131" s="33"/>
      <c r="J131" s="47">
        <f>F131/G131*100</f>
        <v>0</v>
      </c>
    </row>
    <row r="132" spans="1:10" ht="24">
      <c r="A132" s="40" t="s">
        <v>110</v>
      </c>
      <c r="B132" s="36">
        <v>50</v>
      </c>
      <c r="C132" s="36">
        <v>50</v>
      </c>
      <c r="D132" s="91">
        <v>20</v>
      </c>
      <c r="E132" s="91">
        <v>20</v>
      </c>
      <c r="F132" s="74">
        <v>0</v>
      </c>
      <c r="G132" s="91">
        <v>0</v>
      </c>
      <c r="H132" s="48">
        <f aca="true" t="shared" si="28" ref="H132:H139">F132/D132*100</f>
        <v>0</v>
      </c>
      <c r="I132" s="33">
        <f aca="true" t="shared" si="29" ref="I132:I139">F132/E132*100</f>
        <v>0</v>
      </c>
      <c r="J132" s="47"/>
    </row>
    <row r="133" spans="1:10" ht="12.75">
      <c r="A133" s="19" t="s">
        <v>111</v>
      </c>
      <c r="B133" s="34">
        <f>B134+B135+B136</f>
        <v>6708.9</v>
      </c>
      <c r="C133" s="34">
        <v>12498.4</v>
      </c>
      <c r="D133" s="90">
        <f>D134+D135+D136</f>
        <v>4356.799999999999</v>
      </c>
      <c r="E133" s="90">
        <f>E134+E135+E136</f>
        <v>4356.799999999999</v>
      </c>
      <c r="F133" s="73">
        <f>F134+F135+F136</f>
        <v>132.9</v>
      </c>
      <c r="G133" s="90">
        <v>99.9</v>
      </c>
      <c r="H133" s="48">
        <f t="shared" si="28"/>
        <v>3.0504039662137354</v>
      </c>
      <c r="I133" s="33">
        <f t="shared" si="29"/>
        <v>3.0504039662137354</v>
      </c>
      <c r="J133" s="47">
        <f>F133/G133*100</f>
        <v>133.033033033033</v>
      </c>
    </row>
    <row r="134" spans="1:10" ht="12.75">
      <c r="A134" s="35" t="s">
        <v>112</v>
      </c>
      <c r="B134" s="36">
        <v>178.9</v>
      </c>
      <c r="C134" s="36">
        <v>178.9</v>
      </c>
      <c r="D134" s="91">
        <v>280.1</v>
      </c>
      <c r="E134" s="91">
        <v>280.1</v>
      </c>
      <c r="F134" s="74">
        <v>10.6</v>
      </c>
      <c r="G134" s="91">
        <v>10.9</v>
      </c>
      <c r="H134" s="48">
        <f t="shared" si="28"/>
        <v>3.784362727597286</v>
      </c>
      <c r="I134" s="33">
        <f t="shared" si="29"/>
        <v>3.784362727597286</v>
      </c>
      <c r="J134" s="47">
        <f>F134/G134*100</f>
        <v>97.24770642201834</v>
      </c>
    </row>
    <row r="135" spans="1:10" ht="12.75">
      <c r="A135" s="35" t="s">
        <v>113</v>
      </c>
      <c r="B135" s="36">
        <v>5463.4</v>
      </c>
      <c r="C135" s="36">
        <v>11252.9</v>
      </c>
      <c r="D135" s="91">
        <v>1866.5</v>
      </c>
      <c r="E135" s="91">
        <v>1866.5</v>
      </c>
      <c r="F135" s="74">
        <v>0.3</v>
      </c>
      <c r="G135" s="91">
        <v>0</v>
      </c>
      <c r="H135" s="48">
        <f t="shared" si="28"/>
        <v>0.016072863648540048</v>
      </c>
      <c r="I135" s="33">
        <f t="shared" si="29"/>
        <v>0.016072863648540048</v>
      </c>
      <c r="J135" s="47"/>
    </row>
    <row r="136" spans="1:10" ht="12.75">
      <c r="A136" s="20" t="s">
        <v>114</v>
      </c>
      <c r="B136" s="36">
        <v>1066.6</v>
      </c>
      <c r="C136" s="36">
        <v>1066.6</v>
      </c>
      <c r="D136" s="91">
        <v>2210.2</v>
      </c>
      <c r="E136" s="91">
        <v>2210.2</v>
      </c>
      <c r="F136" s="74">
        <v>122</v>
      </c>
      <c r="G136" s="91">
        <v>89</v>
      </c>
      <c r="H136" s="48">
        <f t="shared" si="28"/>
        <v>5.519862455886345</v>
      </c>
      <c r="I136" s="33">
        <f t="shared" si="29"/>
        <v>5.519862455886345</v>
      </c>
      <c r="J136" s="47">
        <f>F136/G136*100</f>
        <v>137.07865168539325</v>
      </c>
    </row>
    <row r="137" spans="1:10" ht="14.25" customHeight="1">
      <c r="A137" s="41" t="s">
        <v>115</v>
      </c>
      <c r="B137" s="36"/>
      <c r="C137" s="36"/>
      <c r="D137" s="90">
        <v>245.2</v>
      </c>
      <c r="E137" s="90">
        <v>245.2</v>
      </c>
      <c r="F137" s="73">
        <v>36</v>
      </c>
      <c r="G137" s="90">
        <v>52.9</v>
      </c>
      <c r="H137" s="48">
        <f t="shared" si="28"/>
        <v>14.681892332789559</v>
      </c>
      <c r="I137" s="33">
        <f t="shared" si="29"/>
        <v>14.681892332789559</v>
      </c>
      <c r="J137" s="47">
        <f>F137/G137*100</f>
        <v>68.05293005671078</v>
      </c>
    </row>
    <row r="138" spans="1:10" ht="14.25" hidden="1">
      <c r="A138" s="42" t="s">
        <v>116</v>
      </c>
      <c r="B138" s="36"/>
      <c r="C138" s="36"/>
      <c r="D138" s="91">
        <v>3500</v>
      </c>
      <c r="E138" s="91">
        <v>3500</v>
      </c>
      <c r="F138" s="74"/>
      <c r="G138" s="91"/>
      <c r="H138" s="48">
        <f t="shared" si="28"/>
        <v>0</v>
      </c>
      <c r="I138" s="33">
        <f t="shared" si="29"/>
        <v>0</v>
      </c>
      <c r="J138" s="47" t="e">
        <f>F138/G138*100</f>
        <v>#DIV/0!</v>
      </c>
    </row>
    <row r="139" spans="1:10" ht="14.25" hidden="1">
      <c r="A139" s="42" t="s">
        <v>117</v>
      </c>
      <c r="B139" s="36"/>
      <c r="C139" s="36"/>
      <c r="D139" s="91">
        <f>D137-D138</f>
        <v>-3254.8</v>
      </c>
      <c r="E139" s="91">
        <f>E137-E138</f>
        <v>-3254.8</v>
      </c>
      <c r="F139" s="74"/>
      <c r="G139" s="91">
        <v>92.9</v>
      </c>
      <c r="H139" s="48">
        <f t="shared" si="28"/>
        <v>0</v>
      </c>
      <c r="I139" s="33">
        <f t="shared" si="29"/>
        <v>0</v>
      </c>
      <c r="J139" s="47">
        <f>F139/G139*100</f>
        <v>0</v>
      </c>
    </row>
    <row r="140" spans="1:10" ht="12.75">
      <c r="A140" s="37" t="s">
        <v>118</v>
      </c>
      <c r="B140" s="21">
        <v>22099.1</v>
      </c>
      <c r="C140" s="21">
        <v>22099.1</v>
      </c>
      <c r="D140" s="53">
        <v>24205.6</v>
      </c>
      <c r="E140" s="53">
        <v>24205.6</v>
      </c>
      <c r="F140" s="81">
        <v>1830.6</v>
      </c>
      <c r="G140" s="103">
        <v>0</v>
      </c>
      <c r="H140" s="48"/>
      <c r="I140" s="33"/>
      <c r="J140" s="47"/>
    </row>
    <row r="141" spans="1:10" ht="12.75">
      <c r="A141" s="43" t="s">
        <v>119</v>
      </c>
      <c r="B141" s="44" t="e">
        <f>B99+B103+B104+B105+B110+B115+B116+B121+B127+B133+B140</f>
        <v>#REF!</v>
      </c>
      <c r="C141" s="44">
        <f>C99+C103+C104+C105+C110+C115+C116+C121+C127+C133+C140</f>
        <v>310242.1</v>
      </c>
      <c r="D141" s="95">
        <f>D99+D103+D104+D105+D110+D115+D116+D121+D127+D133+D137</f>
        <v>288089.1</v>
      </c>
      <c r="E141" s="95">
        <f>E99+E103+E104+E105+E110+E115+E116+E121+E127+E133+E137</f>
        <v>288089.1</v>
      </c>
      <c r="F141" s="76">
        <f>F99+F103+F104+F105+F110+F115+F116+F121+F127+F133+F137</f>
        <v>39994.100000000006</v>
      </c>
      <c r="G141" s="95">
        <f>G99+G103+G104+G105+G110+G115+G116+G121+G127+G133+G140+G137</f>
        <v>26224.5</v>
      </c>
      <c r="H141" s="48">
        <f>F141/D141*100</f>
        <v>13.88254536530539</v>
      </c>
      <c r="I141" s="33">
        <f>F141/E141*100</f>
        <v>13.88254536530539</v>
      </c>
      <c r="J141" s="47">
        <f>F141/G141*100</f>
        <v>152.50662548380333</v>
      </c>
    </row>
    <row r="142" spans="1:10" ht="25.5">
      <c r="A142" s="45" t="s">
        <v>120</v>
      </c>
      <c r="B142" s="31" t="e">
        <f aca="true" t="shared" si="30" ref="B142:G142">B96-B141</f>
        <v>#REF!</v>
      </c>
      <c r="C142" s="31">
        <f t="shared" si="30"/>
        <v>-3413.5999999999767</v>
      </c>
      <c r="D142" s="96">
        <f t="shared" si="30"/>
        <v>-4000</v>
      </c>
      <c r="E142" s="96">
        <f t="shared" si="30"/>
        <v>-4000</v>
      </c>
      <c r="F142" s="77">
        <f t="shared" si="30"/>
        <v>-580.9000000000087</v>
      </c>
      <c r="G142" s="96">
        <f t="shared" si="30"/>
        <v>9921.599999999999</v>
      </c>
      <c r="H142" s="46"/>
      <c r="I142" s="33"/>
      <c r="J142" s="33"/>
    </row>
    <row r="143" spans="1:7" ht="12.75">
      <c r="A143" s="1"/>
      <c r="B143" s="1"/>
      <c r="C143" s="1"/>
      <c r="D143" s="98"/>
      <c r="E143" s="62"/>
      <c r="F143" s="62"/>
      <c r="G143" s="98"/>
    </row>
    <row r="144" spans="5:7" ht="12.75">
      <c r="E144" s="106"/>
      <c r="F144" s="106"/>
      <c r="G144" s="106"/>
    </row>
    <row r="145" spans="1:9" ht="12.75">
      <c r="A145" s="1" t="s">
        <v>126</v>
      </c>
      <c r="F145" s="82"/>
      <c r="G145" s="104" t="s">
        <v>127</v>
      </c>
      <c r="H145" s="104"/>
      <c r="I145" s="104"/>
    </row>
  </sheetData>
  <mergeCells count="11">
    <mergeCell ref="A1:J1"/>
    <mergeCell ref="I2:J2"/>
    <mergeCell ref="A43:B43"/>
    <mergeCell ref="A46:B46"/>
    <mergeCell ref="G145:I145"/>
    <mergeCell ref="A90:B90"/>
    <mergeCell ref="E144:G144"/>
    <mergeCell ref="A47:B47"/>
    <mergeCell ref="A72:B72"/>
    <mergeCell ref="A73:B73"/>
    <mergeCell ref="A83:B83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RAIFO</cp:lastModifiedBy>
  <cp:lastPrinted>2012-02-07T04:50:44Z</cp:lastPrinted>
  <dcterms:created xsi:type="dcterms:W3CDTF">2006-03-13T07:15:44Z</dcterms:created>
  <dcterms:modified xsi:type="dcterms:W3CDTF">2012-04-04T07:32:09Z</dcterms:modified>
  <cp:category/>
  <cp:version/>
  <cp:contentType/>
  <cp:contentStatus/>
</cp:coreProperties>
</file>