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9" sheetId="1" r:id="rId1"/>
  </sheets>
  <definedNames>
    <definedName name="_xlnm.Print_Titles" localSheetId="0">'на 01.09'!$3:$3</definedName>
  </definedNames>
  <calcPr fullCalcOnLoad="1"/>
</workbook>
</file>

<file path=xl/sharedStrings.xml><?xml version="1.0" encoding="utf-8"?>
<sst xmlns="http://schemas.openxmlformats.org/spreadsheetml/2006/main" count="158" uniqueCount="145">
  <si>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</si>
  <si>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</si>
  <si>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</si>
  <si>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</si>
  <si>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</si>
  <si>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</si>
  <si>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</si>
  <si>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</si>
  <si>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</si>
  <si>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</si>
  <si>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</si>
  <si>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</si>
  <si>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</si>
  <si>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</si>
  <si>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</si>
  <si>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</si>
  <si>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</si>
  <si>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</si>
  <si>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</si>
  <si>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</si>
  <si>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</si>
  <si>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</si>
  <si>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</si>
  <si>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</si>
  <si>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</si>
  <si>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</si>
  <si>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</si>
  <si>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</si>
  <si>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</si>
  <si>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</si>
  <si>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</si>
  <si>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</si>
  <si>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</si>
  <si>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</si>
  <si>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</si>
  <si>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</si>
  <si>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</si>
  <si>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</si>
  <si>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</si>
  <si>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</si>
  <si>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</si>
  <si>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</si>
  <si>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</si>
  <si>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</si>
  <si>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</si>
  <si>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</si>
  <si>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</si>
  <si>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</si>
  <si>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</si>
  <si>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</si>
  <si>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</si>
  <si>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</si>
  <si>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</si>
  <si>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</si>
  <si>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</si>
  <si>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</si>
  <si>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</si>
  <si>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</si>
  <si>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</si>
  <si>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</si>
  <si>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</si>
  <si>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</si>
  <si>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</si>
  <si>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</si>
  <si>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</si>
  <si>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</si>
  <si>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</si>
  <si>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</si>
  <si>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</si>
  <si>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</si>
  <si>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</si>
  <si>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</si>
  <si>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</si>
  <si>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</si>
  <si>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</si>
  <si>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</si>
  <si>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</si>
  <si>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</si>
  <si>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</si>
  <si>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</si>
  <si>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</si>
  <si>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</si>
  <si>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</si>
  <si>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</si>
  <si>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</si>
  <si>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</si>
  <si>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</si>
  <si>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</si>
  <si>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</si>
  <si>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</si>
  <si>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</si>
  <si>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</si>
  <si>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</si>
  <si>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</si>
  <si>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</si>
  <si>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</si>
  <si>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</si>
  <si>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</si>
  <si>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</si>
  <si>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</si>
  <si>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</si>
  <si>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 xml:space="preserve">Прочие доходы от оказания платных услуг получ.средств бюджетов муниц.районов и компенсация затрат бюджетов </t>
  </si>
  <si>
    <t>Субсидии  бюджетам на осуществление кап.ремонта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</si>
  <si>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</si>
  <si>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</si>
  <si>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</si>
  <si>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</si>
  <si>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</si>
  <si>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</si>
  <si>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</si>
  <si>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</si>
  <si>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</si>
  <si>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</si>
  <si>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</si>
  <si>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</si>
  <si>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Субсидии бюджетам МР на проведение энергоаудита</t>
  </si>
  <si>
    <t xml:space="preserve">Субсидии бюджетам МР на реализацию федеральных целевых программ 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</si>
  <si>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</si>
  <si>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</si>
  <si>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</si>
  <si>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</si>
  <si>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</si>
  <si>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</si>
  <si>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</si>
  <si>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</si>
  <si>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Утвержд.  план на               2012 год</t>
  </si>
  <si>
    <t>Уточ. план на 2012 год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</si>
  <si>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</si>
  <si>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</si>
  <si>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Субсидии  бюджетам МР на обеспечение мероприятий по кап.ремонту многоквартирных домов за счет средств бюджета</t>
  </si>
  <si>
    <t xml:space="preserve">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</si>
  <si>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комплектование  книжного фонда</t>
  </si>
  <si>
    <t>проездные билеты</t>
  </si>
  <si>
    <t>модернизация образования</t>
  </si>
  <si>
    <t>реализация ФЦП "Доступная среда"</t>
  </si>
  <si>
    <t xml:space="preserve"> ИСПОЛНЕНИЕ   КОНСОЛИДИРОВАННОГО БЮДЖЕТА  НА 01 сентября 2012 г.</t>
  </si>
  <si>
    <t>Исполнено на 01.09.2012</t>
  </si>
  <si>
    <t>Исполнено на 01.09.2011</t>
  </si>
  <si>
    <t>Начальник финансового отдела                              Е.И.Чернов</t>
  </si>
  <si>
    <t>св.2р.</t>
  </si>
  <si>
    <t>св.3р.</t>
  </si>
  <si>
    <t>св.9р.</t>
  </si>
  <si>
    <t xml:space="preserve">    - кап.ремонт соцкульт.сферы  </t>
  </si>
  <si>
    <t xml:space="preserve">    - кап.ремонт дворовых территорий</t>
  </si>
  <si>
    <t xml:space="preserve">    - экономическое соревнование пос.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</si>
</sst>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2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165" fontId="23" fillId="0" borderId="10" xfId="0" applyNumberFormat="1" applyFont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wrapText="1"/>
    </xf>
    <xf numFmtId="165" fontId="24" fillId="20" borderId="10" xfId="0" applyNumberFormat="1" applyFont="1" applyFill="1" applyBorder="1" applyAlignment="1">
      <alignment horizontal="right" vertical="center" wrapText="1"/>
    </xf>
    <xf numFmtId="165" fontId="23" fillId="20" borderId="10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horizontal="left" wrapText="1"/>
    </xf>
    <xf numFmtId="165" fontId="24" fillId="2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165" fontId="2" fillId="15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165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0" fontId="26" fillId="25" borderId="11" xfId="0" applyFont="1" applyFill="1" applyBorder="1" applyAlignment="1">
      <alignment horizontal="left" wrapText="1"/>
    </xf>
    <xf numFmtId="0" fontId="26" fillId="25" borderId="12" xfId="0" applyFont="1" applyFill="1" applyBorder="1" applyAlignment="1">
      <alignment wrapText="1"/>
    </xf>
    <xf numFmtId="0" fontId="26" fillId="25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right" vertical="center"/>
    </xf>
    <xf numFmtId="165" fontId="23" fillId="24" borderId="10" xfId="0" applyNumberFormat="1" applyFont="1" applyFill="1" applyBorder="1" applyAlignment="1">
      <alignment horizontal="right" vertical="center"/>
    </xf>
    <xf numFmtId="164" fontId="23" fillId="24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165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wrapText="1"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6" fillId="25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6" fillId="2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L101" sqref="L101"/>
    </sheetView>
  </sheetViews>
  <sheetFormatPr defaultColWidth="9.00390625" defaultRowHeight="12.75"/>
  <cols>
    <col min="1" max="1" width="35.00390625" style="0" customWidth="1"/>
    <col min="2" max="2" width="10.75390625" style="0" hidden="1" customWidth="1"/>
    <col min="3" max="3" width="15.25390625" style="0" hidden="1" customWidth="1"/>
    <col min="4" max="4" width="11.625" style="3" customWidth="1"/>
    <col min="5" max="5" width="11.25390625" style="3" customWidth="1"/>
    <col min="6" max="6" width="11.00390625" style="3" customWidth="1"/>
    <col min="7" max="7" width="12.25390625" style="3" customWidth="1"/>
    <col min="8" max="8" width="8.00390625" style="0" customWidth="1"/>
    <col min="9" max="9" width="8.625" style="0" customWidth="1"/>
    <col min="10" max="10" width="8.25390625" style="0" customWidth="1"/>
  </cols>
  <sheetData>
    <row r="1" spans="1:10" ht="12.75">
      <c r="A1" s="95" t="s">
        <v>135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" customHeight="1">
      <c r="A2" s="1"/>
      <c r="B2" s="1"/>
      <c r="C2" s="1"/>
      <c r="D2" s="4"/>
      <c r="E2" s="4"/>
      <c r="F2" s="4"/>
      <c r="G2" s="4"/>
      <c r="H2" s="1"/>
      <c r="I2" s="96" t="s">
        <v>26</v>
      </c>
      <c r="J2" s="96"/>
    </row>
    <row r="3" spans="1:10" ht="54" customHeight="1">
      <c r="A3" s="11" t="s">
        <v>1</v>
      </c>
      <c r="B3" s="12" t="s">
        <v>47</v>
      </c>
      <c r="C3" s="12" t="s">
        <v>48</v>
      </c>
      <c r="D3" s="13" t="s">
        <v>125</v>
      </c>
      <c r="E3" s="13" t="s">
        <v>126</v>
      </c>
      <c r="F3" s="13" t="s">
        <v>136</v>
      </c>
      <c r="G3" s="13" t="s">
        <v>137</v>
      </c>
      <c r="H3" s="12" t="s">
        <v>24</v>
      </c>
      <c r="I3" s="12" t="s">
        <v>33</v>
      </c>
      <c r="J3" s="12" t="s">
        <v>114</v>
      </c>
    </row>
    <row r="4" spans="1:10" s="3" customFormat="1" ht="18.75" customHeight="1">
      <c r="A4" s="14" t="s">
        <v>18</v>
      </c>
      <c r="B4" s="15">
        <f aca="true" t="shared" si="0" ref="B4:G4">B5+B28</f>
        <v>59737.6</v>
      </c>
      <c r="C4" s="15">
        <f t="shared" si="0"/>
        <v>66222.79999999999</v>
      </c>
      <c r="D4" s="15">
        <f t="shared" si="0"/>
        <v>79888.6</v>
      </c>
      <c r="E4" s="15">
        <f t="shared" si="0"/>
        <v>80552.8</v>
      </c>
      <c r="F4" s="15">
        <f t="shared" si="0"/>
        <v>54016.96000000001</v>
      </c>
      <c r="G4" s="15">
        <f t="shared" si="0"/>
        <v>48207.99999999999</v>
      </c>
      <c r="H4" s="15">
        <f aca="true" t="shared" si="1" ref="H4:H66">F4/D4*100</f>
        <v>67.61535438097552</v>
      </c>
      <c r="I4" s="16">
        <f aca="true" t="shared" si="2" ref="I4:I67">F4/E4*100</f>
        <v>67.05783039199135</v>
      </c>
      <c r="J4" s="16">
        <f aca="true" t="shared" si="3" ref="J4:J67">F4/G4*100</f>
        <v>112.0497842681713</v>
      </c>
    </row>
    <row r="5" spans="1:10" ht="17.25" customHeight="1">
      <c r="A5" s="17" t="s">
        <v>14</v>
      </c>
      <c r="B5" s="18">
        <f>B6+B8+B11+B14+B17+B21</f>
        <v>53452</v>
      </c>
      <c r="C5" s="18">
        <f>C6+C8+C11+C14+C17+C21+C27</f>
        <v>57462.99999999999</v>
      </c>
      <c r="D5" s="15">
        <f>D6+D8+D11+D14+D17+D21+D27</f>
        <v>73784.1</v>
      </c>
      <c r="E5" s="15">
        <f>E6+E8+E11+E14+E17+E21+E27</f>
        <v>73784.1</v>
      </c>
      <c r="F5" s="15">
        <f>F6+F8+F11+F14+F17+F21+F27</f>
        <v>48403.950000000004</v>
      </c>
      <c r="G5" s="15">
        <f>G6+G8+G11+G14+G17+G21+G27</f>
        <v>42483.899999999994</v>
      </c>
      <c r="H5" s="15">
        <f t="shared" si="1"/>
        <v>65.60214192488625</v>
      </c>
      <c r="I5" s="16">
        <f t="shared" si="2"/>
        <v>65.60214192488625</v>
      </c>
      <c r="J5" s="16">
        <f t="shared" si="3"/>
        <v>113.9348082450058</v>
      </c>
    </row>
    <row r="6" spans="1:10" ht="16.5" customHeight="1">
      <c r="A6" s="19" t="s">
        <v>19</v>
      </c>
      <c r="B6" s="20">
        <f aca="true" t="shared" si="4" ref="B6:G6">B7</f>
        <v>40554.9</v>
      </c>
      <c r="C6" s="20">
        <f t="shared" si="4"/>
        <v>40554.9</v>
      </c>
      <c r="D6" s="21">
        <f t="shared" si="4"/>
        <v>58238.8</v>
      </c>
      <c r="E6" s="21">
        <f t="shared" si="4"/>
        <v>58238.8</v>
      </c>
      <c r="F6" s="21">
        <f t="shared" si="4"/>
        <v>34884.8</v>
      </c>
      <c r="G6" s="21">
        <f t="shared" si="4"/>
        <v>30841.1</v>
      </c>
      <c r="H6" s="15">
        <f t="shared" si="1"/>
        <v>59.8995858431149</v>
      </c>
      <c r="I6" s="16">
        <f t="shared" si="2"/>
        <v>59.8995858431149</v>
      </c>
      <c r="J6" s="16">
        <f t="shared" si="3"/>
        <v>113.11140004733944</v>
      </c>
    </row>
    <row r="7" spans="1:10" ht="15" customHeight="1">
      <c r="A7" s="22" t="s">
        <v>2</v>
      </c>
      <c r="B7" s="23">
        <v>40554.9</v>
      </c>
      <c r="C7" s="23">
        <v>40554.9</v>
      </c>
      <c r="D7" s="24">
        <v>58238.8</v>
      </c>
      <c r="E7" s="24">
        <v>58238.8</v>
      </c>
      <c r="F7" s="24">
        <v>34884.8</v>
      </c>
      <c r="G7" s="24">
        <v>30841.1</v>
      </c>
      <c r="H7" s="15">
        <f t="shared" si="1"/>
        <v>59.8995858431149</v>
      </c>
      <c r="I7" s="16">
        <f t="shared" si="2"/>
        <v>59.8995858431149</v>
      </c>
      <c r="J7" s="16">
        <f t="shared" si="3"/>
        <v>113.11140004733944</v>
      </c>
    </row>
    <row r="8" spans="1:10" ht="17.25" customHeight="1">
      <c r="A8" s="19" t="s">
        <v>3</v>
      </c>
      <c r="B8" s="20">
        <f aca="true" t="shared" si="5" ref="B8:G8">B9+B10</f>
        <v>7100</v>
      </c>
      <c r="C8" s="20">
        <f t="shared" si="5"/>
        <v>9288.8</v>
      </c>
      <c r="D8" s="21">
        <f t="shared" si="5"/>
        <v>9870</v>
      </c>
      <c r="E8" s="21">
        <f t="shared" si="5"/>
        <v>9870</v>
      </c>
      <c r="F8" s="21">
        <f t="shared" si="5"/>
        <v>9193.029999999999</v>
      </c>
      <c r="G8" s="21">
        <f t="shared" si="5"/>
        <v>7409</v>
      </c>
      <c r="H8" s="15">
        <f t="shared" si="1"/>
        <v>93.14113475177304</v>
      </c>
      <c r="I8" s="16">
        <f t="shared" si="2"/>
        <v>93.14113475177304</v>
      </c>
      <c r="J8" s="16">
        <f t="shared" si="3"/>
        <v>124.07922796598729</v>
      </c>
    </row>
    <row r="9" spans="1:10" ht="25.5" customHeight="1">
      <c r="A9" s="25" t="s">
        <v>12</v>
      </c>
      <c r="B9" s="26">
        <v>6200</v>
      </c>
      <c r="C9" s="26">
        <v>7700</v>
      </c>
      <c r="D9" s="27">
        <v>7870</v>
      </c>
      <c r="E9" s="27">
        <v>7870</v>
      </c>
      <c r="F9" s="24">
        <v>7358.2</v>
      </c>
      <c r="G9" s="24">
        <v>5944.5</v>
      </c>
      <c r="H9" s="15">
        <f t="shared" si="1"/>
        <v>93.49682337992375</v>
      </c>
      <c r="I9" s="16">
        <f t="shared" si="2"/>
        <v>93.49682337992375</v>
      </c>
      <c r="J9" s="16">
        <f t="shared" si="3"/>
        <v>123.78164690049624</v>
      </c>
    </row>
    <row r="10" spans="1:10" ht="15.75" customHeight="1">
      <c r="A10" s="25" t="s">
        <v>4</v>
      </c>
      <c r="B10" s="26">
        <v>900</v>
      </c>
      <c r="C10" s="26">
        <v>1588.8</v>
      </c>
      <c r="D10" s="27">
        <v>2000</v>
      </c>
      <c r="E10" s="27">
        <v>2000</v>
      </c>
      <c r="F10" s="24">
        <v>1834.83</v>
      </c>
      <c r="G10" s="24">
        <v>1464.5</v>
      </c>
      <c r="H10" s="15">
        <f t="shared" si="1"/>
        <v>91.7415</v>
      </c>
      <c r="I10" s="16">
        <f t="shared" si="2"/>
        <v>91.7415</v>
      </c>
      <c r="J10" s="16">
        <f t="shared" si="3"/>
        <v>125.2871287128713</v>
      </c>
    </row>
    <row r="11" spans="1:10" ht="18.75" customHeight="1">
      <c r="A11" s="28" t="s">
        <v>16</v>
      </c>
      <c r="B11" s="20">
        <f aca="true" t="shared" si="6" ref="B11:G11">B12+B13</f>
        <v>3667</v>
      </c>
      <c r="C11" s="20">
        <f t="shared" si="6"/>
        <v>3351.2</v>
      </c>
      <c r="D11" s="21">
        <f t="shared" si="6"/>
        <v>4525.8</v>
      </c>
      <c r="E11" s="21">
        <f t="shared" si="6"/>
        <v>4525.8</v>
      </c>
      <c r="F11" s="21">
        <f>F12+F13</f>
        <v>3100.3999999999996</v>
      </c>
      <c r="G11" s="21">
        <f t="shared" si="6"/>
        <v>1774.6000000000001</v>
      </c>
      <c r="H11" s="15">
        <f t="shared" si="1"/>
        <v>68.50501568783417</v>
      </c>
      <c r="I11" s="16">
        <f t="shared" si="2"/>
        <v>68.50501568783417</v>
      </c>
      <c r="J11" s="16">
        <f t="shared" si="3"/>
        <v>174.70979375633942</v>
      </c>
    </row>
    <row r="12" spans="1:10" ht="15.75" customHeight="1">
      <c r="A12" s="25" t="s">
        <v>46</v>
      </c>
      <c r="B12" s="26">
        <v>845</v>
      </c>
      <c r="C12" s="26">
        <v>890.3</v>
      </c>
      <c r="D12" s="27">
        <v>1186.8</v>
      </c>
      <c r="E12" s="27">
        <v>1186.8</v>
      </c>
      <c r="F12" s="24">
        <v>517.8</v>
      </c>
      <c r="G12" s="24">
        <v>26.4</v>
      </c>
      <c r="H12" s="15">
        <f t="shared" si="1"/>
        <v>43.629929221435795</v>
      </c>
      <c r="I12" s="16">
        <f t="shared" si="2"/>
        <v>43.629929221435795</v>
      </c>
      <c r="J12" s="16">
        <f>F12/G12</f>
        <v>19.613636363636363</v>
      </c>
    </row>
    <row r="13" spans="1:10" ht="15.75" customHeight="1">
      <c r="A13" s="25" t="s">
        <v>17</v>
      </c>
      <c r="B13" s="26">
        <v>2822</v>
      </c>
      <c r="C13" s="26">
        <v>2460.9</v>
      </c>
      <c r="D13" s="27">
        <v>3339</v>
      </c>
      <c r="E13" s="27">
        <v>3339</v>
      </c>
      <c r="F13" s="24">
        <v>2582.6</v>
      </c>
      <c r="G13" s="24">
        <v>1748.2</v>
      </c>
      <c r="H13" s="15">
        <f t="shared" si="1"/>
        <v>77.34651093141659</v>
      </c>
      <c r="I13" s="16">
        <f t="shared" si="2"/>
        <v>77.34651093141659</v>
      </c>
      <c r="J13" s="16">
        <f t="shared" si="3"/>
        <v>147.72909278114633</v>
      </c>
    </row>
    <row r="14" spans="1:10" ht="32.25">
      <c r="A14" s="28" t="s">
        <v>13</v>
      </c>
      <c r="B14" s="29">
        <f aca="true" t="shared" si="7" ref="B14:G14">B15+B16</f>
        <v>180.1</v>
      </c>
      <c r="C14" s="29">
        <f t="shared" si="7"/>
        <v>405.6</v>
      </c>
      <c r="D14" s="30">
        <f t="shared" si="7"/>
        <v>200</v>
      </c>
      <c r="E14" s="30">
        <f t="shared" si="7"/>
        <v>200</v>
      </c>
      <c r="F14" s="30">
        <f t="shared" si="7"/>
        <v>595.8</v>
      </c>
      <c r="G14" s="30">
        <f t="shared" si="7"/>
        <v>197.4</v>
      </c>
      <c r="H14" s="15" t="s">
        <v>139</v>
      </c>
      <c r="I14" s="16" t="s">
        <v>139</v>
      </c>
      <c r="J14" s="16" t="s">
        <v>140</v>
      </c>
    </row>
    <row r="15" spans="1:10" ht="22.5">
      <c r="A15" s="25" t="s">
        <v>5</v>
      </c>
      <c r="B15" s="26">
        <v>177.1</v>
      </c>
      <c r="C15" s="26">
        <v>405.6</v>
      </c>
      <c r="D15" s="27">
        <v>200</v>
      </c>
      <c r="E15" s="27">
        <v>200</v>
      </c>
      <c r="F15" s="24">
        <v>595.8</v>
      </c>
      <c r="G15" s="24">
        <v>197.4</v>
      </c>
      <c r="H15" s="15" t="s">
        <v>139</v>
      </c>
      <c r="I15" s="16" t="s">
        <v>139</v>
      </c>
      <c r="J15" s="16" t="s">
        <v>140</v>
      </c>
    </row>
    <row r="16" spans="1:10" ht="22.5" hidden="1">
      <c r="A16" s="25" t="s">
        <v>6</v>
      </c>
      <c r="B16" s="26">
        <v>3</v>
      </c>
      <c r="C16" s="26">
        <v>0</v>
      </c>
      <c r="D16" s="27"/>
      <c r="E16" s="27"/>
      <c r="F16" s="24">
        <v>0</v>
      </c>
      <c r="G16" s="24">
        <v>0</v>
      </c>
      <c r="H16" s="15" t="e">
        <f t="shared" si="1"/>
        <v>#DIV/0!</v>
      </c>
      <c r="I16" s="16" t="e">
        <f t="shared" si="2"/>
        <v>#DIV/0!</v>
      </c>
      <c r="J16" s="16" t="e">
        <f t="shared" si="3"/>
        <v>#DIV/0!</v>
      </c>
    </row>
    <row r="17" spans="1:10" ht="15" customHeight="1">
      <c r="A17" s="28" t="s">
        <v>35</v>
      </c>
      <c r="B17" s="20">
        <f>B18+B19+B20</f>
        <v>1950</v>
      </c>
      <c r="C17" s="20">
        <v>3840.5</v>
      </c>
      <c r="D17" s="21">
        <f>D18+D19+D20</f>
        <v>949.5</v>
      </c>
      <c r="E17" s="21">
        <f>E18+E19+E20</f>
        <v>949.5</v>
      </c>
      <c r="F17" s="21">
        <f>F18+F19+F20</f>
        <v>629.9200000000001</v>
      </c>
      <c r="G17" s="21">
        <f>G18+G20+G19</f>
        <v>2256.6</v>
      </c>
      <c r="H17" s="15">
        <f t="shared" si="1"/>
        <v>66.34228541337546</v>
      </c>
      <c r="I17" s="16">
        <f t="shared" si="2"/>
        <v>66.34228541337546</v>
      </c>
      <c r="J17" s="16">
        <f t="shared" si="3"/>
        <v>27.91456173003634</v>
      </c>
    </row>
    <row r="18" spans="1:10" ht="40.5" customHeight="1">
      <c r="A18" s="25" t="s">
        <v>49</v>
      </c>
      <c r="B18" s="26">
        <v>750</v>
      </c>
      <c r="C18" s="26">
        <v>740</v>
      </c>
      <c r="D18" s="27">
        <v>800</v>
      </c>
      <c r="E18" s="27">
        <v>800</v>
      </c>
      <c r="F18" s="24">
        <v>531.97</v>
      </c>
      <c r="G18" s="24">
        <v>375.3</v>
      </c>
      <c r="H18" s="15">
        <f t="shared" si="1"/>
        <v>66.49625</v>
      </c>
      <c r="I18" s="16">
        <f t="shared" si="2"/>
        <v>66.49625</v>
      </c>
      <c r="J18" s="16">
        <f t="shared" si="3"/>
        <v>141.74527045030644</v>
      </c>
    </row>
    <row r="19" spans="1:10" ht="23.25" customHeight="1">
      <c r="A19" s="25" t="s">
        <v>34</v>
      </c>
      <c r="B19" s="26"/>
      <c r="C19" s="26">
        <v>454.8</v>
      </c>
      <c r="D19" s="27">
        <v>149.5</v>
      </c>
      <c r="E19" s="27">
        <v>149.5</v>
      </c>
      <c r="F19" s="24">
        <v>97.95</v>
      </c>
      <c r="G19" s="24">
        <v>188.2</v>
      </c>
      <c r="H19" s="15">
        <f t="shared" si="1"/>
        <v>65.51839464882944</v>
      </c>
      <c r="I19" s="16">
        <f t="shared" si="2"/>
        <v>65.51839464882944</v>
      </c>
      <c r="J19" s="16">
        <f t="shared" si="3"/>
        <v>52.04569606801276</v>
      </c>
    </row>
    <row r="20" spans="1:10" ht="33.75">
      <c r="A20" s="25" t="s">
        <v>110</v>
      </c>
      <c r="B20" s="26">
        <v>1200</v>
      </c>
      <c r="C20" s="26">
        <v>2645.7</v>
      </c>
      <c r="D20" s="27">
        <v>0</v>
      </c>
      <c r="E20" s="27">
        <v>0</v>
      </c>
      <c r="F20" s="24">
        <v>0</v>
      </c>
      <c r="G20" s="24">
        <v>1693.1</v>
      </c>
      <c r="H20" s="15"/>
      <c r="I20" s="16"/>
      <c r="J20" s="16">
        <f t="shared" si="3"/>
        <v>0</v>
      </c>
    </row>
    <row r="21" spans="1:10" ht="21.75">
      <c r="A21" s="28" t="s">
        <v>21</v>
      </c>
      <c r="B21" s="29"/>
      <c r="C21" s="29"/>
      <c r="D21" s="30"/>
      <c r="E21" s="30"/>
      <c r="F21" s="21"/>
      <c r="G21" s="21">
        <v>5.2</v>
      </c>
      <c r="H21" s="15"/>
      <c r="I21" s="16"/>
      <c r="J21" s="16">
        <f t="shared" si="3"/>
        <v>0</v>
      </c>
    </row>
    <row r="22" spans="1:10" ht="0.75" customHeight="1" hidden="1">
      <c r="A22" s="25" t="s">
        <v>25</v>
      </c>
      <c r="B22" s="26"/>
      <c r="C22" s="26"/>
      <c r="D22" s="27"/>
      <c r="E22" s="27"/>
      <c r="F22" s="24"/>
      <c r="G22" s="24"/>
      <c r="H22" s="15" t="e">
        <f t="shared" si="1"/>
        <v>#DIV/0!</v>
      </c>
      <c r="I22" s="16" t="e">
        <f t="shared" si="2"/>
        <v>#DIV/0!</v>
      </c>
      <c r="J22" s="16" t="e">
        <f t="shared" si="3"/>
        <v>#DIV/0!</v>
      </c>
    </row>
    <row r="23" spans="1:10" ht="22.5" hidden="1">
      <c r="A23" s="25" t="s">
        <v>29</v>
      </c>
      <c r="B23" s="26"/>
      <c r="C23" s="26"/>
      <c r="D23" s="27"/>
      <c r="E23" s="27"/>
      <c r="F23" s="24"/>
      <c r="G23" s="24"/>
      <c r="H23" s="15" t="e">
        <f t="shared" si="1"/>
        <v>#DIV/0!</v>
      </c>
      <c r="I23" s="16" t="e">
        <f t="shared" si="2"/>
        <v>#DIV/0!</v>
      </c>
      <c r="J23" s="16" t="e">
        <f t="shared" si="3"/>
        <v>#DIV/0!</v>
      </c>
    </row>
    <row r="24" spans="1:10" ht="12.75" hidden="1">
      <c r="A24" s="25" t="s">
        <v>7</v>
      </c>
      <c r="B24" s="26"/>
      <c r="C24" s="26"/>
      <c r="D24" s="27"/>
      <c r="E24" s="27"/>
      <c r="F24" s="24"/>
      <c r="G24" s="24"/>
      <c r="H24" s="15" t="e">
        <f t="shared" si="1"/>
        <v>#DIV/0!</v>
      </c>
      <c r="I24" s="16" t="e">
        <f t="shared" si="2"/>
        <v>#DIV/0!</v>
      </c>
      <c r="J24" s="16" t="e">
        <f t="shared" si="3"/>
        <v>#DIV/0!</v>
      </c>
    </row>
    <row r="25" spans="1:10" ht="12.75" hidden="1">
      <c r="A25" s="31" t="s">
        <v>23</v>
      </c>
      <c r="B25" s="32"/>
      <c r="C25" s="32"/>
      <c r="D25" s="33"/>
      <c r="E25" s="33"/>
      <c r="F25" s="34"/>
      <c r="G25" s="34"/>
      <c r="H25" s="15" t="e">
        <f t="shared" si="1"/>
        <v>#DIV/0!</v>
      </c>
      <c r="I25" s="16" t="e">
        <f t="shared" si="2"/>
        <v>#DIV/0!</v>
      </c>
      <c r="J25" s="16" t="e">
        <f t="shared" si="3"/>
        <v>#DIV/0!</v>
      </c>
    </row>
    <row r="26" spans="1:10" ht="12.75" hidden="1">
      <c r="A26" s="31" t="s">
        <v>27</v>
      </c>
      <c r="B26" s="32"/>
      <c r="C26" s="32"/>
      <c r="D26" s="33"/>
      <c r="E26" s="33"/>
      <c r="F26" s="34"/>
      <c r="G26" s="34"/>
      <c r="H26" s="15" t="e">
        <f t="shared" si="1"/>
        <v>#DIV/0!</v>
      </c>
      <c r="I26" s="16" t="e">
        <f t="shared" si="2"/>
        <v>#DIV/0!</v>
      </c>
      <c r="J26" s="16" t="e">
        <f t="shared" si="3"/>
        <v>#DIV/0!</v>
      </c>
    </row>
    <row r="27" spans="1:10" ht="31.5" hidden="1">
      <c r="A27" s="35" t="s">
        <v>40</v>
      </c>
      <c r="B27" s="36"/>
      <c r="C27" s="36">
        <v>22</v>
      </c>
      <c r="D27" s="37"/>
      <c r="E27" s="37"/>
      <c r="F27" s="21"/>
      <c r="G27" s="38"/>
      <c r="H27" s="15" t="e">
        <f t="shared" si="1"/>
        <v>#DIV/0!</v>
      </c>
      <c r="I27" s="16" t="e">
        <f t="shared" si="2"/>
        <v>#DIV/0!</v>
      </c>
      <c r="J27" s="16" t="e">
        <f t="shared" si="3"/>
        <v>#DIV/0!</v>
      </c>
    </row>
    <row r="28" spans="1:10" ht="16.5" customHeight="1">
      <c r="A28" s="39" t="s">
        <v>15</v>
      </c>
      <c r="B28" s="18">
        <f>B29+B36+B38+B40+B44+B46</f>
        <v>6285.6</v>
      </c>
      <c r="C28" s="18">
        <f>C29+C36+C38+C40+C44+C46</f>
        <v>8759.8</v>
      </c>
      <c r="D28" s="15">
        <f>D29+D36+D38+D40+D44+D46</f>
        <v>6104.5</v>
      </c>
      <c r="E28" s="15">
        <f>E29+E36+E38+E40+E44+E46</f>
        <v>6768.7</v>
      </c>
      <c r="F28" s="15">
        <f>F29+F36+F38+F40+F44+F46</f>
        <v>5613.010000000001</v>
      </c>
      <c r="G28" s="15">
        <f>G29+G36+G38+G40+G44+G46+G45</f>
        <v>5724.1</v>
      </c>
      <c r="H28" s="15">
        <f t="shared" si="1"/>
        <v>91.94872634941439</v>
      </c>
      <c r="I28" s="16">
        <f t="shared" si="2"/>
        <v>82.92596805885918</v>
      </c>
      <c r="J28" s="16">
        <f t="shared" si="3"/>
        <v>98.05925822400029</v>
      </c>
    </row>
    <row r="29" spans="1:10" ht="21.75">
      <c r="A29" s="28" t="s">
        <v>20</v>
      </c>
      <c r="B29" s="29">
        <f>B30+B31+B34+B35</f>
        <v>2141.5</v>
      </c>
      <c r="C29" s="29">
        <f>C30+C31+C34+C35</f>
        <v>2199.1</v>
      </c>
      <c r="D29" s="30">
        <f>D30+D31+D34+D35</f>
        <v>2438.5</v>
      </c>
      <c r="E29" s="30">
        <f>E30+E31+E34+E35</f>
        <v>2438.5</v>
      </c>
      <c r="F29" s="30">
        <f>F30+F31+F34+F35+F32</f>
        <v>2266.15</v>
      </c>
      <c r="G29" s="30">
        <f>G30+G31+G34+G35</f>
        <v>1463.8</v>
      </c>
      <c r="H29" s="15">
        <f t="shared" si="1"/>
        <v>92.93213040803772</v>
      </c>
      <c r="I29" s="16">
        <f t="shared" si="2"/>
        <v>92.93213040803772</v>
      </c>
      <c r="J29" s="16">
        <f t="shared" si="3"/>
        <v>154.81281595846428</v>
      </c>
    </row>
    <row r="30" spans="1:10" ht="22.5" hidden="1">
      <c r="A30" s="40" t="s">
        <v>30</v>
      </c>
      <c r="B30" s="26">
        <v>20</v>
      </c>
      <c r="C30" s="26">
        <v>0</v>
      </c>
      <c r="D30" s="27"/>
      <c r="E30" s="27"/>
      <c r="F30" s="24"/>
      <c r="G30" s="24"/>
      <c r="H30" s="15" t="e">
        <f t="shared" si="1"/>
        <v>#DIV/0!</v>
      </c>
      <c r="I30" s="16" t="e">
        <f t="shared" si="2"/>
        <v>#DIV/0!</v>
      </c>
      <c r="J30" s="16" t="e">
        <f t="shared" si="3"/>
        <v>#DIV/0!</v>
      </c>
    </row>
    <row r="31" spans="1:10" ht="26.25" customHeight="1">
      <c r="A31" s="40" t="s">
        <v>36</v>
      </c>
      <c r="B31" s="26">
        <v>1794</v>
      </c>
      <c r="C31" s="26">
        <v>1863.4</v>
      </c>
      <c r="D31" s="27">
        <v>2323</v>
      </c>
      <c r="E31" s="27">
        <v>2323</v>
      </c>
      <c r="F31" s="24">
        <v>2133.1</v>
      </c>
      <c r="G31" s="24">
        <v>1116.9</v>
      </c>
      <c r="H31" s="15">
        <f t="shared" si="1"/>
        <v>91.82522600086095</v>
      </c>
      <c r="I31" s="16">
        <f t="shared" si="2"/>
        <v>91.82522600086095</v>
      </c>
      <c r="J31" s="16">
        <f t="shared" si="3"/>
        <v>190.98397349807502</v>
      </c>
    </row>
    <row r="32" spans="1:10" ht="63" customHeight="1">
      <c r="A32" s="40" t="s">
        <v>128</v>
      </c>
      <c r="B32" s="26"/>
      <c r="C32" s="26"/>
      <c r="D32" s="27"/>
      <c r="E32" s="27"/>
      <c r="F32" s="24">
        <v>24.4</v>
      </c>
      <c r="G32" s="24">
        <v>0</v>
      </c>
      <c r="H32" s="15"/>
      <c r="I32" s="16"/>
      <c r="J32" s="16"/>
    </row>
    <row r="33" spans="1:10" ht="33.75" hidden="1">
      <c r="A33" s="40" t="s">
        <v>120</v>
      </c>
      <c r="B33" s="26"/>
      <c r="C33" s="26"/>
      <c r="D33" s="27"/>
      <c r="E33" s="27"/>
      <c r="F33" s="24"/>
      <c r="G33" s="24"/>
      <c r="H33" s="15" t="e">
        <f t="shared" si="1"/>
        <v>#DIV/0!</v>
      </c>
      <c r="I33" s="16" t="e">
        <f t="shared" si="2"/>
        <v>#DIV/0!</v>
      </c>
      <c r="J33" s="16" t="e">
        <f t="shared" si="3"/>
        <v>#DIV/0!</v>
      </c>
    </row>
    <row r="34" spans="1:10" ht="38.25" customHeight="1">
      <c r="A34" s="40" t="s">
        <v>37</v>
      </c>
      <c r="B34" s="26">
        <v>327.5</v>
      </c>
      <c r="C34" s="26">
        <v>266.7</v>
      </c>
      <c r="D34" s="27">
        <v>90.5</v>
      </c>
      <c r="E34" s="27">
        <v>90.5</v>
      </c>
      <c r="F34" s="24">
        <v>99.86</v>
      </c>
      <c r="G34" s="24">
        <v>234.1</v>
      </c>
      <c r="H34" s="15">
        <f t="shared" si="1"/>
        <v>110.34254143646409</v>
      </c>
      <c r="I34" s="16">
        <f t="shared" si="2"/>
        <v>110.34254143646409</v>
      </c>
      <c r="J34" s="16">
        <f t="shared" si="3"/>
        <v>42.656984194788556</v>
      </c>
    </row>
    <row r="35" spans="1:10" ht="29.25" customHeight="1">
      <c r="A35" s="40" t="s">
        <v>52</v>
      </c>
      <c r="B35" s="26"/>
      <c r="C35" s="26">
        <v>69</v>
      </c>
      <c r="D35" s="27">
        <v>25</v>
      </c>
      <c r="E35" s="27">
        <v>25</v>
      </c>
      <c r="F35" s="24">
        <v>8.79</v>
      </c>
      <c r="G35" s="24">
        <v>112.8</v>
      </c>
      <c r="H35" s="15">
        <f t="shared" si="1"/>
        <v>35.16</v>
      </c>
      <c r="I35" s="16">
        <f t="shared" si="2"/>
        <v>35.16</v>
      </c>
      <c r="J35" s="16">
        <f t="shared" si="3"/>
        <v>7.792553191489361</v>
      </c>
    </row>
    <row r="36" spans="1:10" ht="26.25" customHeight="1">
      <c r="A36" s="28" t="s">
        <v>8</v>
      </c>
      <c r="B36" s="29">
        <f aca="true" t="shared" si="8" ref="B36:G36">B37</f>
        <v>154.1</v>
      </c>
      <c r="C36" s="29">
        <f t="shared" si="8"/>
        <v>871.1</v>
      </c>
      <c r="D36" s="30">
        <f t="shared" si="8"/>
        <v>800</v>
      </c>
      <c r="E36" s="30">
        <f t="shared" si="8"/>
        <v>800</v>
      </c>
      <c r="F36" s="30">
        <f t="shared" si="8"/>
        <v>416.67</v>
      </c>
      <c r="G36" s="30">
        <f t="shared" si="8"/>
        <v>547.9</v>
      </c>
      <c r="H36" s="15">
        <f t="shared" si="1"/>
        <v>52.08375000000001</v>
      </c>
      <c r="I36" s="16">
        <f t="shared" si="2"/>
        <v>52.08375000000001</v>
      </c>
      <c r="J36" s="16">
        <f t="shared" si="3"/>
        <v>76.04854900529294</v>
      </c>
    </row>
    <row r="37" spans="1:10" ht="25.5" customHeight="1">
      <c r="A37" s="25" t="s">
        <v>9</v>
      </c>
      <c r="B37" s="26">
        <v>154.1</v>
      </c>
      <c r="C37" s="26">
        <v>871.1</v>
      </c>
      <c r="D37" s="27">
        <v>800</v>
      </c>
      <c r="E37" s="27">
        <v>800</v>
      </c>
      <c r="F37" s="24">
        <v>416.67</v>
      </c>
      <c r="G37" s="24">
        <v>547.9</v>
      </c>
      <c r="H37" s="15">
        <f t="shared" si="1"/>
        <v>52.08375000000001</v>
      </c>
      <c r="I37" s="16">
        <f t="shared" si="2"/>
        <v>52.08375000000001</v>
      </c>
      <c r="J37" s="16">
        <f t="shared" si="3"/>
        <v>76.04854900529294</v>
      </c>
    </row>
    <row r="38" spans="1:10" ht="24" customHeight="1">
      <c r="A38" s="41" t="s">
        <v>28</v>
      </c>
      <c r="B38" s="42"/>
      <c r="C38" s="42">
        <f>C39</f>
        <v>58</v>
      </c>
      <c r="D38" s="43">
        <f>D39</f>
        <v>216</v>
      </c>
      <c r="E38" s="43">
        <f>E39</f>
        <v>780.2</v>
      </c>
      <c r="F38" s="43">
        <f>F39</f>
        <v>613.32</v>
      </c>
      <c r="G38" s="43">
        <f>G39</f>
        <v>50.4</v>
      </c>
      <c r="H38" s="15">
        <f t="shared" si="1"/>
        <v>283.94444444444446</v>
      </c>
      <c r="I38" s="16">
        <f t="shared" si="2"/>
        <v>78.61061266341963</v>
      </c>
      <c r="J38" s="16">
        <f>F38/G38</f>
        <v>12.169047619047621</v>
      </c>
    </row>
    <row r="39" spans="1:10" ht="49.5" customHeight="1">
      <c r="A39" s="31" t="s">
        <v>101</v>
      </c>
      <c r="B39" s="26"/>
      <c r="C39" s="26">
        <v>58</v>
      </c>
      <c r="D39" s="27">
        <v>216</v>
      </c>
      <c r="E39" s="27">
        <v>780.2</v>
      </c>
      <c r="F39" s="24">
        <v>613.32</v>
      </c>
      <c r="G39" s="24">
        <v>50.4</v>
      </c>
      <c r="H39" s="15">
        <f t="shared" si="1"/>
        <v>283.94444444444446</v>
      </c>
      <c r="I39" s="16">
        <f t="shared" si="2"/>
        <v>78.61061266341963</v>
      </c>
      <c r="J39" s="16">
        <f>F39/G39</f>
        <v>12.169047619047621</v>
      </c>
    </row>
    <row r="40" spans="1:10" ht="21.75">
      <c r="A40" s="28" t="s">
        <v>22</v>
      </c>
      <c r="B40" s="29">
        <f>B41+B43+B42</f>
        <v>1110</v>
      </c>
      <c r="C40" s="29">
        <f>C41+C43+C42</f>
        <v>2751.6</v>
      </c>
      <c r="D40" s="30">
        <f>D42+D43</f>
        <v>550</v>
      </c>
      <c r="E40" s="30">
        <f>E42+E43</f>
        <v>650</v>
      </c>
      <c r="F40" s="30">
        <f>F42+F43</f>
        <v>948.1</v>
      </c>
      <c r="G40" s="30">
        <f>G42+G43</f>
        <v>1062.4</v>
      </c>
      <c r="H40" s="15">
        <f t="shared" si="1"/>
        <v>172.3818181818182</v>
      </c>
      <c r="I40" s="16">
        <f t="shared" si="2"/>
        <v>145.86153846153846</v>
      </c>
      <c r="J40" s="16">
        <f t="shared" si="3"/>
        <v>89.24134036144578</v>
      </c>
    </row>
    <row r="41" spans="1:10" ht="0.75" customHeight="1">
      <c r="A41" s="40"/>
      <c r="B41" s="32"/>
      <c r="C41" s="32"/>
      <c r="D41" s="33"/>
      <c r="E41" s="33"/>
      <c r="F41" s="27"/>
      <c r="G41" s="30"/>
      <c r="H41" s="15" t="e">
        <f t="shared" si="1"/>
        <v>#DIV/0!</v>
      </c>
      <c r="I41" s="16" t="e">
        <f t="shared" si="2"/>
        <v>#DIV/0!</v>
      </c>
      <c r="J41" s="16" t="e">
        <f t="shared" si="3"/>
        <v>#DIV/0!</v>
      </c>
    </row>
    <row r="42" spans="1:10" ht="33.75">
      <c r="A42" s="40" t="s">
        <v>31</v>
      </c>
      <c r="B42" s="32">
        <v>50</v>
      </c>
      <c r="C42" s="32">
        <v>71</v>
      </c>
      <c r="D42" s="33">
        <v>310</v>
      </c>
      <c r="E42" s="33">
        <v>410</v>
      </c>
      <c r="F42" s="27">
        <v>0</v>
      </c>
      <c r="G42" s="44">
        <v>367.8</v>
      </c>
      <c r="H42" s="15">
        <f t="shared" si="1"/>
        <v>0</v>
      </c>
      <c r="I42" s="16">
        <f t="shared" si="2"/>
        <v>0</v>
      </c>
      <c r="J42" s="16">
        <f t="shared" si="3"/>
        <v>0</v>
      </c>
    </row>
    <row r="43" spans="1:10" ht="39" customHeight="1">
      <c r="A43" s="40" t="s">
        <v>32</v>
      </c>
      <c r="B43" s="26">
        <v>1060</v>
      </c>
      <c r="C43" s="26">
        <v>2680.6</v>
      </c>
      <c r="D43" s="27">
        <v>240</v>
      </c>
      <c r="E43" s="27">
        <v>240</v>
      </c>
      <c r="F43" s="24">
        <v>948.1</v>
      </c>
      <c r="G43" s="24">
        <v>694.6</v>
      </c>
      <c r="H43" s="15" t="s">
        <v>140</v>
      </c>
      <c r="I43" s="16" t="s">
        <v>140</v>
      </c>
      <c r="J43" s="16">
        <f t="shared" si="3"/>
        <v>136.4958249352145</v>
      </c>
    </row>
    <row r="44" spans="1:10" ht="12.75">
      <c r="A44" s="28" t="s">
        <v>38</v>
      </c>
      <c r="B44" s="29">
        <v>2880</v>
      </c>
      <c r="C44" s="29">
        <v>2880</v>
      </c>
      <c r="D44" s="30">
        <v>2100</v>
      </c>
      <c r="E44" s="30">
        <v>2100</v>
      </c>
      <c r="F44" s="21">
        <v>1369.17</v>
      </c>
      <c r="G44" s="21">
        <v>2599.6</v>
      </c>
      <c r="H44" s="15">
        <f t="shared" si="1"/>
        <v>65.19857142857143</v>
      </c>
      <c r="I44" s="16">
        <f t="shared" si="2"/>
        <v>65.19857142857143</v>
      </c>
      <c r="J44" s="16">
        <f t="shared" si="3"/>
        <v>52.66848745960917</v>
      </c>
    </row>
    <row r="45" spans="1:10" ht="24.75" customHeight="1">
      <c r="A45" s="97" t="s">
        <v>0</v>
      </c>
      <c r="B45" s="97"/>
      <c r="C45" s="29"/>
      <c r="D45" s="30"/>
      <c r="E45" s="30"/>
      <c r="F45" s="21">
        <v>-0.4</v>
      </c>
      <c r="G45" s="21">
        <v>0</v>
      </c>
      <c r="H45" s="15"/>
      <c r="I45" s="16"/>
      <c r="J45" s="16"/>
    </row>
    <row r="46" spans="1:10" ht="21" customHeight="1">
      <c r="A46" s="28" t="s">
        <v>10</v>
      </c>
      <c r="B46" s="29"/>
      <c r="C46" s="29"/>
      <c r="D46" s="30"/>
      <c r="E46" s="30"/>
      <c r="F46" s="21">
        <v>-0.4</v>
      </c>
      <c r="G46" s="21">
        <v>0</v>
      </c>
      <c r="H46" s="15"/>
      <c r="I46" s="16"/>
      <c r="J46" s="16"/>
    </row>
    <row r="47" spans="1:10" ht="22.5" customHeight="1" hidden="1">
      <c r="A47" s="28" t="s">
        <v>50</v>
      </c>
      <c r="B47" s="29">
        <v>19366.5</v>
      </c>
      <c r="C47" s="29">
        <v>21600</v>
      </c>
      <c r="D47" s="30"/>
      <c r="E47" s="30"/>
      <c r="F47" s="21"/>
      <c r="G47" s="21"/>
      <c r="H47" s="15" t="e">
        <f t="shared" si="1"/>
        <v>#DIV/0!</v>
      </c>
      <c r="I47" s="16" t="e">
        <f t="shared" si="2"/>
        <v>#DIV/0!</v>
      </c>
      <c r="J47" s="16" t="e">
        <f t="shared" si="3"/>
        <v>#DIV/0!</v>
      </c>
    </row>
    <row r="48" spans="1:10" s="6" customFormat="1" ht="23.25" customHeight="1">
      <c r="A48" s="45" t="s">
        <v>42</v>
      </c>
      <c r="B48" s="46">
        <f>B4+B47</f>
        <v>79104.1</v>
      </c>
      <c r="C48" s="46">
        <f>C4+C47</f>
        <v>87822.79999999999</v>
      </c>
      <c r="D48" s="46">
        <f>D4</f>
        <v>79888.6</v>
      </c>
      <c r="E48" s="46">
        <f>E4</f>
        <v>80552.8</v>
      </c>
      <c r="F48" s="46">
        <f>F4</f>
        <v>54016.96000000001</v>
      </c>
      <c r="G48" s="46">
        <f>G4</f>
        <v>48207.99999999999</v>
      </c>
      <c r="H48" s="47">
        <f t="shared" si="1"/>
        <v>67.61535438097552</v>
      </c>
      <c r="I48" s="48">
        <f t="shared" si="2"/>
        <v>67.05783039199135</v>
      </c>
      <c r="J48" s="48">
        <f t="shared" si="3"/>
        <v>112.0497842681713</v>
      </c>
    </row>
    <row r="49" spans="1:10" s="6" customFormat="1" ht="21" customHeight="1">
      <c r="A49" s="49" t="s">
        <v>41</v>
      </c>
      <c r="B49" s="50">
        <f>B51+B52+B53+B71+B92</f>
        <v>186375</v>
      </c>
      <c r="C49" s="50">
        <f>C51+C52+C53+C71+C92</f>
        <v>219005.7</v>
      </c>
      <c r="D49" s="50">
        <f>D51+D52+D53+D71+D92+D101+D103</f>
        <v>204412</v>
      </c>
      <c r="E49" s="50">
        <f>E51+E52+E53+E71+E94+E95+E96+E101+E103</f>
        <v>267552.29999999993</v>
      </c>
      <c r="F49" s="50">
        <f>F51+F52+F53+F71+F92+F101+F103</f>
        <v>162891.30999999997</v>
      </c>
      <c r="G49" s="50">
        <f>G51+G52+G53+G71+G92+G103</f>
        <v>140009.69999999998</v>
      </c>
      <c r="H49" s="47">
        <f t="shared" si="1"/>
        <v>79.6877433810148</v>
      </c>
      <c r="I49" s="48">
        <f t="shared" si="2"/>
        <v>60.88204437039039</v>
      </c>
      <c r="J49" s="48">
        <f t="shared" si="3"/>
        <v>116.34287481510208</v>
      </c>
    </row>
    <row r="50" spans="1:10" s="6" customFormat="1" ht="25.5" customHeight="1">
      <c r="A50" s="49" t="s">
        <v>122</v>
      </c>
      <c r="B50" s="50"/>
      <c r="C50" s="50"/>
      <c r="D50" s="50">
        <f>D51+D53+D71+D92+D52+D103</f>
        <v>203661.5</v>
      </c>
      <c r="E50" s="50">
        <f>E51+E53+E71+E92+E52+E103</f>
        <v>266222.99999999994</v>
      </c>
      <c r="F50" s="50">
        <f>F51+F53+F71+F92+F52+F103</f>
        <v>161591.94999999998</v>
      </c>
      <c r="G50" s="50">
        <f>G51+G53+G71+G92+G52</f>
        <v>141086.19999999998</v>
      </c>
      <c r="H50" s="47">
        <f t="shared" si="1"/>
        <v>79.34339578172604</v>
      </c>
      <c r="I50" s="48">
        <f t="shared" si="2"/>
        <v>60.69796749341718</v>
      </c>
      <c r="J50" s="48">
        <f t="shared" si="3"/>
        <v>114.53419965949894</v>
      </c>
    </row>
    <row r="51" spans="1:10" ht="36.75" customHeight="1">
      <c r="A51" s="41" t="s">
        <v>51</v>
      </c>
      <c r="B51" s="36">
        <v>63383</v>
      </c>
      <c r="C51" s="36">
        <v>63383</v>
      </c>
      <c r="D51" s="37">
        <v>21072.9</v>
      </c>
      <c r="E51" s="37">
        <v>29851.9</v>
      </c>
      <c r="F51" s="15">
        <v>21383.1</v>
      </c>
      <c r="G51" s="43">
        <v>28270.8</v>
      </c>
      <c r="H51" s="15">
        <f t="shared" si="1"/>
        <v>101.47203280042139</v>
      </c>
      <c r="I51" s="16">
        <f t="shared" si="2"/>
        <v>71.63061647667317</v>
      </c>
      <c r="J51" s="16">
        <f t="shared" si="3"/>
        <v>75.63669935056666</v>
      </c>
    </row>
    <row r="52" spans="1:10" ht="28.5" customHeight="1">
      <c r="A52" s="41" t="s">
        <v>43</v>
      </c>
      <c r="B52" s="36"/>
      <c r="C52" s="36"/>
      <c r="D52" s="37">
        <v>3971.9</v>
      </c>
      <c r="E52" s="37">
        <v>2670</v>
      </c>
      <c r="F52" s="43">
        <v>2422.5</v>
      </c>
      <c r="G52" s="43">
        <v>4103</v>
      </c>
      <c r="H52" s="15">
        <f t="shared" si="1"/>
        <v>60.9909615045696</v>
      </c>
      <c r="I52" s="16">
        <f t="shared" si="2"/>
        <v>90.73033707865169</v>
      </c>
      <c r="J52" s="16">
        <f t="shared" si="3"/>
        <v>59.04216427004631</v>
      </c>
    </row>
    <row r="53" spans="1:10" ht="27.75" customHeight="1">
      <c r="A53" s="51" t="s">
        <v>39</v>
      </c>
      <c r="B53" s="36">
        <v>10967</v>
      </c>
      <c r="C53" s="36">
        <v>32056</v>
      </c>
      <c r="D53" s="37">
        <f>D54+D56+D55+D59+D61+D62+D63+D69</f>
        <v>22332.300000000003</v>
      </c>
      <c r="E53" s="37">
        <f>E54+E56+E57+E58+E59+E60+E63</f>
        <v>62689</v>
      </c>
      <c r="F53" s="37">
        <f>F54+F56+F57+F58+F59+F60+F63</f>
        <v>22928.550000000003</v>
      </c>
      <c r="G53" s="37">
        <v>19555.3</v>
      </c>
      <c r="H53" s="15">
        <f t="shared" si="1"/>
        <v>102.66989965207345</v>
      </c>
      <c r="I53" s="16">
        <f t="shared" si="2"/>
        <v>36.575076967251036</v>
      </c>
      <c r="J53" s="16">
        <f t="shared" si="3"/>
        <v>117.2497992871498</v>
      </c>
    </row>
    <row r="54" spans="1:10" ht="33" customHeight="1">
      <c r="A54" s="40" t="s">
        <v>73</v>
      </c>
      <c r="B54" s="26"/>
      <c r="C54" s="26"/>
      <c r="D54" s="27">
        <v>1611.4</v>
      </c>
      <c r="E54" s="27">
        <v>1692.9</v>
      </c>
      <c r="F54" s="24">
        <v>0</v>
      </c>
      <c r="G54" s="24">
        <v>3259.9</v>
      </c>
      <c r="H54" s="15">
        <f t="shared" si="1"/>
        <v>0</v>
      </c>
      <c r="I54" s="16">
        <f t="shared" si="2"/>
        <v>0</v>
      </c>
      <c r="J54" s="16">
        <f t="shared" si="3"/>
        <v>0</v>
      </c>
    </row>
    <row r="55" spans="1:10" ht="39.75" customHeight="1" hidden="1">
      <c r="A55" s="40" t="s">
        <v>102</v>
      </c>
      <c r="B55" s="26"/>
      <c r="C55" s="26"/>
      <c r="D55" s="27">
        <v>0</v>
      </c>
      <c r="E55" s="27"/>
      <c r="F55" s="52">
        <v>1371.6</v>
      </c>
      <c r="G55" s="24"/>
      <c r="H55" s="15" t="e">
        <f t="shared" si="1"/>
        <v>#DIV/0!</v>
      </c>
      <c r="I55" s="16" t="e">
        <f t="shared" si="2"/>
        <v>#DIV/0!</v>
      </c>
      <c r="J55" s="16" t="e">
        <f t="shared" si="3"/>
        <v>#DIV/0!</v>
      </c>
    </row>
    <row r="56" spans="1:10" ht="33" customHeight="1">
      <c r="A56" s="40" t="s">
        <v>116</v>
      </c>
      <c r="B56" s="26"/>
      <c r="C56" s="26"/>
      <c r="D56" s="27">
        <v>0</v>
      </c>
      <c r="E56" s="27">
        <v>1371.6</v>
      </c>
      <c r="F56" s="24">
        <v>1371.6</v>
      </c>
      <c r="G56" s="24"/>
      <c r="H56" s="15" t="e">
        <f t="shared" si="1"/>
        <v>#DIV/0!</v>
      </c>
      <c r="I56" s="16">
        <f t="shared" si="2"/>
        <v>100</v>
      </c>
      <c r="J56" s="16" t="e">
        <f t="shared" si="3"/>
        <v>#DIV/0!</v>
      </c>
    </row>
    <row r="57" spans="1:10" ht="48" customHeight="1">
      <c r="A57" s="40" t="s">
        <v>130</v>
      </c>
      <c r="B57" s="26"/>
      <c r="C57" s="26"/>
      <c r="D57" s="27"/>
      <c r="E57" s="27">
        <v>20000</v>
      </c>
      <c r="F57" s="24">
        <v>6421.9</v>
      </c>
      <c r="G57" s="24"/>
      <c r="H57" s="15"/>
      <c r="I57" s="16">
        <f t="shared" si="2"/>
        <v>32.1095</v>
      </c>
      <c r="J57" s="16"/>
    </row>
    <row r="58" spans="1:10" ht="45">
      <c r="A58" s="40" t="s">
        <v>121</v>
      </c>
      <c r="B58" s="26"/>
      <c r="C58" s="26"/>
      <c r="D58" s="27"/>
      <c r="E58" s="27">
        <v>5850</v>
      </c>
      <c r="F58" s="24">
        <v>3008.95</v>
      </c>
      <c r="G58" s="24">
        <v>0</v>
      </c>
      <c r="H58" s="15"/>
      <c r="I58" s="16">
        <f t="shared" si="2"/>
        <v>51.435042735042735</v>
      </c>
      <c r="J58" s="16"/>
    </row>
    <row r="59" spans="1:10" ht="33.75">
      <c r="A59" s="40" t="s">
        <v>108</v>
      </c>
      <c r="B59" s="26"/>
      <c r="C59" s="26"/>
      <c r="D59" s="27"/>
      <c r="E59" s="27">
        <v>765.7</v>
      </c>
      <c r="F59" s="24">
        <v>765.7</v>
      </c>
      <c r="G59" s="24"/>
      <c r="H59" s="15"/>
      <c r="I59" s="16">
        <f t="shared" si="2"/>
        <v>100</v>
      </c>
      <c r="J59" s="16"/>
    </row>
    <row r="60" spans="1:10" ht="44.25" customHeight="1">
      <c r="A60" s="40" t="s">
        <v>129</v>
      </c>
      <c r="B60" s="26"/>
      <c r="C60" s="26"/>
      <c r="D60" s="27"/>
      <c r="E60" s="27">
        <v>252.8</v>
      </c>
      <c r="F60" s="24">
        <v>252.8</v>
      </c>
      <c r="G60" s="24"/>
      <c r="H60" s="15"/>
      <c r="I60" s="16">
        <f t="shared" si="2"/>
        <v>100</v>
      </c>
      <c r="J60" s="16"/>
    </row>
    <row r="61" spans="1:10" ht="2.25" customHeight="1" hidden="1">
      <c r="A61" s="40" t="s">
        <v>109</v>
      </c>
      <c r="B61" s="26"/>
      <c r="C61" s="26"/>
      <c r="D61" s="27"/>
      <c r="E61" s="27"/>
      <c r="F61" s="24"/>
      <c r="G61" s="24"/>
      <c r="H61" s="15" t="e">
        <f t="shared" si="1"/>
        <v>#DIV/0!</v>
      </c>
      <c r="I61" s="16" t="e">
        <f t="shared" si="2"/>
        <v>#DIV/0!</v>
      </c>
      <c r="J61" s="16" t="e">
        <f t="shared" si="3"/>
        <v>#DIV/0!</v>
      </c>
    </row>
    <row r="62" spans="1:10" ht="37.5" customHeight="1" hidden="1">
      <c r="A62" s="40" t="s">
        <v>72</v>
      </c>
      <c r="B62" s="26"/>
      <c r="C62" s="26"/>
      <c r="D62" s="27">
        <v>0</v>
      </c>
      <c r="E62" s="27">
        <v>0</v>
      </c>
      <c r="F62" s="24"/>
      <c r="G62" s="24"/>
      <c r="H62" s="15" t="e">
        <f t="shared" si="1"/>
        <v>#DIV/0!</v>
      </c>
      <c r="I62" s="16" t="e">
        <f t="shared" si="2"/>
        <v>#DIV/0!</v>
      </c>
      <c r="J62" s="16" t="e">
        <f t="shared" si="3"/>
        <v>#DIV/0!</v>
      </c>
    </row>
    <row r="63" spans="1:10" ht="14.25" customHeight="1">
      <c r="A63" s="40" t="s">
        <v>53</v>
      </c>
      <c r="B63" s="26"/>
      <c r="C63" s="26"/>
      <c r="D63" s="27">
        <v>20720.9</v>
      </c>
      <c r="E63" s="27">
        <v>32756</v>
      </c>
      <c r="F63" s="24">
        <v>11107.6</v>
      </c>
      <c r="G63" s="24">
        <v>16295.4</v>
      </c>
      <c r="H63" s="15">
        <f t="shared" si="1"/>
        <v>53.6057796717324</v>
      </c>
      <c r="I63" s="16">
        <f t="shared" si="2"/>
        <v>33.910123336182686</v>
      </c>
      <c r="J63" s="16">
        <f t="shared" si="3"/>
        <v>68.1640217484689</v>
      </c>
    </row>
    <row r="64" spans="1:10" s="3" customFormat="1" ht="12.75" customHeight="1">
      <c r="A64" s="100" t="s">
        <v>64</v>
      </c>
      <c r="B64" s="27"/>
      <c r="C64" s="27"/>
      <c r="D64" s="27"/>
      <c r="E64" s="27"/>
      <c r="F64" s="24"/>
      <c r="G64" s="24"/>
      <c r="H64" s="15"/>
      <c r="I64" s="16"/>
      <c r="J64" s="16"/>
    </row>
    <row r="65" spans="1:10" s="3" customFormat="1" ht="14.25" customHeight="1">
      <c r="A65" s="101" t="s">
        <v>66</v>
      </c>
      <c r="B65" s="44"/>
      <c r="C65" s="44"/>
      <c r="D65" s="44">
        <v>18255.1</v>
      </c>
      <c r="E65" s="44">
        <v>18255.1</v>
      </c>
      <c r="F65" s="24">
        <v>6474.8</v>
      </c>
      <c r="G65" s="24">
        <v>12149.2</v>
      </c>
      <c r="H65" s="15">
        <f t="shared" si="1"/>
        <v>35.46844443470592</v>
      </c>
      <c r="I65" s="16">
        <f t="shared" si="2"/>
        <v>35.46844443470592</v>
      </c>
      <c r="J65" s="16">
        <f t="shared" si="3"/>
        <v>53.294044052283276</v>
      </c>
    </row>
    <row r="66" spans="1:10" s="3" customFormat="1" ht="16.5" customHeight="1">
      <c r="A66" s="101" t="s">
        <v>67</v>
      </c>
      <c r="B66" s="44"/>
      <c r="C66" s="44"/>
      <c r="D66" s="44">
        <v>2465.8</v>
      </c>
      <c r="E66" s="44">
        <v>6859.8</v>
      </c>
      <c r="F66" s="24">
        <v>591.01</v>
      </c>
      <c r="G66" s="24">
        <v>929.2</v>
      </c>
      <c r="H66" s="15">
        <f t="shared" si="1"/>
        <v>23.968286154594857</v>
      </c>
      <c r="I66" s="16">
        <f t="shared" si="2"/>
        <v>8.615557304877692</v>
      </c>
      <c r="J66" s="16">
        <f t="shared" si="3"/>
        <v>63.6041756349548</v>
      </c>
    </row>
    <row r="67" spans="1:10" s="3" customFormat="1" ht="13.5" customHeight="1">
      <c r="A67" s="101" t="s">
        <v>142</v>
      </c>
      <c r="B67" s="44"/>
      <c r="C67" s="44"/>
      <c r="D67" s="44"/>
      <c r="E67" s="44">
        <v>5475.4</v>
      </c>
      <c r="F67" s="24">
        <v>3991.8</v>
      </c>
      <c r="G67" s="24">
        <v>3217</v>
      </c>
      <c r="H67" s="15"/>
      <c r="I67" s="16">
        <f t="shared" si="2"/>
        <v>72.90426270226834</v>
      </c>
      <c r="J67" s="16">
        <f t="shared" si="3"/>
        <v>124.08455082374883</v>
      </c>
    </row>
    <row r="68" spans="1:10" s="3" customFormat="1" ht="11.25" customHeight="1">
      <c r="A68" s="101" t="s">
        <v>144</v>
      </c>
      <c r="B68" s="44"/>
      <c r="C68" s="44"/>
      <c r="D68" s="44"/>
      <c r="E68" s="44">
        <v>50</v>
      </c>
      <c r="F68" s="24">
        <v>50</v>
      </c>
      <c r="G68" s="24"/>
      <c r="H68" s="15"/>
      <c r="I68" s="16">
        <f aca="true" t="shared" si="9" ref="I68:I131">F68/E68*100</f>
        <v>100</v>
      </c>
      <c r="J68" s="16"/>
    </row>
    <row r="69" spans="1:10" s="3" customFormat="1" ht="0.75" customHeight="1">
      <c r="A69" s="102" t="s">
        <v>115</v>
      </c>
      <c r="B69" s="44"/>
      <c r="C69" s="44"/>
      <c r="D69" s="44"/>
      <c r="E69" s="44"/>
      <c r="F69" s="24"/>
      <c r="G69" s="24"/>
      <c r="H69" s="15" t="e">
        <f aca="true" t="shared" si="10" ref="H69:H131">F69/D69*100</f>
        <v>#DIV/0!</v>
      </c>
      <c r="I69" s="16" t="e">
        <f t="shared" si="9"/>
        <v>#DIV/0!</v>
      </c>
      <c r="J69" s="16" t="e">
        <f aca="true" t="shared" si="11" ref="J69:J131">F69/G69*100</f>
        <v>#DIV/0!</v>
      </c>
    </row>
    <row r="70" spans="1:10" s="3" customFormat="1" ht="12.75">
      <c r="A70" s="101" t="s">
        <v>143</v>
      </c>
      <c r="B70" s="44"/>
      <c r="C70" s="44"/>
      <c r="D70" s="44"/>
      <c r="E70" s="44">
        <v>2115.7</v>
      </c>
      <c r="F70" s="24"/>
      <c r="G70" s="24"/>
      <c r="H70" s="15"/>
      <c r="I70" s="16">
        <f t="shared" si="9"/>
        <v>0</v>
      </c>
      <c r="J70" s="16"/>
    </row>
    <row r="71" spans="1:12" ht="24.75" customHeight="1">
      <c r="A71" s="41" t="s">
        <v>44</v>
      </c>
      <c r="B71" s="36">
        <v>109811.9</v>
      </c>
      <c r="C71" s="36">
        <v>119606.5</v>
      </c>
      <c r="D71" s="37">
        <f>D72+D73+D74+D75+D76+D79+D87+D89+D91+D77+D78+D88+D90</f>
        <v>156207.3</v>
      </c>
      <c r="E71" s="37">
        <f>E72+E73+E74+E75+E76+E79+E87+E89+E91+E77+E78+E88+E90</f>
        <v>162191.59999999998</v>
      </c>
      <c r="F71" s="37">
        <f>F72+F73+F74+F75+F76+F79+F87+F89+F91+F77+F78+F88+F90</f>
        <v>106300</v>
      </c>
      <c r="G71" s="53">
        <f>G72+G73+G74+G75+G76+G79+G87+G89+G91+G88+G77+G90</f>
        <v>89065.2</v>
      </c>
      <c r="H71" s="15">
        <f t="shared" si="10"/>
        <v>68.05059686711185</v>
      </c>
      <c r="I71" s="16">
        <f t="shared" si="9"/>
        <v>65.53976901393168</v>
      </c>
      <c r="J71" s="16">
        <f t="shared" si="11"/>
        <v>119.35076775216358</v>
      </c>
      <c r="L71" s="2"/>
    </row>
    <row r="72" spans="1:10" ht="14.25" customHeight="1">
      <c r="A72" s="40" t="s">
        <v>54</v>
      </c>
      <c r="B72" s="26"/>
      <c r="C72" s="26"/>
      <c r="D72" s="27">
        <v>0</v>
      </c>
      <c r="E72" s="27">
        <v>0</v>
      </c>
      <c r="F72" s="24">
        <v>0</v>
      </c>
      <c r="G72" s="24">
        <v>175.4</v>
      </c>
      <c r="H72" s="15"/>
      <c r="I72" s="16"/>
      <c r="J72" s="16">
        <f t="shared" si="11"/>
        <v>0</v>
      </c>
    </row>
    <row r="73" spans="1:10" ht="13.5" customHeight="1">
      <c r="A73" s="25" t="s">
        <v>55</v>
      </c>
      <c r="B73" s="26"/>
      <c r="C73" s="26"/>
      <c r="D73" s="27">
        <v>902.7</v>
      </c>
      <c r="E73" s="27">
        <v>902.7</v>
      </c>
      <c r="F73" s="24">
        <v>677.1</v>
      </c>
      <c r="G73" s="24">
        <v>747.8</v>
      </c>
      <c r="H73" s="15">
        <f>F73/D73*100</f>
        <v>75.008308408109</v>
      </c>
      <c r="I73" s="16">
        <f t="shared" si="9"/>
        <v>75.008308408109</v>
      </c>
      <c r="J73" s="16">
        <f t="shared" si="11"/>
        <v>90.54560042792191</v>
      </c>
    </row>
    <row r="74" spans="1:10" ht="12.75" customHeight="1">
      <c r="A74" s="25" t="s">
        <v>56</v>
      </c>
      <c r="B74" s="26"/>
      <c r="C74" s="26"/>
      <c r="D74" s="27">
        <v>1025.9</v>
      </c>
      <c r="E74" s="27">
        <v>1035.9</v>
      </c>
      <c r="F74" s="24">
        <v>1035.9</v>
      </c>
      <c r="G74" s="24">
        <v>964.2</v>
      </c>
      <c r="H74" s="15">
        <f t="shared" si="10"/>
        <v>100.97475387464665</v>
      </c>
      <c r="I74" s="16">
        <f t="shared" si="9"/>
        <v>100</v>
      </c>
      <c r="J74" s="16">
        <f t="shared" si="11"/>
        <v>107.43621655258247</v>
      </c>
    </row>
    <row r="75" spans="1:10" ht="16.5" customHeight="1">
      <c r="A75" s="25" t="s">
        <v>57</v>
      </c>
      <c r="B75" s="26"/>
      <c r="C75" s="26"/>
      <c r="D75" s="27">
        <v>95</v>
      </c>
      <c r="E75" s="27">
        <v>148.4</v>
      </c>
      <c r="F75" s="24">
        <v>118.2</v>
      </c>
      <c r="G75" s="24">
        <v>118.8</v>
      </c>
      <c r="H75" s="15">
        <f t="shared" si="10"/>
        <v>124.42105263157895</v>
      </c>
      <c r="I75" s="16">
        <f t="shared" si="9"/>
        <v>79.64959568733153</v>
      </c>
      <c r="J75" s="16">
        <f t="shared" si="11"/>
        <v>99.49494949494951</v>
      </c>
    </row>
    <row r="76" spans="1:10" ht="15.75" customHeight="1">
      <c r="A76" s="25" t="s">
        <v>58</v>
      </c>
      <c r="B76" s="26"/>
      <c r="C76" s="26"/>
      <c r="D76" s="27">
        <v>3156</v>
      </c>
      <c r="E76" s="27">
        <v>2963.6</v>
      </c>
      <c r="F76" s="24">
        <v>1975.7</v>
      </c>
      <c r="G76" s="24">
        <v>2124.8</v>
      </c>
      <c r="H76" s="15">
        <f t="shared" si="10"/>
        <v>62.60139416983523</v>
      </c>
      <c r="I76" s="16">
        <f t="shared" si="9"/>
        <v>66.66554190848967</v>
      </c>
      <c r="J76" s="16">
        <f t="shared" si="11"/>
        <v>92.98286897590361</v>
      </c>
    </row>
    <row r="77" spans="1:10" ht="35.25" customHeight="1">
      <c r="A77" s="99" t="s">
        <v>119</v>
      </c>
      <c r="B77" s="99"/>
      <c r="C77" s="26"/>
      <c r="D77" s="27">
        <v>16.3</v>
      </c>
      <c r="E77" s="27">
        <v>16.3</v>
      </c>
      <c r="F77" s="24">
        <v>0</v>
      </c>
      <c r="G77" s="24"/>
      <c r="H77" s="15">
        <f t="shared" si="10"/>
        <v>0</v>
      </c>
      <c r="I77" s="16">
        <f t="shared" si="9"/>
        <v>0</v>
      </c>
      <c r="J77" s="16"/>
    </row>
    <row r="78" spans="1:10" ht="20.25" customHeight="1" hidden="1">
      <c r="A78" s="99" t="s">
        <v>103</v>
      </c>
      <c r="B78" s="99"/>
      <c r="C78" s="26"/>
      <c r="D78" s="27"/>
      <c r="E78" s="27"/>
      <c r="F78" s="24">
        <v>0</v>
      </c>
      <c r="G78" s="24"/>
      <c r="H78" s="15" t="e">
        <f t="shared" si="10"/>
        <v>#DIV/0!</v>
      </c>
      <c r="I78" s="16" t="e">
        <f t="shared" si="9"/>
        <v>#DIV/0!</v>
      </c>
      <c r="J78" s="16" t="e">
        <f t="shared" si="11"/>
        <v>#DIV/0!</v>
      </c>
    </row>
    <row r="79" spans="1:10" ht="20.25" customHeight="1">
      <c r="A79" s="25" t="s">
        <v>59</v>
      </c>
      <c r="B79" s="26"/>
      <c r="C79" s="26"/>
      <c r="D79" s="27">
        <v>147253.2</v>
      </c>
      <c r="E79" s="27">
        <v>150815.2</v>
      </c>
      <c r="F79" s="24">
        <v>100199.1</v>
      </c>
      <c r="G79" s="24">
        <v>81512.5</v>
      </c>
      <c r="H79" s="15">
        <f t="shared" si="10"/>
        <v>68.0454482483233</v>
      </c>
      <c r="I79" s="16">
        <f t="shared" si="9"/>
        <v>66.43832982351911</v>
      </c>
      <c r="J79" s="16">
        <f t="shared" si="11"/>
        <v>122.92482748044779</v>
      </c>
    </row>
    <row r="80" spans="1:10" ht="35.25" customHeight="1" hidden="1">
      <c r="A80" s="25" t="s">
        <v>64</v>
      </c>
      <c r="B80" s="26"/>
      <c r="C80" s="26"/>
      <c r="D80" s="27"/>
      <c r="E80" s="27"/>
      <c r="F80" s="24"/>
      <c r="G80" s="24"/>
      <c r="H80" s="15" t="e">
        <f t="shared" si="10"/>
        <v>#DIV/0!</v>
      </c>
      <c r="I80" s="16" t="e">
        <f t="shared" si="9"/>
        <v>#DIV/0!</v>
      </c>
      <c r="J80" s="16" t="e">
        <f t="shared" si="11"/>
        <v>#DIV/0!</v>
      </c>
    </row>
    <row r="81" spans="1:10" ht="45" customHeight="1" hidden="1">
      <c r="A81" s="55" t="s">
        <v>62</v>
      </c>
      <c r="B81" s="56"/>
      <c r="C81" s="56"/>
      <c r="D81" s="44"/>
      <c r="E81" s="44">
        <v>122583.6</v>
      </c>
      <c r="F81" s="24"/>
      <c r="G81" s="24"/>
      <c r="H81" s="15" t="e">
        <f t="shared" si="10"/>
        <v>#DIV/0!</v>
      </c>
      <c r="I81" s="16">
        <f t="shared" si="9"/>
        <v>0</v>
      </c>
      <c r="J81" s="16" t="e">
        <f t="shared" si="11"/>
        <v>#DIV/0!</v>
      </c>
    </row>
    <row r="82" spans="1:10" ht="40.5" customHeight="1" hidden="1">
      <c r="A82" s="55" t="s">
        <v>63</v>
      </c>
      <c r="B82" s="56"/>
      <c r="C82" s="56"/>
      <c r="D82" s="44"/>
      <c r="E82" s="44">
        <v>25919.8</v>
      </c>
      <c r="F82" s="24"/>
      <c r="G82" s="24"/>
      <c r="H82" s="15" t="e">
        <f t="shared" si="10"/>
        <v>#DIV/0!</v>
      </c>
      <c r="I82" s="16">
        <f t="shared" si="9"/>
        <v>0</v>
      </c>
      <c r="J82" s="16" t="e">
        <f t="shared" si="11"/>
        <v>#DIV/0!</v>
      </c>
    </row>
    <row r="83" spans="1:10" ht="45.75" customHeight="1" hidden="1">
      <c r="A83" s="55" t="s">
        <v>65</v>
      </c>
      <c r="B83" s="56"/>
      <c r="C83" s="56"/>
      <c r="D83" s="44"/>
      <c r="E83" s="44">
        <v>1852.7</v>
      </c>
      <c r="F83" s="24"/>
      <c r="G83" s="24"/>
      <c r="H83" s="15" t="e">
        <f t="shared" si="10"/>
        <v>#DIV/0!</v>
      </c>
      <c r="I83" s="16">
        <f t="shared" si="9"/>
        <v>0</v>
      </c>
      <c r="J83" s="16" t="e">
        <f t="shared" si="11"/>
        <v>#DIV/0!</v>
      </c>
    </row>
    <row r="84" spans="1:10" ht="43.5" customHeight="1" hidden="1">
      <c r="A84" s="55" t="s">
        <v>68</v>
      </c>
      <c r="B84" s="56"/>
      <c r="C84" s="56"/>
      <c r="D84" s="44"/>
      <c r="E84" s="44">
        <v>449.4</v>
      </c>
      <c r="F84" s="24"/>
      <c r="G84" s="24"/>
      <c r="H84" s="15" t="e">
        <f t="shared" si="10"/>
        <v>#DIV/0!</v>
      </c>
      <c r="I84" s="16">
        <f t="shared" si="9"/>
        <v>0</v>
      </c>
      <c r="J84" s="16" t="e">
        <f t="shared" si="11"/>
        <v>#DIV/0!</v>
      </c>
    </row>
    <row r="85" spans="1:10" ht="36.75" customHeight="1" hidden="1">
      <c r="A85" s="55" t="s">
        <v>69</v>
      </c>
      <c r="B85" s="56"/>
      <c r="C85" s="56"/>
      <c r="D85" s="44"/>
      <c r="E85" s="44">
        <v>7.7</v>
      </c>
      <c r="F85" s="24"/>
      <c r="G85" s="24"/>
      <c r="H85" s="15" t="e">
        <f t="shared" si="10"/>
        <v>#DIV/0!</v>
      </c>
      <c r="I85" s="16">
        <f t="shared" si="9"/>
        <v>0</v>
      </c>
      <c r="J85" s="16" t="e">
        <f t="shared" si="11"/>
        <v>#DIV/0!</v>
      </c>
    </row>
    <row r="86" spans="1:10" s="3" customFormat="1" ht="45" customHeight="1" hidden="1">
      <c r="A86" s="57" t="s">
        <v>70</v>
      </c>
      <c r="B86" s="44"/>
      <c r="C86" s="44"/>
      <c r="D86" s="44">
        <v>1.6</v>
      </c>
      <c r="E86" s="44">
        <v>2</v>
      </c>
      <c r="F86" s="24">
        <v>1</v>
      </c>
      <c r="G86" s="24">
        <v>0.4</v>
      </c>
      <c r="H86" s="15">
        <f t="shared" si="10"/>
        <v>62.5</v>
      </c>
      <c r="I86" s="16">
        <f t="shared" si="9"/>
        <v>50</v>
      </c>
      <c r="J86" s="16">
        <f t="shared" si="11"/>
        <v>250</v>
      </c>
    </row>
    <row r="87" spans="1:10" ht="13.5" customHeight="1">
      <c r="A87" s="25" t="s">
        <v>60</v>
      </c>
      <c r="B87" s="26"/>
      <c r="C87" s="26"/>
      <c r="D87" s="27">
        <v>1359.3</v>
      </c>
      <c r="E87" s="27">
        <v>1359.3</v>
      </c>
      <c r="F87" s="24">
        <v>754.6</v>
      </c>
      <c r="G87" s="24">
        <v>789.2</v>
      </c>
      <c r="H87" s="15">
        <f t="shared" si="10"/>
        <v>55.51386743176635</v>
      </c>
      <c r="I87" s="16">
        <f t="shared" si="9"/>
        <v>55.51386743176635</v>
      </c>
      <c r="J87" s="16">
        <f t="shared" si="11"/>
        <v>95.6158134820071</v>
      </c>
    </row>
    <row r="88" spans="1:10" ht="24.75" customHeight="1">
      <c r="A88" s="99" t="s">
        <v>104</v>
      </c>
      <c r="B88" s="99"/>
      <c r="C88" s="26"/>
      <c r="D88" s="27">
        <v>742.5</v>
      </c>
      <c r="E88" s="27">
        <v>3293.8</v>
      </c>
      <c r="F88" s="24">
        <v>0</v>
      </c>
      <c r="G88" s="24">
        <v>742.5</v>
      </c>
      <c r="H88" s="15">
        <f t="shared" si="10"/>
        <v>0</v>
      </c>
      <c r="I88" s="16">
        <f t="shared" si="9"/>
        <v>0</v>
      </c>
      <c r="J88" s="16">
        <f t="shared" si="11"/>
        <v>0</v>
      </c>
    </row>
    <row r="89" spans="1:10" ht="12.75">
      <c r="A89" s="25" t="s">
        <v>61</v>
      </c>
      <c r="B89" s="26"/>
      <c r="C89" s="26"/>
      <c r="D89" s="27">
        <v>0</v>
      </c>
      <c r="E89" s="27">
        <v>0</v>
      </c>
      <c r="F89" s="24">
        <v>0</v>
      </c>
      <c r="G89" s="24">
        <v>1728.4</v>
      </c>
      <c r="H89" s="15"/>
      <c r="I89" s="16"/>
      <c r="J89" s="16">
        <f t="shared" si="11"/>
        <v>0</v>
      </c>
    </row>
    <row r="90" spans="1:10" ht="36.75" customHeight="1">
      <c r="A90" s="25" t="s">
        <v>111</v>
      </c>
      <c r="B90" s="26"/>
      <c r="C90" s="26"/>
      <c r="D90" s="27">
        <v>1207</v>
      </c>
      <c r="E90" s="27">
        <v>1207</v>
      </c>
      <c r="F90" s="24">
        <v>1207</v>
      </c>
      <c r="G90" s="24"/>
      <c r="H90" s="15">
        <f t="shared" si="10"/>
        <v>100</v>
      </c>
      <c r="I90" s="16">
        <f t="shared" si="9"/>
        <v>100</v>
      </c>
      <c r="J90" s="16"/>
    </row>
    <row r="91" spans="1:10" ht="14.25" customHeight="1">
      <c r="A91" s="25" t="s">
        <v>71</v>
      </c>
      <c r="B91" s="26"/>
      <c r="C91" s="26"/>
      <c r="D91" s="27">
        <v>449.4</v>
      </c>
      <c r="E91" s="27">
        <v>449.4</v>
      </c>
      <c r="F91" s="24">
        <v>332.4</v>
      </c>
      <c r="G91" s="24">
        <v>161.6</v>
      </c>
      <c r="H91" s="15">
        <f t="shared" si="10"/>
        <v>73.9652870493992</v>
      </c>
      <c r="I91" s="16">
        <f t="shared" si="9"/>
        <v>73.9652870493992</v>
      </c>
      <c r="J91" s="16" t="s">
        <v>139</v>
      </c>
    </row>
    <row r="92" spans="1:10" ht="14.25" customHeight="1">
      <c r="A92" s="41" t="s">
        <v>45</v>
      </c>
      <c r="B92" s="36">
        <v>2213.1</v>
      </c>
      <c r="C92" s="36">
        <v>3960.2</v>
      </c>
      <c r="D92" s="37">
        <f>D94+D95</f>
        <v>77.1</v>
      </c>
      <c r="E92" s="37">
        <f>E94+E95+E93+E96</f>
        <v>9145.199999999999</v>
      </c>
      <c r="F92" s="37">
        <f>F94+F95+F93+F96</f>
        <v>8882.5</v>
      </c>
      <c r="G92" s="43">
        <v>91.9</v>
      </c>
      <c r="H92" s="15">
        <f>F92/D92</f>
        <v>115.20752269779508</v>
      </c>
      <c r="I92" s="16">
        <f t="shared" si="9"/>
        <v>97.12745483969734</v>
      </c>
      <c r="J92" s="16">
        <f>F92/G92</f>
        <v>96.65397170837866</v>
      </c>
    </row>
    <row r="93" spans="1:10" s="8" customFormat="1" ht="76.5" customHeight="1">
      <c r="A93" s="55" t="s">
        <v>127</v>
      </c>
      <c r="B93" s="58"/>
      <c r="C93" s="58"/>
      <c r="D93" s="59"/>
      <c r="E93" s="44">
        <v>252.8</v>
      </c>
      <c r="F93" s="60">
        <v>0</v>
      </c>
      <c r="G93" s="38"/>
      <c r="H93" s="15"/>
      <c r="I93" s="16">
        <f t="shared" si="9"/>
        <v>0</v>
      </c>
      <c r="J93" s="16"/>
    </row>
    <row r="94" spans="1:10" s="8" customFormat="1" ht="12" customHeight="1">
      <c r="A94" s="55" t="s">
        <v>131</v>
      </c>
      <c r="B94" s="56"/>
      <c r="C94" s="56"/>
      <c r="D94" s="44">
        <v>65.8</v>
      </c>
      <c r="E94" s="44">
        <v>65.8</v>
      </c>
      <c r="F94" s="60">
        <v>65.8</v>
      </c>
      <c r="G94" s="60">
        <v>70.3</v>
      </c>
      <c r="H94" s="15">
        <f t="shared" si="10"/>
        <v>100</v>
      </c>
      <c r="I94" s="16">
        <f t="shared" si="9"/>
        <v>100</v>
      </c>
      <c r="J94" s="16">
        <f t="shared" si="11"/>
        <v>93.59886201991465</v>
      </c>
    </row>
    <row r="95" spans="1:10" s="8" customFormat="1" ht="11.25" customHeight="1">
      <c r="A95" s="55" t="s">
        <v>132</v>
      </c>
      <c r="B95" s="56"/>
      <c r="C95" s="56"/>
      <c r="D95" s="44">
        <v>11.3</v>
      </c>
      <c r="E95" s="44">
        <v>11.3</v>
      </c>
      <c r="F95" s="60">
        <v>1.4</v>
      </c>
      <c r="G95" s="60">
        <v>1.6</v>
      </c>
      <c r="H95" s="15">
        <f t="shared" si="10"/>
        <v>12.38938053097345</v>
      </c>
      <c r="I95" s="16">
        <f t="shared" si="9"/>
        <v>12.38938053097345</v>
      </c>
      <c r="J95" s="16">
        <f t="shared" si="11"/>
        <v>87.49999999999999</v>
      </c>
    </row>
    <row r="96" spans="1:10" ht="33" customHeight="1">
      <c r="A96" s="99" t="s">
        <v>105</v>
      </c>
      <c r="B96" s="99"/>
      <c r="C96" s="26"/>
      <c r="D96" s="27"/>
      <c r="E96" s="27">
        <v>8815.3</v>
      </c>
      <c r="F96" s="24">
        <v>8815.3</v>
      </c>
      <c r="G96" s="24"/>
      <c r="H96" s="15"/>
      <c r="I96" s="16">
        <f t="shared" si="9"/>
        <v>100</v>
      </c>
      <c r="J96" s="16"/>
    </row>
    <row r="97" spans="1:10" ht="46.5" customHeight="1" hidden="1">
      <c r="A97" s="61" t="s">
        <v>112</v>
      </c>
      <c r="B97" s="62"/>
      <c r="C97" s="26"/>
      <c r="D97" s="27"/>
      <c r="E97" s="27"/>
      <c r="F97" s="24">
        <v>0</v>
      </c>
      <c r="G97" s="24"/>
      <c r="H97" s="15" t="e">
        <f t="shared" si="10"/>
        <v>#DIV/0!</v>
      </c>
      <c r="I97" s="16" t="e">
        <f t="shared" si="9"/>
        <v>#DIV/0!</v>
      </c>
      <c r="J97" s="16" t="e">
        <f t="shared" si="11"/>
        <v>#DIV/0!</v>
      </c>
    </row>
    <row r="98" spans="1:10" ht="45" customHeight="1" hidden="1">
      <c r="A98" s="63" t="s">
        <v>113</v>
      </c>
      <c r="B98" s="62"/>
      <c r="C98" s="26"/>
      <c r="D98" s="27"/>
      <c r="E98" s="27"/>
      <c r="F98" s="24">
        <v>0</v>
      </c>
      <c r="G98" s="24"/>
      <c r="H98" s="15" t="e">
        <f t="shared" si="10"/>
        <v>#DIV/0!</v>
      </c>
      <c r="I98" s="16" t="e">
        <f t="shared" si="9"/>
        <v>#DIV/0!</v>
      </c>
      <c r="J98" s="16" t="e">
        <f t="shared" si="11"/>
        <v>#DIV/0!</v>
      </c>
    </row>
    <row r="99" spans="1:10" s="9" customFormat="1" ht="12" customHeight="1">
      <c r="A99" s="64" t="s">
        <v>133</v>
      </c>
      <c r="B99" s="65"/>
      <c r="C99" s="66"/>
      <c r="D99" s="66"/>
      <c r="E99" s="66">
        <v>6067.7</v>
      </c>
      <c r="F99" s="34">
        <v>6067.7</v>
      </c>
      <c r="G99" s="34"/>
      <c r="H99" s="15"/>
      <c r="I99" s="16">
        <f t="shared" si="9"/>
        <v>100</v>
      </c>
      <c r="J99" s="16"/>
    </row>
    <row r="100" spans="1:10" s="9" customFormat="1" ht="12.75">
      <c r="A100" s="64" t="s">
        <v>134</v>
      </c>
      <c r="B100" s="65"/>
      <c r="C100" s="66"/>
      <c r="D100" s="66"/>
      <c r="E100" s="66">
        <v>2747.6</v>
      </c>
      <c r="F100" s="34">
        <v>2747.6</v>
      </c>
      <c r="G100" s="34"/>
      <c r="H100" s="15"/>
      <c r="I100" s="16">
        <f t="shared" si="9"/>
        <v>100</v>
      </c>
      <c r="J100" s="16"/>
    </row>
    <row r="101" spans="1:12" ht="29.25" customHeight="1">
      <c r="A101" s="67" t="s">
        <v>123</v>
      </c>
      <c r="B101" s="54"/>
      <c r="C101" s="26"/>
      <c r="D101" s="37">
        <f>D102</f>
        <v>750.5</v>
      </c>
      <c r="E101" s="37">
        <f>E102</f>
        <v>1582.1</v>
      </c>
      <c r="F101" s="37">
        <f>F102</f>
        <v>1299.36</v>
      </c>
      <c r="G101" s="43"/>
      <c r="H101" s="15">
        <f t="shared" si="10"/>
        <v>173.1325782811459</v>
      </c>
      <c r="I101" s="16">
        <f t="shared" si="9"/>
        <v>82.12881613045951</v>
      </c>
      <c r="J101" s="16"/>
      <c r="L101" s="3"/>
    </row>
    <row r="102" spans="1:10" ht="35.25" customHeight="1">
      <c r="A102" s="54" t="s">
        <v>117</v>
      </c>
      <c r="B102" s="54"/>
      <c r="C102" s="26"/>
      <c r="D102" s="27">
        <v>750.5</v>
      </c>
      <c r="E102" s="27">
        <v>1582.1</v>
      </c>
      <c r="F102" s="24">
        <v>1299.36</v>
      </c>
      <c r="G102" s="24"/>
      <c r="H102" s="15">
        <f t="shared" si="10"/>
        <v>173.1325782811459</v>
      </c>
      <c r="I102" s="16">
        <f t="shared" si="9"/>
        <v>82.12881613045951</v>
      </c>
      <c r="J102" s="16"/>
    </row>
    <row r="103" spans="1:10" ht="18.75" customHeight="1">
      <c r="A103" s="41" t="s">
        <v>124</v>
      </c>
      <c r="B103" s="26"/>
      <c r="C103" s="26"/>
      <c r="D103" s="27"/>
      <c r="E103" s="37">
        <v>-324.7</v>
      </c>
      <c r="F103" s="43">
        <v>-324.7</v>
      </c>
      <c r="G103" s="43">
        <v>-1076.5</v>
      </c>
      <c r="H103" s="15"/>
      <c r="I103" s="16">
        <f t="shared" si="9"/>
        <v>100</v>
      </c>
      <c r="J103" s="16">
        <f t="shared" si="11"/>
        <v>30.16256386437529</v>
      </c>
    </row>
    <row r="104" spans="1:10" s="7" customFormat="1" ht="19.5" customHeight="1">
      <c r="A104" s="68" t="s">
        <v>11</v>
      </c>
      <c r="B104" s="69">
        <f aca="true" t="shared" si="12" ref="B104:G104">B48+B49</f>
        <v>265479.1</v>
      </c>
      <c r="C104" s="69">
        <f t="shared" si="12"/>
        <v>306828.5</v>
      </c>
      <c r="D104" s="69">
        <f>D48+D49</f>
        <v>284300.6</v>
      </c>
      <c r="E104" s="69">
        <f>E48+E49</f>
        <v>348105.0999999999</v>
      </c>
      <c r="F104" s="69">
        <f>F48+F49</f>
        <v>216908.26999999996</v>
      </c>
      <c r="G104" s="69">
        <f t="shared" si="12"/>
        <v>188217.69999999998</v>
      </c>
      <c r="H104" s="70">
        <f t="shared" si="10"/>
        <v>76.29539649230426</v>
      </c>
      <c r="I104" s="71">
        <f t="shared" si="9"/>
        <v>62.3111439619816</v>
      </c>
      <c r="J104" s="71">
        <f t="shared" si="11"/>
        <v>115.24329008377</v>
      </c>
    </row>
    <row r="105" spans="1:10" ht="18.75" customHeight="1">
      <c r="A105" s="72" t="s">
        <v>74</v>
      </c>
      <c r="B105" s="73"/>
      <c r="C105" s="74"/>
      <c r="D105" s="75"/>
      <c r="E105" s="75"/>
      <c r="F105" s="75"/>
      <c r="G105" s="76"/>
      <c r="H105" s="15"/>
      <c r="I105" s="16"/>
      <c r="J105" s="16"/>
    </row>
    <row r="106" spans="1:10" ht="12.75">
      <c r="A106" s="51" t="s">
        <v>75</v>
      </c>
      <c r="B106" s="77">
        <v>22605.7</v>
      </c>
      <c r="C106" s="77">
        <v>23906.8</v>
      </c>
      <c r="D106" s="78">
        <v>27778.3</v>
      </c>
      <c r="E106" s="78">
        <v>29221.44</v>
      </c>
      <c r="F106" s="78">
        <v>17701.9</v>
      </c>
      <c r="G106" s="78">
        <v>16478.9</v>
      </c>
      <c r="H106" s="15">
        <f t="shared" si="10"/>
        <v>63.7256419579312</v>
      </c>
      <c r="I106" s="16">
        <f t="shared" si="9"/>
        <v>60.57846567451845</v>
      </c>
      <c r="J106" s="16">
        <f t="shared" si="11"/>
        <v>107.42161187943371</v>
      </c>
    </row>
    <row r="107" spans="1:10" ht="12.75">
      <c r="A107" s="79" t="s">
        <v>76</v>
      </c>
      <c r="B107" s="80">
        <v>18779.3</v>
      </c>
      <c r="C107" s="80">
        <v>17811.9</v>
      </c>
      <c r="D107" s="81">
        <v>22669.7</v>
      </c>
      <c r="E107" s="81">
        <v>23125.62</v>
      </c>
      <c r="F107" s="81">
        <v>14066.1</v>
      </c>
      <c r="G107" s="81">
        <v>11943.9</v>
      </c>
      <c r="H107" s="15">
        <f t="shared" si="10"/>
        <v>62.048020044376415</v>
      </c>
      <c r="I107" s="16">
        <f t="shared" si="9"/>
        <v>60.82474761757739</v>
      </c>
      <c r="J107" s="16">
        <f t="shared" si="11"/>
        <v>117.76806570718108</v>
      </c>
    </row>
    <row r="108" spans="1:10" ht="12.75">
      <c r="A108" s="79" t="s">
        <v>77</v>
      </c>
      <c r="B108" s="80">
        <v>1201</v>
      </c>
      <c r="C108" s="80">
        <v>1225.7</v>
      </c>
      <c r="D108" s="81">
        <v>1020.6</v>
      </c>
      <c r="E108" s="81">
        <v>1113.95</v>
      </c>
      <c r="F108" s="81">
        <v>787.6</v>
      </c>
      <c r="G108" s="81">
        <v>767.6</v>
      </c>
      <c r="H108" s="15">
        <f t="shared" si="10"/>
        <v>77.1702919851068</v>
      </c>
      <c r="I108" s="16">
        <f t="shared" si="9"/>
        <v>70.70335293325553</v>
      </c>
      <c r="J108" s="16">
        <f t="shared" si="11"/>
        <v>102.60552371026577</v>
      </c>
    </row>
    <row r="109" spans="1:10" ht="12.75">
      <c r="A109" s="79" t="s">
        <v>78</v>
      </c>
      <c r="B109" s="80">
        <f>B106-B107-B108</f>
        <v>2625.4000000000015</v>
      </c>
      <c r="C109" s="80">
        <f>C106-C107-C108</f>
        <v>4869.199999999998</v>
      </c>
      <c r="D109" s="81">
        <f>D106-D107-D108</f>
        <v>4087.9999999999986</v>
      </c>
      <c r="E109" s="81">
        <f>E106-E107-E108</f>
        <v>4981.87</v>
      </c>
      <c r="F109" s="81">
        <f>F106-F107-F108</f>
        <v>2848.200000000001</v>
      </c>
      <c r="G109" s="81">
        <v>3767.4</v>
      </c>
      <c r="H109" s="15">
        <f t="shared" si="10"/>
        <v>69.6722113502936</v>
      </c>
      <c r="I109" s="16">
        <f t="shared" si="9"/>
        <v>57.17130314520453</v>
      </c>
      <c r="J109" s="16">
        <f t="shared" si="11"/>
        <v>75.60121038381911</v>
      </c>
    </row>
    <row r="110" spans="1:10" ht="20.25" customHeight="1">
      <c r="A110" s="35" t="s">
        <v>79</v>
      </c>
      <c r="B110" s="82">
        <v>955.2</v>
      </c>
      <c r="C110" s="82">
        <v>955.2</v>
      </c>
      <c r="D110" s="83">
        <v>1025.9</v>
      </c>
      <c r="E110" s="83">
        <v>1035.9</v>
      </c>
      <c r="F110" s="78">
        <v>563.3</v>
      </c>
      <c r="G110" s="78">
        <v>513.3</v>
      </c>
      <c r="H110" s="15">
        <f t="shared" si="10"/>
        <v>54.907885758845886</v>
      </c>
      <c r="I110" s="16">
        <f t="shared" si="9"/>
        <v>54.37783569842648</v>
      </c>
      <c r="J110" s="16">
        <f t="shared" si="11"/>
        <v>109.74089226573153</v>
      </c>
    </row>
    <row r="111" spans="1:10" ht="31.5" customHeight="1">
      <c r="A111" s="51" t="s">
        <v>80</v>
      </c>
      <c r="B111" s="77">
        <v>1518.1</v>
      </c>
      <c r="C111" s="77">
        <v>1999.5</v>
      </c>
      <c r="D111" s="78">
        <v>3145.4</v>
      </c>
      <c r="E111" s="78">
        <v>2923.2</v>
      </c>
      <c r="F111" s="78">
        <v>1634.5</v>
      </c>
      <c r="G111" s="78">
        <v>1278.7</v>
      </c>
      <c r="H111" s="15">
        <f t="shared" si="10"/>
        <v>51.96477395561773</v>
      </c>
      <c r="I111" s="16">
        <f t="shared" si="9"/>
        <v>55.91475095785441</v>
      </c>
      <c r="J111" s="16">
        <f t="shared" si="11"/>
        <v>127.8251349026355</v>
      </c>
    </row>
    <row r="112" spans="1:10" ht="19.5" customHeight="1">
      <c r="A112" s="51" t="s">
        <v>81</v>
      </c>
      <c r="B112" s="77" t="e">
        <f>B113+B114+B116+#REF!</f>
        <v>#REF!</v>
      </c>
      <c r="C112" s="77">
        <v>15011</v>
      </c>
      <c r="D112" s="78">
        <f>D113+D114+D115+D116</f>
        <v>35783.3</v>
      </c>
      <c r="E112" s="78">
        <v>41910.64</v>
      </c>
      <c r="F112" s="78">
        <v>9487.7</v>
      </c>
      <c r="G112" s="78">
        <v>15912.7</v>
      </c>
      <c r="H112" s="15">
        <f t="shared" si="10"/>
        <v>26.514323720841844</v>
      </c>
      <c r="I112" s="16">
        <f t="shared" si="9"/>
        <v>22.637926788996783</v>
      </c>
      <c r="J112" s="16">
        <f t="shared" si="11"/>
        <v>59.62344542409522</v>
      </c>
    </row>
    <row r="113" spans="1:10" ht="12.75">
      <c r="A113" s="40" t="s">
        <v>82</v>
      </c>
      <c r="B113" s="84">
        <v>115</v>
      </c>
      <c r="C113" s="84">
        <v>255.5</v>
      </c>
      <c r="D113" s="85">
        <v>110</v>
      </c>
      <c r="E113" s="85">
        <v>171.2</v>
      </c>
      <c r="F113" s="85">
        <v>55.15</v>
      </c>
      <c r="G113" s="85">
        <v>5.6</v>
      </c>
      <c r="H113" s="15">
        <f t="shared" si="10"/>
        <v>50.13636363636363</v>
      </c>
      <c r="I113" s="16">
        <f t="shared" si="9"/>
        <v>32.21378504672897</v>
      </c>
      <c r="J113" s="16" t="s">
        <v>141</v>
      </c>
    </row>
    <row r="114" spans="1:10" ht="12" customHeight="1">
      <c r="A114" s="79" t="s">
        <v>83</v>
      </c>
      <c r="B114" s="80">
        <v>14504</v>
      </c>
      <c r="C114" s="80">
        <v>14504</v>
      </c>
      <c r="D114" s="81">
        <v>35533.3</v>
      </c>
      <c r="E114" s="81">
        <v>41506.8</v>
      </c>
      <c r="F114" s="81">
        <v>9374.2</v>
      </c>
      <c r="G114" s="81">
        <v>15800.5</v>
      </c>
      <c r="H114" s="15">
        <f t="shared" si="10"/>
        <v>26.381450639259512</v>
      </c>
      <c r="I114" s="16">
        <f t="shared" si="9"/>
        <v>22.584733103973324</v>
      </c>
      <c r="J114" s="16">
        <f t="shared" si="11"/>
        <v>59.32850226258664</v>
      </c>
    </row>
    <row r="115" spans="1:10" ht="12" customHeight="1" hidden="1">
      <c r="A115" s="79" t="s">
        <v>106</v>
      </c>
      <c r="B115" s="80"/>
      <c r="C115" s="80"/>
      <c r="D115" s="81"/>
      <c r="E115" s="81"/>
      <c r="F115" s="81">
        <v>0</v>
      </c>
      <c r="G115" s="81"/>
      <c r="H115" s="15" t="e">
        <f t="shared" si="10"/>
        <v>#DIV/0!</v>
      </c>
      <c r="I115" s="16" t="e">
        <f t="shared" si="9"/>
        <v>#DIV/0!</v>
      </c>
      <c r="J115" s="16" t="e">
        <f t="shared" si="11"/>
        <v>#DIV/0!</v>
      </c>
    </row>
    <row r="116" spans="1:10" ht="22.5" customHeight="1">
      <c r="A116" s="79" t="s">
        <v>84</v>
      </c>
      <c r="B116" s="80"/>
      <c r="C116" s="80">
        <v>251.5</v>
      </c>
      <c r="D116" s="81">
        <v>140</v>
      </c>
      <c r="E116" s="81">
        <v>204.7</v>
      </c>
      <c r="F116" s="81">
        <v>31.4</v>
      </c>
      <c r="G116" s="81">
        <v>106.6</v>
      </c>
      <c r="H116" s="15">
        <f t="shared" si="10"/>
        <v>22.428571428571427</v>
      </c>
      <c r="I116" s="16">
        <f t="shared" si="9"/>
        <v>15.33952125061065</v>
      </c>
      <c r="J116" s="16">
        <f t="shared" si="11"/>
        <v>29.45590994371482</v>
      </c>
    </row>
    <row r="117" spans="1:10" ht="21" customHeight="1">
      <c r="A117" s="51" t="s">
        <v>85</v>
      </c>
      <c r="B117" s="77" t="e">
        <f>B118+B119+B120+#REF!</f>
        <v>#REF!</v>
      </c>
      <c r="C117" s="77">
        <v>31510</v>
      </c>
      <c r="D117" s="78">
        <f>D118+D119+D120</f>
        <v>12541.4</v>
      </c>
      <c r="E117" s="78">
        <v>12887.86</v>
      </c>
      <c r="F117" s="78">
        <v>7316.4</v>
      </c>
      <c r="G117" s="78">
        <v>8845.4</v>
      </c>
      <c r="H117" s="15">
        <f t="shared" si="10"/>
        <v>58.33798459502128</v>
      </c>
      <c r="I117" s="16">
        <f t="shared" si="9"/>
        <v>56.76970420224924</v>
      </c>
      <c r="J117" s="16">
        <f t="shared" si="11"/>
        <v>82.71417912135121</v>
      </c>
    </row>
    <row r="118" spans="1:10" ht="12.75">
      <c r="A118" s="79" t="s">
        <v>86</v>
      </c>
      <c r="B118" s="80">
        <v>5320.1</v>
      </c>
      <c r="C118" s="80">
        <v>12070.9</v>
      </c>
      <c r="D118" s="81">
        <v>3913.4</v>
      </c>
      <c r="E118" s="81">
        <v>4087.9</v>
      </c>
      <c r="F118" s="81">
        <v>2097.2</v>
      </c>
      <c r="G118" s="81">
        <v>978.7</v>
      </c>
      <c r="H118" s="15">
        <f t="shared" si="10"/>
        <v>53.5902284458527</v>
      </c>
      <c r="I118" s="16">
        <f t="shared" si="9"/>
        <v>51.30262481958952</v>
      </c>
      <c r="J118" s="16" t="s">
        <v>139</v>
      </c>
    </row>
    <row r="119" spans="1:10" ht="12.75">
      <c r="A119" s="79" t="s">
        <v>87</v>
      </c>
      <c r="B119" s="80">
        <v>2030.1</v>
      </c>
      <c r="C119" s="80">
        <v>2955.8</v>
      </c>
      <c r="D119" s="81">
        <v>1292.8</v>
      </c>
      <c r="E119" s="81">
        <v>2905.2</v>
      </c>
      <c r="F119" s="81">
        <v>2035.6</v>
      </c>
      <c r="G119" s="81">
        <v>2631.3</v>
      </c>
      <c r="H119" s="15">
        <f t="shared" si="10"/>
        <v>157.45668316831683</v>
      </c>
      <c r="I119" s="16">
        <f t="shared" si="9"/>
        <v>70.06746523475148</v>
      </c>
      <c r="J119" s="16">
        <f t="shared" si="11"/>
        <v>77.36100026602819</v>
      </c>
    </row>
    <row r="120" spans="1:10" ht="12.75">
      <c r="A120" s="79" t="s">
        <v>88</v>
      </c>
      <c r="B120" s="80">
        <v>11059.9</v>
      </c>
      <c r="C120" s="80">
        <v>16310</v>
      </c>
      <c r="D120" s="81">
        <v>7335.2</v>
      </c>
      <c r="E120" s="81">
        <v>5894.7</v>
      </c>
      <c r="F120" s="81">
        <v>3183.6</v>
      </c>
      <c r="G120" s="81">
        <v>5235.4</v>
      </c>
      <c r="H120" s="15">
        <f t="shared" si="10"/>
        <v>43.40167957247246</v>
      </c>
      <c r="I120" s="16">
        <f t="shared" si="9"/>
        <v>54.00783754898468</v>
      </c>
      <c r="J120" s="16">
        <f t="shared" si="11"/>
        <v>60.80910723153914</v>
      </c>
    </row>
    <row r="121" spans="1:10" ht="19.5" customHeight="1">
      <c r="A121" s="51" t="s">
        <v>89</v>
      </c>
      <c r="B121" s="74">
        <v>229.4</v>
      </c>
      <c r="C121" s="74">
        <v>486.2</v>
      </c>
      <c r="D121" s="75">
        <v>77.2</v>
      </c>
      <c r="E121" s="75">
        <v>62</v>
      </c>
      <c r="F121" s="75">
        <v>0</v>
      </c>
      <c r="G121" s="75">
        <v>14.5</v>
      </c>
      <c r="H121" s="15">
        <f t="shared" si="10"/>
        <v>0</v>
      </c>
      <c r="I121" s="16">
        <f t="shared" si="9"/>
        <v>0</v>
      </c>
      <c r="J121" s="16">
        <f t="shared" si="11"/>
        <v>0</v>
      </c>
    </row>
    <row r="122" spans="1:10" ht="19.5" customHeight="1">
      <c r="A122" s="51" t="s">
        <v>90</v>
      </c>
      <c r="B122" s="77">
        <v>135212.7</v>
      </c>
      <c r="C122" s="77">
        <v>153395.9</v>
      </c>
      <c r="D122" s="78">
        <v>182878</v>
      </c>
      <c r="E122" s="78">
        <v>221956</v>
      </c>
      <c r="F122" s="78">
        <v>142080.8</v>
      </c>
      <c r="G122" s="78">
        <v>95734.7</v>
      </c>
      <c r="H122" s="15">
        <f t="shared" si="10"/>
        <v>77.69157580463478</v>
      </c>
      <c r="I122" s="16">
        <f t="shared" si="9"/>
        <v>64.01304763106201</v>
      </c>
      <c r="J122" s="16">
        <f t="shared" si="11"/>
        <v>148.41097324167725</v>
      </c>
    </row>
    <row r="123" spans="1:10" ht="12.75">
      <c r="A123" s="40" t="s">
        <v>118</v>
      </c>
      <c r="B123" s="77"/>
      <c r="C123" s="77"/>
      <c r="D123" s="85">
        <v>171825.9</v>
      </c>
      <c r="E123" s="85">
        <v>191080.4</v>
      </c>
      <c r="F123" s="85">
        <v>128055.3</v>
      </c>
      <c r="G123" s="78"/>
      <c r="H123" s="15">
        <f t="shared" si="10"/>
        <v>74.52619191868048</v>
      </c>
      <c r="I123" s="16">
        <f t="shared" si="9"/>
        <v>67.01644962015989</v>
      </c>
      <c r="J123" s="16"/>
    </row>
    <row r="124" spans="1:10" ht="12.75">
      <c r="A124" s="79" t="s">
        <v>76</v>
      </c>
      <c r="B124" s="80">
        <v>97000.4</v>
      </c>
      <c r="C124" s="80">
        <v>107165.4</v>
      </c>
      <c r="D124" s="81">
        <v>7620.4</v>
      </c>
      <c r="E124" s="81">
        <v>7681.5</v>
      </c>
      <c r="F124" s="81">
        <v>5413.34</v>
      </c>
      <c r="G124" s="81">
        <v>73150.8</v>
      </c>
      <c r="H124" s="15">
        <f t="shared" si="10"/>
        <v>71.03747834759331</v>
      </c>
      <c r="I124" s="16">
        <f t="shared" si="9"/>
        <v>70.47243376944607</v>
      </c>
      <c r="J124" s="16">
        <f t="shared" si="11"/>
        <v>7.400247160659896</v>
      </c>
    </row>
    <row r="125" spans="1:10" ht="22.5" customHeight="1">
      <c r="A125" s="51" t="s">
        <v>107</v>
      </c>
      <c r="B125" s="77" t="e">
        <f>#REF!+#REF!</f>
        <v>#REF!</v>
      </c>
      <c r="C125" s="77">
        <v>22454.4</v>
      </c>
      <c r="D125" s="78">
        <v>20257.6</v>
      </c>
      <c r="E125" s="78">
        <v>26276.27</v>
      </c>
      <c r="F125" s="78">
        <v>17770.6</v>
      </c>
      <c r="G125" s="78">
        <v>13022.4</v>
      </c>
      <c r="H125" s="15">
        <f t="shared" si="10"/>
        <v>87.72312613537635</v>
      </c>
      <c r="I125" s="16">
        <f t="shared" si="9"/>
        <v>67.62984243958522</v>
      </c>
      <c r="J125" s="16">
        <f t="shared" si="11"/>
        <v>136.4617889175574</v>
      </c>
    </row>
    <row r="126" spans="1:10" ht="12.75">
      <c r="A126" s="40" t="s">
        <v>118</v>
      </c>
      <c r="B126" s="80">
        <v>12902.2</v>
      </c>
      <c r="C126" s="80">
        <v>12847</v>
      </c>
      <c r="D126" s="81">
        <v>20143.1</v>
      </c>
      <c r="E126" s="81">
        <v>26041.3</v>
      </c>
      <c r="F126" s="81">
        <v>17590.5</v>
      </c>
      <c r="G126" s="81"/>
      <c r="H126" s="15">
        <f t="shared" si="10"/>
        <v>87.32767051744766</v>
      </c>
      <c r="I126" s="16">
        <f t="shared" si="9"/>
        <v>67.54847108247284</v>
      </c>
      <c r="J126" s="16"/>
    </row>
    <row r="127" spans="1:10" ht="12.75">
      <c r="A127" s="79" t="s">
        <v>78</v>
      </c>
      <c r="B127" s="80" t="e">
        <f>#REF!-B126-#REF!</f>
        <v>#REF!</v>
      </c>
      <c r="C127" s="80" t="e">
        <f>#REF!-C126-#REF!</f>
        <v>#REF!</v>
      </c>
      <c r="D127" s="81">
        <f>D125-D126</f>
        <v>114.5</v>
      </c>
      <c r="E127" s="81">
        <f>E125-E126</f>
        <v>234.97000000000116</v>
      </c>
      <c r="F127" s="81">
        <f>F125-F126</f>
        <v>180.09999999999854</v>
      </c>
      <c r="G127" s="81">
        <v>3073.3</v>
      </c>
      <c r="H127" s="15">
        <f t="shared" si="10"/>
        <v>157.2925764192127</v>
      </c>
      <c r="I127" s="16">
        <f t="shared" si="9"/>
        <v>76.64808273396504</v>
      </c>
      <c r="J127" s="16">
        <f t="shared" si="11"/>
        <v>5.860150327010007</v>
      </c>
    </row>
    <row r="128" spans="1:10" ht="12.75">
      <c r="A128" s="51" t="s">
        <v>91</v>
      </c>
      <c r="B128" s="77" t="e">
        <f>#REF!+#REF!+#REF!</f>
        <v>#REF!</v>
      </c>
      <c r="C128" s="77">
        <v>25925.6</v>
      </c>
      <c r="D128" s="78"/>
      <c r="E128" s="78"/>
      <c r="F128" s="78">
        <v>0</v>
      </c>
      <c r="G128" s="78">
        <v>14373.1</v>
      </c>
      <c r="H128" s="15"/>
      <c r="I128" s="16"/>
      <c r="J128" s="16">
        <f t="shared" si="11"/>
        <v>0</v>
      </c>
    </row>
    <row r="129" spans="1:10" ht="21.75" customHeight="1">
      <c r="A129" s="51" t="s">
        <v>92</v>
      </c>
      <c r="B129" s="77">
        <f>B130+B131+B132</f>
        <v>6708.9</v>
      </c>
      <c r="C129" s="77">
        <v>12498.4</v>
      </c>
      <c r="D129" s="78">
        <f>D130+D131+D132</f>
        <v>4356.799999999999</v>
      </c>
      <c r="E129" s="78">
        <v>16170.2</v>
      </c>
      <c r="F129" s="78">
        <v>5703.5</v>
      </c>
      <c r="G129" s="78">
        <v>3750.8</v>
      </c>
      <c r="H129" s="15">
        <f t="shared" si="10"/>
        <v>130.91030113845025</v>
      </c>
      <c r="I129" s="16">
        <f t="shared" si="9"/>
        <v>35.271672582899406</v>
      </c>
      <c r="J129" s="16">
        <f t="shared" si="11"/>
        <v>152.06089367601578</v>
      </c>
    </row>
    <row r="130" spans="1:10" ht="17.25" customHeight="1">
      <c r="A130" s="79" t="s">
        <v>93</v>
      </c>
      <c r="B130" s="80">
        <v>178.9</v>
      </c>
      <c r="C130" s="80">
        <v>178.9</v>
      </c>
      <c r="D130" s="81">
        <v>280.1</v>
      </c>
      <c r="E130" s="81">
        <v>200.1</v>
      </c>
      <c r="F130" s="81">
        <v>72.8</v>
      </c>
      <c r="G130" s="81">
        <v>69</v>
      </c>
      <c r="H130" s="15">
        <f t="shared" si="10"/>
        <v>25.990717600856833</v>
      </c>
      <c r="I130" s="16">
        <f t="shared" si="9"/>
        <v>36.38180909545227</v>
      </c>
      <c r="J130" s="16">
        <f t="shared" si="11"/>
        <v>105.5072463768116</v>
      </c>
    </row>
    <row r="131" spans="1:10" ht="16.5" customHeight="1">
      <c r="A131" s="79" t="s">
        <v>94</v>
      </c>
      <c r="B131" s="80">
        <v>5463.4</v>
      </c>
      <c r="C131" s="80">
        <v>11252.9</v>
      </c>
      <c r="D131" s="81">
        <v>1866.5</v>
      </c>
      <c r="E131" s="81">
        <v>9670.3</v>
      </c>
      <c r="F131" s="81">
        <v>3421.2</v>
      </c>
      <c r="G131" s="81">
        <v>2901</v>
      </c>
      <c r="H131" s="15">
        <f t="shared" si="10"/>
        <v>183.2949370479507</v>
      </c>
      <c r="I131" s="16">
        <f t="shared" si="9"/>
        <v>35.37842672926383</v>
      </c>
      <c r="J131" s="16">
        <f t="shared" si="11"/>
        <v>117.93174767321612</v>
      </c>
    </row>
    <row r="132" spans="1:10" ht="18" customHeight="1">
      <c r="A132" s="40" t="s">
        <v>95</v>
      </c>
      <c r="B132" s="80">
        <v>1066.6</v>
      </c>
      <c r="C132" s="80">
        <v>1066.6</v>
      </c>
      <c r="D132" s="81">
        <v>2210.2</v>
      </c>
      <c r="E132" s="81">
        <v>6299.8</v>
      </c>
      <c r="F132" s="81">
        <v>2209.5</v>
      </c>
      <c r="G132" s="81">
        <v>780.8</v>
      </c>
      <c r="H132" s="15">
        <f>F132/D132*100</f>
        <v>99.96832865804001</v>
      </c>
      <c r="I132" s="16">
        <f>F132/E132*100</f>
        <v>35.07254198545986</v>
      </c>
      <c r="J132" s="16" t="s">
        <v>139</v>
      </c>
    </row>
    <row r="133" spans="1:10" ht="22.5" customHeight="1">
      <c r="A133" s="51" t="s">
        <v>96</v>
      </c>
      <c r="B133" s="80"/>
      <c r="C133" s="80"/>
      <c r="D133" s="78">
        <v>245.2</v>
      </c>
      <c r="E133" s="78">
        <v>311.1</v>
      </c>
      <c r="F133" s="78">
        <v>203.2</v>
      </c>
      <c r="G133" s="78">
        <v>786.7</v>
      </c>
      <c r="H133" s="15">
        <f>F133/D133*100</f>
        <v>82.87112561174551</v>
      </c>
      <c r="I133" s="16">
        <f>F133/E133*100</f>
        <v>65.31661845065895</v>
      </c>
      <c r="J133" s="16">
        <f>F133/G133*100</f>
        <v>25.82941400788102</v>
      </c>
    </row>
    <row r="134" spans="1:10" ht="0.75" customHeight="1">
      <c r="A134" s="40" t="s">
        <v>97</v>
      </c>
      <c r="B134" s="80"/>
      <c r="C134" s="80"/>
      <c r="D134" s="81"/>
      <c r="E134" s="81"/>
      <c r="F134" s="81"/>
      <c r="G134" s="81"/>
      <c r="H134" s="15" t="e">
        <f>F134/D134*100</f>
        <v>#DIV/0!</v>
      </c>
      <c r="I134" s="16" t="e">
        <f>F134/E134*100</f>
        <v>#DIV/0!</v>
      </c>
      <c r="J134" s="16" t="e">
        <f>F134/G134*100</f>
        <v>#DIV/0!</v>
      </c>
    </row>
    <row r="135" spans="1:10" ht="12.75" hidden="1">
      <c r="A135" s="40" t="s">
        <v>98</v>
      </c>
      <c r="B135" s="80"/>
      <c r="C135" s="80"/>
      <c r="D135" s="81"/>
      <c r="E135" s="81"/>
      <c r="F135" s="81"/>
      <c r="G135" s="81"/>
      <c r="H135" s="15" t="e">
        <f>F135/D135*100</f>
        <v>#DIV/0!</v>
      </c>
      <c r="I135" s="16" t="e">
        <f>F135/E135*100</f>
        <v>#DIV/0!</v>
      </c>
      <c r="J135" s="16" t="e">
        <f>F135/G135*100</f>
        <v>#DIV/0!</v>
      </c>
    </row>
    <row r="136" spans="1:10" s="7" customFormat="1" ht="23.25" customHeight="1">
      <c r="A136" s="86" t="s">
        <v>99</v>
      </c>
      <c r="B136" s="87" t="e">
        <f>B106+B110+B111+B112+B117+B121+B122+B125+B128+B129+#REF!</f>
        <v>#REF!</v>
      </c>
      <c r="C136" s="87" t="e">
        <f>C106+C110+C111+C112+C117+C121+C122+C125+C128+C129+#REF!</f>
        <v>#REF!</v>
      </c>
      <c r="D136" s="87">
        <f>D106+D110+D111+D112+D117+D121+D122+D125+D128+D129+D133</f>
        <v>288089.1</v>
      </c>
      <c r="E136" s="87">
        <f>E106+E110+E111+E112+E117+E121+E122+E125+E128+E129+E133</f>
        <v>352754.61</v>
      </c>
      <c r="F136" s="87">
        <f>F106+F110+F111+F112+F117+F121+F122+F125+F128+F129+F133</f>
        <v>202461.9</v>
      </c>
      <c r="G136" s="87">
        <f>G106+G110+G111+G112+G117+G121+G122+G125+G128+G129+G133</f>
        <v>170711.2</v>
      </c>
      <c r="H136" s="70">
        <f>F136/D136*100</f>
        <v>70.2775287228847</v>
      </c>
      <c r="I136" s="71">
        <f>F136/E136*100</f>
        <v>57.39454404295382</v>
      </c>
      <c r="J136" s="71">
        <f>F136/G136*100</f>
        <v>118.59907258574715</v>
      </c>
    </row>
    <row r="137" spans="1:10" ht="22.5">
      <c r="A137" s="88" t="s">
        <v>100</v>
      </c>
      <c r="B137" s="73" t="e">
        <f aca="true" t="shared" si="13" ref="B137:G137">B104-B136</f>
        <v>#REF!</v>
      </c>
      <c r="C137" s="73" t="e">
        <f t="shared" si="13"/>
        <v>#REF!</v>
      </c>
      <c r="D137" s="89">
        <f t="shared" si="13"/>
        <v>-3788.5</v>
      </c>
      <c r="E137" s="89">
        <f t="shared" si="13"/>
        <v>-4649.5100000000675</v>
      </c>
      <c r="F137" s="89">
        <f t="shared" si="13"/>
        <v>14446.369999999966</v>
      </c>
      <c r="G137" s="89">
        <f t="shared" si="13"/>
        <v>17506.49999999997</v>
      </c>
      <c r="H137" s="90"/>
      <c r="I137" s="91"/>
      <c r="J137" s="91"/>
    </row>
    <row r="138" spans="1:10" ht="12.75">
      <c r="A138" s="92"/>
      <c r="B138" s="92"/>
      <c r="C138" s="92"/>
      <c r="D138" s="93"/>
      <c r="E138" s="93"/>
      <c r="F138" s="93"/>
      <c r="G138" s="93"/>
      <c r="H138" s="94"/>
      <c r="I138" s="94"/>
      <c r="J138" s="94"/>
    </row>
    <row r="139" spans="1:7" ht="22.5" customHeight="1">
      <c r="A139" t="s">
        <v>138</v>
      </c>
      <c r="D139" s="10"/>
      <c r="E139" s="10"/>
      <c r="F139" s="10"/>
      <c r="G139" s="10"/>
    </row>
    <row r="140" spans="1:9" ht="12.75">
      <c r="A140" s="1"/>
      <c r="F140" s="5"/>
      <c r="G140" s="98"/>
      <c r="H140" s="98"/>
      <c r="I140" s="98"/>
    </row>
  </sheetData>
  <sheetProtection/>
  <mergeCells count="8">
    <mergeCell ref="A1:J1"/>
    <mergeCell ref="I2:J2"/>
    <mergeCell ref="A45:B45"/>
    <mergeCell ref="G140:I140"/>
    <mergeCell ref="A96:B96"/>
    <mergeCell ref="A77:B77"/>
    <mergeCell ref="A78:B78"/>
    <mergeCell ref="A88:B8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2012-09-13T07:11:57Z</cp:lastPrinted>
  <dcterms:created xsi:type="dcterms:W3CDTF">2006-03-13T07:15:44Z</dcterms:created>
  <dcterms:modified xsi:type="dcterms:W3CDTF">2012-10-10T10:54:14Z</dcterms:modified>
  <cp:category/>
  <cp:version/>
  <cp:contentType/>
  <cp:contentStatus/>
</cp:coreProperties>
</file>