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8" sheetId="1" r:id="rId1"/>
  </sheets>
  <definedNames>
    <definedName name="_xlnm.Print_Titles" localSheetId="0">'на 01.08'!$3:$3</definedName>
  </definedNames>
  <calcPr fullCalcOnLoad="1"/>
</workbook>
</file>

<file path=xl/sharedStrings.xml><?xml version="1.0" encoding="utf-8"?>
<sst xmlns="http://schemas.openxmlformats.org/spreadsheetml/2006/main" count="170" uniqueCount="155">
  <si>
    <t xml:space="preserve"> Невыясненные поступления, зачисляемые в бюджеты муниципальных районов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</si>
  <si>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</si>
  <si>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</si>
  <si>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</si>
  <si>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</si>
  <si>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</si>
  <si>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</si>
  <si>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</si>
  <si>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</si>
  <si>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</si>
  <si>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</si>
  <si>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</si>
  <si>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</si>
  <si>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</si>
  <si>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</si>
  <si>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</si>
  <si>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</si>
  <si>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</si>
  <si>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</si>
  <si>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</si>
  <si>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</si>
  <si>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</si>
  <si>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</si>
  <si>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</si>
  <si>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</si>
  <si>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</si>
  <si>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</si>
  <si>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</si>
  <si>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>ДОХОДЫ ОТ ОКАЗАНИЯ ПЛАТНЫХ УСЛУГ И КОМПЕНСАЦИЯ ЗАТРАТ ГОСУДАРСТВА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</si>
  <si>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</si>
  <si>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</si>
  <si>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</si>
  <si>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</si>
  <si>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</si>
  <si>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>Государственная пошлина за совершение нотариальных действий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</si>
  <si>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</si>
  <si>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</si>
  <si>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</si>
  <si>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</si>
  <si>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</si>
  <si>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</si>
  <si>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</si>
  <si>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</si>
  <si>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</si>
  <si>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</si>
  <si>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</si>
  <si>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</si>
  <si>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Утвержд. план           на 2010 г.</t>
  </si>
  <si>
    <t>Уточнен. план на 2010 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</si>
  <si>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</si>
  <si>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</si>
  <si>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</si>
  <si>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</si>
  <si>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>Почие субсидии</t>
  </si>
  <si>
    <t>Проведение переписи</t>
  </si>
  <si>
    <t>ЗАГС</t>
  </si>
  <si>
    <t>Воинский учет</t>
  </si>
  <si>
    <t>Выплата единовр. пособий сиротам</t>
  </si>
  <si>
    <t>Классное руководство</t>
  </si>
  <si>
    <t xml:space="preserve"> Субвенции на передаваемые полномочия</t>
  </si>
  <si>
    <t>Компенсация род платы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</si>
  <si>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</si>
  <si>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</si>
  <si>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</si>
  <si>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</si>
  <si>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</si>
  <si>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 xml:space="preserve">    - содержание дорог в границах  МР</t>
  </si>
  <si>
    <t xml:space="preserve">    - содержание дорог в границах  поселений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</si>
  <si>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</si>
  <si>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</si>
  <si>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</si>
  <si>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</si>
  <si>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Субсидии  по обеспечению жильем граждан по ФЦП "Соц.развитие села"</t>
  </si>
  <si>
    <t xml:space="preserve">   Субсидии молодым семьям по ФЦП "Жилище"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</si>
  <si>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</si>
  <si>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</si>
  <si>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</si>
  <si>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</si>
  <si>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</si>
  <si>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</si>
  <si>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</si>
  <si>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</si>
  <si>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</si>
  <si>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</si>
  <si>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</si>
  <si>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</si>
  <si>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</si>
  <si>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</si>
  <si>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</si>
  <si>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</si>
  <si>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</si>
  <si>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</si>
  <si>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</si>
  <si>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</si>
  <si>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</si>
  <si>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</si>
  <si>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</si>
  <si>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</si>
  <si>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</si>
  <si>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 xml:space="preserve">            ИТОГО РАСХОДОВ</t>
  </si>
  <si>
    <t>Результат исполнения бюджета (дефицит"--", профицит"+")</t>
  </si>
  <si>
    <t xml:space="preserve">Прочие доходы от оказания платных услуг получ.средств бюджетов муниц.районов и компенсация затрат бюджетов </t>
  </si>
  <si>
    <t>Субсидии  бюджетам на осуществление кап.ремонта</t>
  </si>
  <si>
    <t xml:space="preserve">кап.ремонт соцкульт.сферы  </t>
  </si>
  <si>
    <t>На поощрение лучших учителей</t>
  </si>
  <si>
    <t>На обеспечение жилыми помещениями детей-сирот</t>
  </si>
  <si>
    <t xml:space="preserve">Прочие межбюджетные трансферты, передаваемые бюджетам муниципальных районов 
</t>
  </si>
  <si>
    <t xml:space="preserve">    -Водные ресурсы 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</si>
  <si>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</si>
  <si>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</si>
  <si>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</si>
  <si>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Государственная пошлина за государственную регистрацию транспортных средств</t>
  </si>
  <si>
    <t>Субвенции бюджетам муниципальных районов на модернизацию региональных систем общего образования</t>
  </si>
  <si>
    <t xml:space="preserve">Прочие межбюджетные трансферты на возмещение налога на имущество
</t>
  </si>
  <si>
    <t xml:space="preserve">Прочие межбюджетные трансферты на профобучение женщин,находящихся в отпуске до 3 лет
</t>
  </si>
  <si>
    <t>% исп. 2012 г. к 2011г.</t>
  </si>
  <si>
    <t>Субсидии бюджетам МР на проведение энергоаудита</t>
  </si>
  <si>
    <t xml:space="preserve">Субсидии бюджетам МР на реализацию федеральных целевых программ </t>
  </si>
  <si>
    <t>Прочие безвозмездные поступления в бюджеты муниципального района и поселений</t>
  </si>
  <si>
    <t xml:space="preserve">  - Субсидии БУ и АУ</t>
  </si>
  <si>
    <t xml:space="preserve">На составление (изменение и дополнение) списков кандидатов присяжных заседателей </t>
  </si>
  <si>
    <t>Доходы, получаемые в виде разграничения платы за земли после разграничения государственной собственности на землю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</si>
  <si>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</si>
  <si>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3.1 Безвозмездные поступления из бюджетов других уровней</t>
  </si>
  <si>
    <t>Экономическое соревнование пос.</t>
  </si>
  <si>
    <t>3.2 Прочие безвозмездные поступления</t>
  </si>
  <si>
    <t>3.3 Возврат остатков прошлого года</t>
  </si>
  <si>
    <t>Утвержд.  план на               2012 год</t>
  </si>
  <si>
    <t>Уточ. план на 2012 год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</si>
  <si>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</t>
  </si>
  <si>
    <t>межбюджетные трансферты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</si>
  <si>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</si>
  <si>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Субсидии  бюджетам МР на обеспечение мероприятий по кап.ремонту многоквартирных домов за счет средств бюджета</t>
  </si>
  <si>
    <t xml:space="preserve">  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</si>
  <si>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Исполнено на 01.08.2012</t>
  </si>
  <si>
    <t>Исполнено на 01.08.2011</t>
  </si>
  <si>
    <t xml:space="preserve"> ИСПОЛНЕНИЕ   КОНСОЛИДИРОВАННОГО БЮДЖЕТА  НА 01 августа 2012 г.</t>
  </si>
  <si>
    <t>св 8 р.</t>
  </si>
  <si>
    <t>св 2 р.</t>
  </si>
  <si>
    <t>св 3 р.</t>
  </si>
  <si>
    <t>св 12 р.</t>
  </si>
  <si>
    <t>св 26 р.</t>
  </si>
  <si>
    <t>св 13 р.</t>
  </si>
  <si>
    <t>св 58 р.</t>
  </si>
  <si>
    <t>св. 62 р.</t>
  </si>
  <si>
    <t>св 4 р.</t>
  </si>
  <si>
    <t>св 16 р.</t>
  </si>
  <si>
    <t>св 7 р.</t>
  </si>
  <si>
    <t>св. 6 р.</t>
  </si>
  <si>
    <t>кап.ремонт дворовых территорий</t>
  </si>
  <si>
    <t>комплектование  книжного фонда</t>
  </si>
  <si>
    <t>проездные билеты</t>
  </si>
  <si>
    <t>модернизация образования</t>
  </si>
  <si>
    <t>реализация ФЦП "Доступная среда"</t>
  </si>
  <si>
    <t>Вр.и.о. начальника финансового отдела                              Е.И.Чернов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</si>
</sst>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14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4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wrapText="1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13" fillId="2" borderId="2" xfId="0" applyFont="1" applyFill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5" fontId="3" fillId="0" borderId="1" xfId="0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A1">
      <selection activeCell="F59" sqref="F59"/>
    </sheetView>
  </sheetViews>
  <sheetFormatPr defaultColWidth="9.00390625" defaultRowHeight="12.75"/>
  <cols>
    <col min="1" max="1" width="35.75390625" style="0" customWidth="1"/>
    <col min="2" max="3" width="10.75390625" style="0" hidden="1" customWidth="1"/>
    <col min="4" max="4" width="12.75390625" style="50" customWidth="1"/>
    <col min="5" max="5" width="11.25390625" style="66" customWidth="1"/>
    <col min="6" max="6" width="11.00390625" style="66" customWidth="1"/>
    <col min="7" max="7" width="12.25390625" style="50" customWidth="1"/>
    <col min="8" max="8" width="8.00390625" style="0" customWidth="1"/>
    <col min="9" max="9" width="8.625" style="0" customWidth="1"/>
    <col min="10" max="10" width="8.25390625" style="0" customWidth="1"/>
  </cols>
  <sheetData>
    <row r="1" spans="1:10" ht="12.75">
      <c r="A1" s="113" t="s">
        <v>136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" customHeight="1">
      <c r="A2" s="1"/>
      <c r="B2" s="1"/>
      <c r="C2" s="1"/>
      <c r="D2" s="82"/>
      <c r="E2" s="54"/>
      <c r="F2" s="54"/>
      <c r="G2" s="82"/>
      <c r="H2" s="1"/>
      <c r="I2" s="114" t="s">
        <v>26</v>
      </c>
      <c r="J2" s="114"/>
    </row>
    <row r="3" spans="1:10" ht="54" customHeight="1">
      <c r="A3" s="9" t="s">
        <v>1</v>
      </c>
      <c r="B3" s="10" t="s">
        <v>47</v>
      </c>
      <c r="C3" s="10" t="s">
        <v>48</v>
      </c>
      <c r="D3" s="83" t="s">
        <v>127</v>
      </c>
      <c r="E3" s="55" t="s">
        <v>128</v>
      </c>
      <c r="F3" s="55" t="s">
        <v>134</v>
      </c>
      <c r="G3" s="83" t="s">
        <v>135</v>
      </c>
      <c r="H3" s="10" t="s">
        <v>24</v>
      </c>
      <c r="I3" s="10" t="s">
        <v>33</v>
      </c>
      <c r="J3" s="10" t="s">
        <v>115</v>
      </c>
    </row>
    <row r="4" spans="1:10" s="50" customFormat="1" ht="18.75" customHeight="1">
      <c r="A4" s="43" t="s">
        <v>18</v>
      </c>
      <c r="B4" s="42">
        <f aca="true" t="shared" si="0" ref="B4:G4">B5+B28</f>
        <v>59737.6</v>
      </c>
      <c r="C4" s="42">
        <f t="shared" si="0"/>
        <v>66222.79999999999</v>
      </c>
      <c r="D4" s="42">
        <f t="shared" si="0"/>
        <v>79888.6</v>
      </c>
      <c r="E4" s="42">
        <f t="shared" si="0"/>
        <v>80552.8</v>
      </c>
      <c r="F4" s="42">
        <f>F5+F28</f>
        <v>47536.99</v>
      </c>
      <c r="G4" s="42">
        <f t="shared" si="0"/>
        <v>41406.99999999999</v>
      </c>
      <c r="H4" s="42">
        <f aca="true" t="shared" si="1" ref="H4:H66">F4/D4*100</f>
        <v>59.50409695500984</v>
      </c>
      <c r="I4" s="51">
        <f aca="true" t="shared" si="2" ref="I4:I67">F4/E4*100</f>
        <v>59.0134545292032</v>
      </c>
      <c r="J4" s="51">
        <f aca="true" t="shared" si="3" ref="J4:J67">F4/G4*100</f>
        <v>114.80423599874419</v>
      </c>
    </row>
    <row r="5" spans="1:10" ht="17.25" customHeight="1">
      <c r="A5" s="4" t="s">
        <v>14</v>
      </c>
      <c r="B5" s="11">
        <f>B6+B8+B11+B14+B17+B21</f>
        <v>53452</v>
      </c>
      <c r="C5" s="11">
        <f>C6+C8+C11+C14+C17+C21+C27</f>
        <v>57462.99999999999</v>
      </c>
      <c r="D5" s="42">
        <f>D6+D8+D11+D14+D17+D21+D27</f>
        <v>73784.1</v>
      </c>
      <c r="E5" s="42">
        <f>E6+E8+E11+E14+E17+E21+E27</f>
        <v>73784.1</v>
      </c>
      <c r="F5" s="42">
        <f>F6+F8+F11+F14+F17+F21+F27</f>
        <v>42657.1</v>
      </c>
      <c r="G5" s="42">
        <f>G6+G8+G11+G14+G17+G21+G27</f>
        <v>36442.899999999994</v>
      </c>
      <c r="H5" s="42">
        <f t="shared" si="1"/>
        <v>57.81340424291954</v>
      </c>
      <c r="I5" s="51">
        <f t="shared" si="2"/>
        <v>57.81340424291954</v>
      </c>
      <c r="J5" s="51">
        <f t="shared" si="3"/>
        <v>117.05188116203706</v>
      </c>
    </row>
    <row r="6" spans="1:10" ht="16.5" customHeight="1">
      <c r="A6" s="5" t="s">
        <v>19</v>
      </c>
      <c r="B6" s="12">
        <f aca="true" t="shared" si="4" ref="B6:G6">B7</f>
        <v>40554.9</v>
      </c>
      <c r="C6" s="12">
        <f t="shared" si="4"/>
        <v>40554.9</v>
      </c>
      <c r="D6" s="44">
        <f t="shared" si="4"/>
        <v>58238.8</v>
      </c>
      <c r="E6" s="44">
        <f t="shared" si="4"/>
        <v>58238.8</v>
      </c>
      <c r="F6" s="44">
        <f t="shared" si="4"/>
        <v>30223.9</v>
      </c>
      <c r="G6" s="44">
        <f t="shared" si="4"/>
        <v>25614</v>
      </c>
      <c r="H6" s="42">
        <f t="shared" si="1"/>
        <v>51.89650198836514</v>
      </c>
      <c r="I6" s="51">
        <f t="shared" si="2"/>
        <v>51.89650198836514</v>
      </c>
      <c r="J6" s="51">
        <f t="shared" si="3"/>
        <v>117.99757944873899</v>
      </c>
    </row>
    <row r="7" spans="1:10" ht="15" customHeight="1">
      <c r="A7" s="2" t="s">
        <v>2</v>
      </c>
      <c r="B7" s="13">
        <v>40554.9</v>
      </c>
      <c r="C7" s="13">
        <v>40554.9</v>
      </c>
      <c r="D7" s="45">
        <v>58238.8</v>
      </c>
      <c r="E7" s="45">
        <v>58238.8</v>
      </c>
      <c r="F7" s="58">
        <v>30223.9</v>
      </c>
      <c r="G7" s="45">
        <v>25614</v>
      </c>
      <c r="H7" s="42">
        <f t="shared" si="1"/>
        <v>51.89650198836514</v>
      </c>
      <c r="I7" s="51">
        <f t="shared" si="2"/>
        <v>51.89650198836514</v>
      </c>
      <c r="J7" s="51">
        <f t="shared" si="3"/>
        <v>117.99757944873899</v>
      </c>
    </row>
    <row r="8" spans="1:10" ht="17.25" customHeight="1">
      <c r="A8" s="5" t="s">
        <v>3</v>
      </c>
      <c r="B8" s="12">
        <f aca="true" t="shared" si="5" ref="B8:G8">B9+B10</f>
        <v>7100</v>
      </c>
      <c r="C8" s="12">
        <f t="shared" si="5"/>
        <v>9288.8</v>
      </c>
      <c r="D8" s="44">
        <f t="shared" si="5"/>
        <v>9870</v>
      </c>
      <c r="E8" s="44">
        <f t="shared" si="5"/>
        <v>9870</v>
      </c>
      <c r="F8" s="44">
        <f t="shared" si="5"/>
        <v>9059.9</v>
      </c>
      <c r="G8" s="44">
        <f t="shared" si="5"/>
        <v>7045.2</v>
      </c>
      <c r="H8" s="42">
        <f t="shared" si="1"/>
        <v>91.79229989868287</v>
      </c>
      <c r="I8" s="51">
        <f t="shared" si="2"/>
        <v>91.79229989868287</v>
      </c>
      <c r="J8" s="51">
        <f t="shared" si="3"/>
        <v>128.59677510929427</v>
      </c>
    </row>
    <row r="9" spans="1:10" ht="25.5" customHeight="1">
      <c r="A9" s="3" t="s">
        <v>12</v>
      </c>
      <c r="B9" s="14">
        <v>6200</v>
      </c>
      <c r="C9" s="14">
        <v>7700</v>
      </c>
      <c r="D9" s="48">
        <v>7870</v>
      </c>
      <c r="E9" s="48">
        <v>7870</v>
      </c>
      <c r="F9" s="58">
        <v>7226.9</v>
      </c>
      <c r="G9" s="45">
        <v>5843.5</v>
      </c>
      <c r="H9" s="42">
        <f t="shared" si="1"/>
        <v>91.82846251588309</v>
      </c>
      <c r="I9" s="51">
        <f t="shared" si="2"/>
        <v>91.82846251588309</v>
      </c>
      <c r="J9" s="51">
        <f t="shared" si="3"/>
        <v>123.67416787883974</v>
      </c>
    </row>
    <row r="10" spans="1:10" ht="15.75" customHeight="1">
      <c r="A10" s="3" t="s">
        <v>4</v>
      </c>
      <c r="B10" s="14">
        <v>900</v>
      </c>
      <c r="C10" s="14">
        <v>1588.8</v>
      </c>
      <c r="D10" s="48">
        <v>2000</v>
      </c>
      <c r="E10" s="48">
        <v>2000</v>
      </c>
      <c r="F10" s="58">
        <v>1833</v>
      </c>
      <c r="G10" s="45">
        <v>1201.7</v>
      </c>
      <c r="H10" s="42">
        <f t="shared" si="1"/>
        <v>91.64999999999999</v>
      </c>
      <c r="I10" s="51">
        <f t="shared" si="2"/>
        <v>91.64999999999999</v>
      </c>
      <c r="J10" s="51">
        <f t="shared" si="3"/>
        <v>152.53391029375052</v>
      </c>
    </row>
    <row r="11" spans="1:10" ht="18.75" customHeight="1">
      <c r="A11" s="6" t="s">
        <v>16</v>
      </c>
      <c r="B11" s="12">
        <f aca="true" t="shared" si="6" ref="B11:G11">B12+B13</f>
        <v>3667</v>
      </c>
      <c r="C11" s="12">
        <f t="shared" si="6"/>
        <v>3351.2</v>
      </c>
      <c r="D11" s="44">
        <f t="shared" si="6"/>
        <v>4525.8</v>
      </c>
      <c r="E11" s="44">
        <f t="shared" si="6"/>
        <v>4525.8</v>
      </c>
      <c r="F11" s="44">
        <f>F12+F13</f>
        <v>2268.1</v>
      </c>
      <c r="G11" s="44">
        <f t="shared" si="6"/>
        <v>1547</v>
      </c>
      <c r="H11" s="42">
        <f t="shared" si="1"/>
        <v>50.11489681382296</v>
      </c>
      <c r="I11" s="51">
        <f t="shared" si="2"/>
        <v>50.11489681382296</v>
      </c>
      <c r="J11" s="51">
        <f t="shared" si="3"/>
        <v>146.61279896574013</v>
      </c>
    </row>
    <row r="12" spans="1:10" ht="15.75" customHeight="1">
      <c r="A12" s="3" t="s">
        <v>46</v>
      </c>
      <c r="B12" s="14">
        <v>845</v>
      </c>
      <c r="C12" s="14">
        <v>890.3</v>
      </c>
      <c r="D12" s="48">
        <v>1186.8</v>
      </c>
      <c r="E12" s="48">
        <v>1186.8</v>
      </c>
      <c r="F12" s="58">
        <v>201.5</v>
      </c>
      <c r="G12" s="45">
        <v>22.8</v>
      </c>
      <c r="H12" s="42">
        <f t="shared" si="1"/>
        <v>16.978429389956183</v>
      </c>
      <c r="I12" s="51">
        <f t="shared" si="2"/>
        <v>16.978429389956183</v>
      </c>
      <c r="J12" s="51" t="s">
        <v>137</v>
      </c>
    </row>
    <row r="13" spans="1:10" ht="15.75" customHeight="1">
      <c r="A13" s="3" t="s">
        <v>17</v>
      </c>
      <c r="B13" s="14">
        <v>2822</v>
      </c>
      <c r="C13" s="14">
        <v>2460.9</v>
      </c>
      <c r="D13" s="48">
        <v>3339</v>
      </c>
      <c r="E13" s="48">
        <v>3339</v>
      </c>
      <c r="F13" s="58">
        <v>2066.6</v>
      </c>
      <c r="G13" s="45">
        <v>1524.2</v>
      </c>
      <c r="H13" s="42">
        <f t="shared" si="1"/>
        <v>61.892782270140756</v>
      </c>
      <c r="I13" s="51">
        <f t="shared" si="2"/>
        <v>61.892782270140756</v>
      </c>
      <c r="J13" s="51">
        <f t="shared" si="3"/>
        <v>135.5858811179635</v>
      </c>
    </row>
    <row r="14" spans="1:10" ht="38.25">
      <c r="A14" s="6" t="s">
        <v>13</v>
      </c>
      <c r="B14" s="15">
        <f aca="true" t="shared" si="7" ref="B14:G14">B15+B16</f>
        <v>180.1</v>
      </c>
      <c r="C14" s="15">
        <f t="shared" si="7"/>
        <v>405.6</v>
      </c>
      <c r="D14" s="46">
        <f t="shared" si="7"/>
        <v>200</v>
      </c>
      <c r="E14" s="46">
        <f t="shared" si="7"/>
        <v>200</v>
      </c>
      <c r="F14" s="46">
        <f t="shared" si="7"/>
        <v>542.7</v>
      </c>
      <c r="G14" s="46">
        <f t="shared" si="7"/>
        <v>170.5</v>
      </c>
      <c r="H14" s="42" t="s">
        <v>138</v>
      </c>
      <c r="I14" s="42" t="s">
        <v>138</v>
      </c>
      <c r="J14" s="51" t="s">
        <v>139</v>
      </c>
    </row>
    <row r="15" spans="1:10" ht="38.25">
      <c r="A15" s="3" t="s">
        <v>5</v>
      </c>
      <c r="B15" s="14">
        <v>177.1</v>
      </c>
      <c r="C15" s="14">
        <v>405.6</v>
      </c>
      <c r="D15" s="48">
        <v>200</v>
      </c>
      <c r="E15" s="48">
        <v>200</v>
      </c>
      <c r="F15" s="58">
        <v>542.7</v>
      </c>
      <c r="G15" s="45">
        <v>170.5</v>
      </c>
      <c r="H15" s="42" t="s">
        <v>138</v>
      </c>
      <c r="I15" s="42" t="s">
        <v>138</v>
      </c>
      <c r="J15" s="51" t="s">
        <v>139</v>
      </c>
    </row>
    <row r="16" spans="1:10" ht="25.5" hidden="1">
      <c r="A16" s="3" t="s">
        <v>6</v>
      </c>
      <c r="B16" s="14">
        <v>3</v>
      </c>
      <c r="C16" s="14">
        <v>0</v>
      </c>
      <c r="D16" s="48"/>
      <c r="E16" s="48"/>
      <c r="F16" s="58">
        <v>0</v>
      </c>
      <c r="G16" s="45">
        <v>0</v>
      </c>
      <c r="H16" s="42"/>
      <c r="I16" s="51"/>
      <c r="J16" s="51"/>
    </row>
    <row r="17" spans="1:10" ht="15" customHeight="1">
      <c r="A17" s="6" t="s">
        <v>35</v>
      </c>
      <c r="B17" s="12">
        <f>B18+B19+B20</f>
        <v>1950</v>
      </c>
      <c r="C17" s="12">
        <v>3840.5</v>
      </c>
      <c r="D17" s="44">
        <f>D18+D19+D20</f>
        <v>949.5</v>
      </c>
      <c r="E17" s="44">
        <f>E18+E19+E20</f>
        <v>949.5</v>
      </c>
      <c r="F17" s="44">
        <f>F18+F19+F20</f>
        <v>562.5</v>
      </c>
      <c r="G17" s="44">
        <f>G18+G20+G19</f>
        <v>2061</v>
      </c>
      <c r="H17" s="42">
        <f t="shared" si="1"/>
        <v>59.241706161137444</v>
      </c>
      <c r="I17" s="51">
        <f t="shared" si="2"/>
        <v>59.241706161137444</v>
      </c>
      <c r="J17" s="51">
        <f t="shared" si="3"/>
        <v>27.292576419213976</v>
      </c>
    </row>
    <row r="18" spans="1:10" ht="40.5" customHeight="1">
      <c r="A18" s="3" t="s">
        <v>49</v>
      </c>
      <c r="B18" s="14">
        <v>750</v>
      </c>
      <c r="C18" s="14">
        <v>740</v>
      </c>
      <c r="D18" s="48">
        <v>800</v>
      </c>
      <c r="E18" s="48">
        <v>800</v>
      </c>
      <c r="F18" s="58">
        <v>482.7</v>
      </c>
      <c r="G18" s="45">
        <v>332.9</v>
      </c>
      <c r="H18" s="42">
        <f t="shared" si="1"/>
        <v>60.3375</v>
      </c>
      <c r="I18" s="51">
        <f t="shared" si="2"/>
        <v>60.3375</v>
      </c>
      <c r="J18" s="51">
        <f t="shared" si="3"/>
        <v>144.9984980474617</v>
      </c>
    </row>
    <row r="19" spans="1:10" ht="23.25" customHeight="1">
      <c r="A19" s="3" t="s">
        <v>34</v>
      </c>
      <c r="B19" s="14"/>
      <c r="C19" s="14">
        <v>454.8</v>
      </c>
      <c r="D19" s="48">
        <v>149.5</v>
      </c>
      <c r="E19" s="48">
        <v>149.5</v>
      </c>
      <c r="F19" s="58">
        <v>79.8</v>
      </c>
      <c r="G19" s="45">
        <v>181.6</v>
      </c>
      <c r="H19" s="42">
        <f t="shared" si="1"/>
        <v>53.37792642140467</v>
      </c>
      <c r="I19" s="51">
        <f t="shared" si="2"/>
        <v>53.37792642140467</v>
      </c>
      <c r="J19" s="51">
        <f t="shared" si="3"/>
        <v>43.942731277533035</v>
      </c>
    </row>
    <row r="20" spans="1:10" ht="38.25">
      <c r="A20" s="3" t="s">
        <v>111</v>
      </c>
      <c r="B20" s="14">
        <v>1200</v>
      </c>
      <c r="C20" s="14">
        <v>2645.7</v>
      </c>
      <c r="D20" s="48">
        <v>0</v>
      </c>
      <c r="E20" s="48">
        <v>0</v>
      </c>
      <c r="F20" s="58">
        <v>0</v>
      </c>
      <c r="G20" s="45">
        <v>1546.5</v>
      </c>
      <c r="H20" s="42"/>
      <c r="I20" s="51"/>
      <c r="J20" s="51">
        <f t="shared" si="3"/>
        <v>0</v>
      </c>
    </row>
    <row r="21" spans="1:10" ht="38.25">
      <c r="A21" s="6" t="s">
        <v>21</v>
      </c>
      <c r="B21" s="15"/>
      <c r="C21" s="15"/>
      <c r="D21" s="46"/>
      <c r="E21" s="46"/>
      <c r="F21" s="57"/>
      <c r="G21" s="44">
        <v>5.2</v>
      </c>
      <c r="H21" s="42"/>
      <c r="I21" s="51"/>
      <c r="J21" s="51">
        <f t="shared" si="3"/>
        <v>0</v>
      </c>
    </row>
    <row r="22" spans="1:10" ht="0.75" customHeight="1" hidden="1">
      <c r="A22" s="3" t="s">
        <v>25</v>
      </c>
      <c r="B22" s="14"/>
      <c r="C22" s="14"/>
      <c r="D22" s="48"/>
      <c r="E22" s="48"/>
      <c r="F22" s="58"/>
      <c r="G22" s="45"/>
      <c r="H22" s="42" t="e">
        <f t="shared" si="1"/>
        <v>#DIV/0!</v>
      </c>
      <c r="I22" s="51" t="e">
        <f t="shared" si="2"/>
        <v>#DIV/0!</v>
      </c>
      <c r="J22" s="51" t="e">
        <f t="shared" si="3"/>
        <v>#DIV/0!</v>
      </c>
    </row>
    <row r="23" spans="1:10" ht="25.5" hidden="1">
      <c r="A23" s="3" t="s">
        <v>29</v>
      </c>
      <c r="B23" s="14"/>
      <c r="C23" s="14"/>
      <c r="D23" s="48"/>
      <c r="E23" s="48"/>
      <c r="F23" s="58"/>
      <c r="G23" s="45"/>
      <c r="H23" s="42" t="e">
        <f t="shared" si="1"/>
        <v>#DIV/0!</v>
      </c>
      <c r="I23" s="51" t="e">
        <f t="shared" si="2"/>
        <v>#DIV/0!</v>
      </c>
      <c r="J23" s="51" t="e">
        <f t="shared" si="3"/>
        <v>#DIV/0!</v>
      </c>
    </row>
    <row r="24" spans="1:10" ht="12.75" hidden="1">
      <c r="A24" s="3" t="s">
        <v>7</v>
      </c>
      <c r="B24" s="14"/>
      <c r="C24" s="14"/>
      <c r="D24" s="48"/>
      <c r="E24" s="48"/>
      <c r="F24" s="58"/>
      <c r="G24" s="45"/>
      <c r="H24" s="42" t="e">
        <f t="shared" si="1"/>
        <v>#DIV/0!</v>
      </c>
      <c r="I24" s="51" t="e">
        <f t="shared" si="2"/>
        <v>#DIV/0!</v>
      </c>
      <c r="J24" s="51" t="e">
        <f t="shared" si="3"/>
        <v>#DIV/0!</v>
      </c>
    </row>
    <row r="25" spans="1:10" ht="12.75" hidden="1">
      <c r="A25" s="8" t="s">
        <v>23</v>
      </c>
      <c r="B25" s="16"/>
      <c r="C25" s="16"/>
      <c r="D25" s="53"/>
      <c r="E25" s="53"/>
      <c r="F25" s="67"/>
      <c r="G25" s="84"/>
      <c r="H25" s="42" t="e">
        <f t="shared" si="1"/>
        <v>#DIV/0!</v>
      </c>
      <c r="I25" s="51" t="e">
        <f t="shared" si="2"/>
        <v>#DIV/0!</v>
      </c>
      <c r="J25" s="51" t="e">
        <f t="shared" si="3"/>
        <v>#DIV/0!</v>
      </c>
    </row>
    <row r="26" spans="1:10" ht="12.75" hidden="1">
      <c r="A26" s="8" t="s">
        <v>27</v>
      </c>
      <c r="B26" s="16"/>
      <c r="C26" s="16"/>
      <c r="D26" s="53"/>
      <c r="E26" s="53"/>
      <c r="F26" s="67"/>
      <c r="G26" s="84"/>
      <c r="H26" s="42"/>
      <c r="I26" s="51"/>
      <c r="J26" s="51"/>
    </row>
    <row r="27" spans="1:10" ht="48" hidden="1">
      <c r="A27" s="20" t="s">
        <v>40</v>
      </c>
      <c r="B27" s="22"/>
      <c r="C27" s="22">
        <v>22</v>
      </c>
      <c r="D27" s="49"/>
      <c r="E27" s="49"/>
      <c r="F27" s="57"/>
      <c r="G27" s="85"/>
      <c r="H27" s="42"/>
      <c r="I27" s="51"/>
      <c r="J27" s="51"/>
    </row>
    <row r="28" spans="1:10" ht="16.5" customHeight="1">
      <c r="A28" s="7" t="s">
        <v>15</v>
      </c>
      <c r="B28" s="11">
        <f>B29+B36+B38+B40+B44+B46</f>
        <v>6285.6</v>
      </c>
      <c r="C28" s="11">
        <f>C29+C36+C38+C40+C44+C46</f>
        <v>8759.8</v>
      </c>
      <c r="D28" s="42">
        <f>D29+D36+D38+D40+D44+D46</f>
        <v>6104.5</v>
      </c>
      <c r="E28" s="42">
        <f>E29+E36+E38+E40+E44+E46</f>
        <v>6768.7</v>
      </c>
      <c r="F28" s="42">
        <f>F29+F36+F38+F40+F44+F46+F45</f>
        <v>4879.89</v>
      </c>
      <c r="G28" s="42">
        <f>G29+G36+G38+G40+G44+G46+G45</f>
        <v>4964.099999999999</v>
      </c>
      <c r="H28" s="42">
        <f t="shared" si="1"/>
        <v>79.93922516176592</v>
      </c>
      <c r="I28" s="51">
        <f t="shared" si="2"/>
        <v>72.09493698937757</v>
      </c>
      <c r="J28" s="51">
        <f t="shared" si="3"/>
        <v>98.30361999153926</v>
      </c>
    </row>
    <row r="29" spans="1:10" ht="25.5">
      <c r="A29" s="6" t="s">
        <v>20</v>
      </c>
      <c r="B29" s="15">
        <f>B30+B31+B34+B35</f>
        <v>2141.5</v>
      </c>
      <c r="C29" s="15">
        <f>C30+C31+C34+C35</f>
        <v>2199.1</v>
      </c>
      <c r="D29" s="46">
        <f>D30+D31+D34+D35</f>
        <v>2438.5</v>
      </c>
      <c r="E29" s="46">
        <f>E30+E31+E34+E35</f>
        <v>2438.5</v>
      </c>
      <c r="F29" s="46">
        <f>F30+F31+F34+F35+F32</f>
        <v>1835.49</v>
      </c>
      <c r="G29" s="46">
        <f>G30+G31+G34+G35</f>
        <v>1148.3</v>
      </c>
      <c r="H29" s="42">
        <f t="shared" si="1"/>
        <v>75.2712733237646</v>
      </c>
      <c r="I29" s="51">
        <f t="shared" si="2"/>
        <v>75.2712733237646</v>
      </c>
      <c r="J29" s="51">
        <f t="shared" si="3"/>
        <v>159.84411739092573</v>
      </c>
    </row>
    <row r="30" spans="1:10" ht="38.25" hidden="1">
      <c r="A30" s="18" t="s">
        <v>30</v>
      </c>
      <c r="B30" s="14">
        <v>20</v>
      </c>
      <c r="C30" s="14">
        <v>0</v>
      </c>
      <c r="D30" s="48"/>
      <c r="E30" s="48"/>
      <c r="F30" s="58"/>
      <c r="G30" s="45"/>
      <c r="H30" s="42"/>
      <c r="I30" s="51"/>
      <c r="J30" s="51"/>
    </row>
    <row r="31" spans="1:10" ht="26.25" customHeight="1">
      <c r="A31" s="18" t="s">
        <v>36</v>
      </c>
      <c r="B31" s="14">
        <v>1794</v>
      </c>
      <c r="C31" s="14">
        <v>1863.4</v>
      </c>
      <c r="D31" s="48">
        <v>2323</v>
      </c>
      <c r="E31" s="48">
        <v>2323</v>
      </c>
      <c r="F31" s="58">
        <v>1720.2</v>
      </c>
      <c r="G31" s="45">
        <v>938.7</v>
      </c>
      <c r="H31" s="42">
        <f t="shared" si="1"/>
        <v>74.05079638398622</v>
      </c>
      <c r="I31" s="51">
        <f t="shared" si="2"/>
        <v>74.05079638398622</v>
      </c>
      <c r="J31" s="51">
        <f t="shared" si="3"/>
        <v>183.25343560242888</v>
      </c>
    </row>
    <row r="32" spans="1:10" ht="63" customHeight="1">
      <c r="A32" s="18" t="s">
        <v>131</v>
      </c>
      <c r="B32" s="14"/>
      <c r="C32" s="14"/>
      <c r="D32" s="48"/>
      <c r="E32" s="48"/>
      <c r="F32" s="58">
        <v>12.9</v>
      </c>
      <c r="G32" s="45"/>
      <c r="H32" s="42"/>
      <c r="I32" s="51"/>
      <c r="J32" s="51"/>
    </row>
    <row r="33" spans="1:10" ht="51" hidden="1">
      <c r="A33" s="18" t="s">
        <v>121</v>
      </c>
      <c r="B33" s="14"/>
      <c r="C33" s="14"/>
      <c r="D33" s="48"/>
      <c r="E33" s="48"/>
      <c r="F33" s="58"/>
      <c r="G33" s="45"/>
      <c r="H33" s="42"/>
      <c r="I33" s="51"/>
      <c r="J33" s="51"/>
    </row>
    <row r="34" spans="1:10" ht="38.25" customHeight="1">
      <c r="A34" s="18" t="s">
        <v>37</v>
      </c>
      <c r="B34" s="14">
        <v>327.5</v>
      </c>
      <c r="C34" s="14">
        <v>266.7</v>
      </c>
      <c r="D34" s="48">
        <v>90.5</v>
      </c>
      <c r="E34" s="48">
        <v>90.5</v>
      </c>
      <c r="F34" s="58">
        <v>93.6</v>
      </c>
      <c r="G34" s="45">
        <v>201.3</v>
      </c>
      <c r="H34" s="42">
        <f t="shared" si="1"/>
        <v>103.42541436464087</v>
      </c>
      <c r="I34" s="51">
        <f t="shared" si="2"/>
        <v>103.42541436464087</v>
      </c>
      <c r="J34" s="51">
        <f t="shared" si="3"/>
        <v>46.49776453055141</v>
      </c>
    </row>
    <row r="35" spans="1:10" ht="29.25" customHeight="1">
      <c r="A35" s="18" t="s">
        <v>52</v>
      </c>
      <c r="B35" s="14"/>
      <c r="C35" s="14">
        <v>69</v>
      </c>
      <c r="D35" s="48">
        <v>25</v>
      </c>
      <c r="E35" s="48">
        <v>25</v>
      </c>
      <c r="F35" s="58">
        <v>8.79</v>
      </c>
      <c r="G35" s="45">
        <v>8.3</v>
      </c>
      <c r="H35" s="42">
        <f t="shared" si="1"/>
        <v>35.16</v>
      </c>
      <c r="I35" s="51">
        <f t="shared" si="2"/>
        <v>35.16</v>
      </c>
      <c r="J35" s="51">
        <f t="shared" si="3"/>
        <v>105.9036144578313</v>
      </c>
    </row>
    <row r="36" spans="1:10" ht="26.25" customHeight="1">
      <c r="A36" s="6" t="s">
        <v>8</v>
      </c>
      <c r="B36" s="15">
        <f aca="true" t="shared" si="8" ref="B36:G36">B37</f>
        <v>154.1</v>
      </c>
      <c r="C36" s="15">
        <f t="shared" si="8"/>
        <v>871.1</v>
      </c>
      <c r="D36" s="46">
        <f t="shared" si="8"/>
        <v>800</v>
      </c>
      <c r="E36" s="46">
        <f t="shared" si="8"/>
        <v>800</v>
      </c>
      <c r="F36" s="46">
        <v>375</v>
      </c>
      <c r="G36" s="46">
        <f t="shared" si="8"/>
        <v>478.7</v>
      </c>
      <c r="H36" s="42">
        <f t="shared" si="1"/>
        <v>46.875</v>
      </c>
      <c r="I36" s="51">
        <f t="shared" si="2"/>
        <v>46.875</v>
      </c>
      <c r="J36" s="51">
        <f t="shared" si="3"/>
        <v>78.33716315019845</v>
      </c>
    </row>
    <row r="37" spans="1:10" ht="25.5" customHeight="1">
      <c r="A37" s="3" t="s">
        <v>9</v>
      </c>
      <c r="B37" s="14">
        <v>154.1</v>
      </c>
      <c r="C37" s="14">
        <v>871.1</v>
      </c>
      <c r="D37" s="48">
        <v>800</v>
      </c>
      <c r="E37" s="48">
        <v>800</v>
      </c>
      <c r="F37" s="58">
        <v>375</v>
      </c>
      <c r="G37" s="45">
        <v>478.7</v>
      </c>
      <c r="H37" s="42">
        <f t="shared" si="1"/>
        <v>46.875</v>
      </c>
      <c r="I37" s="51">
        <f t="shared" si="2"/>
        <v>46.875</v>
      </c>
      <c r="J37" s="51">
        <f t="shared" si="3"/>
        <v>78.33716315019845</v>
      </c>
    </row>
    <row r="38" spans="1:10" ht="24" customHeight="1">
      <c r="A38" s="23" t="s">
        <v>28</v>
      </c>
      <c r="B38" s="19"/>
      <c r="C38" s="19">
        <f>C39</f>
        <v>58</v>
      </c>
      <c r="D38" s="47">
        <f>D39</f>
        <v>216</v>
      </c>
      <c r="E38" s="47">
        <f>E39</f>
        <v>780.2</v>
      </c>
      <c r="F38" s="47">
        <f>F39</f>
        <v>611.6</v>
      </c>
      <c r="G38" s="47">
        <f>G39</f>
        <v>50.4</v>
      </c>
      <c r="H38" s="42" t="s">
        <v>138</v>
      </c>
      <c r="I38" s="51">
        <f t="shared" si="2"/>
        <v>78.39015637016149</v>
      </c>
      <c r="J38" s="51" t="s">
        <v>140</v>
      </c>
    </row>
    <row r="39" spans="1:10" ht="49.5" customHeight="1">
      <c r="A39" s="8" t="s">
        <v>101</v>
      </c>
      <c r="B39" s="14"/>
      <c r="C39" s="14">
        <v>58</v>
      </c>
      <c r="D39" s="48">
        <v>216</v>
      </c>
      <c r="E39" s="48">
        <v>780.2</v>
      </c>
      <c r="F39" s="58">
        <v>611.6</v>
      </c>
      <c r="G39" s="45">
        <v>50.4</v>
      </c>
      <c r="H39" s="42" t="s">
        <v>138</v>
      </c>
      <c r="I39" s="51">
        <f t="shared" si="2"/>
        <v>78.39015637016149</v>
      </c>
      <c r="J39" s="51" t="s">
        <v>140</v>
      </c>
    </row>
    <row r="40" spans="1:10" ht="25.5">
      <c r="A40" s="6" t="s">
        <v>22</v>
      </c>
      <c r="B40" s="15">
        <f>B41+B43+B42</f>
        <v>1110</v>
      </c>
      <c r="C40" s="15">
        <f>C41+C43+C42</f>
        <v>2751.6</v>
      </c>
      <c r="D40" s="46">
        <f>D42+D43</f>
        <v>550</v>
      </c>
      <c r="E40" s="46">
        <f>E42+E43</f>
        <v>650</v>
      </c>
      <c r="F40" s="46">
        <f>F42+F43</f>
        <v>837.2</v>
      </c>
      <c r="G40" s="46">
        <f>G42+G43</f>
        <v>1021.9</v>
      </c>
      <c r="H40" s="42">
        <f t="shared" si="1"/>
        <v>152.21818181818182</v>
      </c>
      <c r="I40" s="51">
        <f t="shared" si="2"/>
        <v>128.8</v>
      </c>
      <c r="J40" s="51">
        <f t="shared" si="3"/>
        <v>81.92582444466191</v>
      </c>
    </row>
    <row r="41" spans="1:10" ht="0.75" customHeight="1">
      <c r="A41" s="18"/>
      <c r="B41" s="16"/>
      <c r="C41" s="16"/>
      <c r="D41" s="53"/>
      <c r="E41" s="53"/>
      <c r="F41" s="59"/>
      <c r="G41" s="46"/>
      <c r="H41" s="42"/>
      <c r="I41" s="51"/>
      <c r="J41" s="51"/>
    </row>
    <row r="42" spans="1:10" ht="38.25">
      <c r="A42" s="18" t="s">
        <v>31</v>
      </c>
      <c r="B42" s="16">
        <v>50</v>
      </c>
      <c r="C42" s="16">
        <v>71</v>
      </c>
      <c r="D42" s="53">
        <v>310</v>
      </c>
      <c r="E42" s="53">
        <v>410</v>
      </c>
      <c r="F42" s="59">
        <v>0</v>
      </c>
      <c r="G42" s="52">
        <v>372</v>
      </c>
      <c r="H42" s="42">
        <f t="shared" si="1"/>
        <v>0</v>
      </c>
      <c r="I42" s="51">
        <f t="shared" si="2"/>
        <v>0</v>
      </c>
      <c r="J42" s="51">
        <f t="shared" si="3"/>
        <v>0</v>
      </c>
    </row>
    <row r="43" spans="1:10" ht="39" customHeight="1">
      <c r="A43" s="18" t="s">
        <v>32</v>
      </c>
      <c r="B43" s="14">
        <v>1060</v>
      </c>
      <c r="C43" s="14">
        <v>2680.6</v>
      </c>
      <c r="D43" s="48">
        <v>240</v>
      </c>
      <c r="E43" s="48">
        <v>240</v>
      </c>
      <c r="F43" s="58">
        <v>837.2</v>
      </c>
      <c r="G43" s="45">
        <v>649.9</v>
      </c>
      <c r="H43" s="42" t="s">
        <v>139</v>
      </c>
      <c r="I43" s="42" t="s">
        <v>139</v>
      </c>
      <c r="J43" s="51">
        <f t="shared" si="3"/>
        <v>128.81981843360518</v>
      </c>
    </row>
    <row r="44" spans="1:10" ht="12.75">
      <c r="A44" s="6" t="s">
        <v>38</v>
      </c>
      <c r="B44" s="15">
        <v>2880</v>
      </c>
      <c r="C44" s="15">
        <v>2880</v>
      </c>
      <c r="D44" s="46">
        <v>2100</v>
      </c>
      <c r="E44" s="46">
        <v>2100</v>
      </c>
      <c r="F44" s="57">
        <v>1188.9</v>
      </c>
      <c r="G44" s="44">
        <v>2263.6</v>
      </c>
      <c r="H44" s="42">
        <f t="shared" si="1"/>
        <v>56.614285714285714</v>
      </c>
      <c r="I44" s="51">
        <f t="shared" si="2"/>
        <v>56.614285714285714</v>
      </c>
      <c r="J44" s="51">
        <f t="shared" si="3"/>
        <v>52.522530482417395</v>
      </c>
    </row>
    <row r="45" spans="1:10" ht="24.75" customHeight="1">
      <c r="A45" s="115" t="s">
        <v>0</v>
      </c>
      <c r="B45" s="115"/>
      <c r="C45" s="15"/>
      <c r="D45" s="46"/>
      <c r="E45" s="46"/>
      <c r="F45" s="57">
        <v>31.7</v>
      </c>
      <c r="G45" s="44">
        <v>1.2</v>
      </c>
      <c r="H45" s="42"/>
      <c r="I45" s="51"/>
      <c r="J45" s="51" t="s">
        <v>141</v>
      </c>
    </row>
    <row r="46" spans="1:10" ht="0.75" customHeight="1">
      <c r="A46" s="6" t="s">
        <v>10</v>
      </c>
      <c r="B46" s="15"/>
      <c r="C46" s="15"/>
      <c r="D46" s="46"/>
      <c r="E46" s="46"/>
      <c r="F46" s="57"/>
      <c r="G46" s="44">
        <v>0</v>
      </c>
      <c r="H46" s="42"/>
      <c r="I46" s="51"/>
      <c r="J46" s="51"/>
    </row>
    <row r="47" spans="1:10" ht="38.25" hidden="1">
      <c r="A47" s="6" t="s">
        <v>50</v>
      </c>
      <c r="B47" s="15">
        <v>19366.5</v>
      </c>
      <c r="C47" s="15">
        <v>21600</v>
      </c>
      <c r="D47" s="46"/>
      <c r="E47" s="46"/>
      <c r="F47" s="57"/>
      <c r="G47" s="44"/>
      <c r="H47" s="42"/>
      <c r="I47" s="51"/>
      <c r="J47" s="51"/>
    </row>
    <row r="48" spans="1:10" s="100" customFormat="1" ht="23.25" customHeight="1">
      <c r="A48" s="93" t="s">
        <v>42</v>
      </c>
      <c r="B48" s="94">
        <f>B4+B47</f>
        <v>79104.1</v>
      </c>
      <c r="C48" s="94">
        <f>C4+C47</f>
        <v>87822.79999999999</v>
      </c>
      <c r="D48" s="94">
        <f>D4</f>
        <v>79888.6</v>
      </c>
      <c r="E48" s="94">
        <f>E4</f>
        <v>80552.8</v>
      </c>
      <c r="F48" s="94">
        <f>F4</f>
        <v>47536.99</v>
      </c>
      <c r="G48" s="94">
        <f>G4</f>
        <v>41406.99999999999</v>
      </c>
      <c r="H48" s="95">
        <f t="shared" si="1"/>
        <v>59.50409695500984</v>
      </c>
      <c r="I48" s="96">
        <f t="shared" si="2"/>
        <v>59.0134545292032</v>
      </c>
      <c r="J48" s="96">
        <f t="shared" si="3"/>
        <v>114.80423599874419</v>
      </c>
    </row>
    <row r="49" spans="1:10" s="100" customFormat="1" ht="21" customHeight="1">
      <c r="A49" s="97" t="s">
        <v>41</v>
      </c>
      <c r="B49" s="98">
        <f>B51+B52+B53+B71+B92</f>
        <v>186375</v>
      </c>
      <c r="C49" s="98">
        <f>C51+C52+C53+C71+C92</f>
        <v>219005.7</v>
      </c>
      <c r="D49" s="98">
        <f>D51+D52+D53+D71+D92+D101+D103</f>
        <v>204412</v>
      </c>
      <c r="E49" s="98">
        <f>E51+E52+E53+E71+E101+E103+E94+E95+E96</f>
        <v>267240.39999999997</v>
      </c>
      <c r="F49" s="98">
        <f>F51+F52+F53+F71+F92+F101+F103</f>
        <v>128801.49999999999</v>
      </c>
      <c r="G49" s="99">
        <f>G51+G52+G53+G71+G92+G103</f>
        <v>114416.59999999998</v>
      </c>
      <c r="H49" s="95">
        <f t="shared" si="1"/>
        <v>63.01073322505527</v>
      </c>
      <c r="I49" s="96">
        <f t="shared" si="2"/>
        <v>48.196866940776914</v>
      </c>
      <c r="J49" s="96">
        <f t="shared" si="3"/>
        <v>112.57238897153037</v>
      </c>
    </row>
    <row r="50" spans="1:10" s="100" customFormat="1" ht="25.5" customHeight="1">
      <c r="A50" s="97" t="s">
        <v>123</v>
      </c>
      <c r="B50" s="98"/>
      <c r="C50" s="98"/>
      <c r="D50" s="98">
        <f>D51+D53+D71+D92+D52+D103</f>
        <v>203661.5</v>
      </c>
      <c r="E50" s="98">
        <f>E51+E53+E71+E52+E103+E92</f>
        <v>266222.99999999994</v>
      </c>
      <c r="F50" s="98">
        <f>F51+F53+F71+F92+F52+F103</f>
        <v>127865.9</v>
      </c>
      <c r="G50" s="98">
        <f>G51+G53+G71+G92+G52</f>
        <v>115493.09999999998</v>
      </c>
      <c r="H50" s="95">
        <f t="shared" si="1"/>
        <v>62.78354033531129</v>
      </c>
      <c r="I50" s="96">
        <f t="shared" si="2"/>
        <v>48.02962178324188</v>
      </c>
      <c r="J50" s="96">
        <f t="shared" si="3"/>
        <v>110.71302095103519</v>
      </c>
    </row>
    <row r="51" spans="1:10" ht="36.75" customHeight="1">
      <c r="A51" s="24" t="s">
        <v>51</v>
      </c>
      <c r="B51" s="22">
        <v>63383</v>
      </c>
      <c r="C51" s="22">
        <v>63383</v>
      </c>
      <c r="D51" s="49">
        <v>21072.9</v>
      </c>
      <c r="E51" s="49">
        <v>29851.9</v>
      </c>
      <c r="F51" s="56">
        <v>15404.9</v>
      </c>
      <c r="G51" s="47">
        <v>24454.1</v>
      </c>
      <c r="H51" s="42">
        <f t="shared" si="1"/>
        <v>73.10289518765808</v>
      </c>
      <c r="I51" s="51">
        <f t="shared" si="2"/>
        <v>51.6044204891481</v>
      </c>
      <c r="J51" s="51">
        <f t="shared" si="3"/>
        <v>62.99516236541112</v>
      </c>
    </row>
    <row r="52" spans="1:10" ht="13.5" customHeight="1">
      <c r="A52" s="24" t="s">
        <v>43</v>
      </c>
      <c r="B52" s="22"/>
      <c r="C52" s="22"/>
      <c r="D52" s="49">
        <v>3971.9</v>
      </c>
      <c r="E52" s="49">
        <v>2670</v>
      </c>
      <c r="F52" s="47">
        <v>2044.6</v>
      </c>
      <c r="G52" s="47">
        <v>3590.1</v>
      </c>
      <c r="H52" s="42">
        <f t="shared" si="1"/>
        <v>51.47662327853168</v>
      </c>
      <c r="I52" s="51">
        <f t="shared" si="2"/>
        <v>76.57677902621722</v>
      </c>
      <c r="J52" s="51">
        <f t="shared" si="3"/>
        <v>56.951059859056855</v>
      </c>
    </row>
    <row r="53" spans="1:10" ht="27.75" customHeight="1">
      <c r="A53" s="17" t="s">
        <v>39</v>
      </c>
      <c r="B53" s="22">
        <v>10967</v>
      </c>
      <c r="C53" s="22">
        <v>32056</v>
      </c>
      <c r="D53" s="49">
        <f>D54+D56+D55+D59+D61+D62+D63+D69</f>
        <v>22332.300000000003</v>
      </c>
      <c r="E53" s="49">
        <f>E54+E56+E55+E59+E61+E62+E63+E69+E58+E60+E57</f>
        <v>62689</v>
      </c>
      <c r="F53" s="49">
        <f>F54+F56+F55+F59+F61+F62+F63+F69+F58+F60</f>
        <v>11381.099999999999</v>
      </c>
      <c r="G53" s="49">
        <v>7945</v>
      </c>
      <c r="H53" s="42">
        <f t="shared" si="1"/>
        <v>50.962507220483324</v>
      </c>
      <c r="I53" s="51">
        <f t="shared" si="2"/>
        <v>18.154859704254335</v>
      </c>
      <c r="J53" s="51">
        <f t="shared" si="3"/>
        <v>143.24858401510383</v>
      </c>
    </row>
    <row r="54" spans="1:10" ht="25.5">
      <c r="A54" s="18" t="s">
        <v>73</v>
      </c>
      <c r="B54" s="14"/>
      <c r="C54" s="14"/>
      <c r="D54" s="48">
        <v>1611.4</v>
      </c>
      <c r="E54" s="48">
        <v>3064.5</v>
      </c>
      <c r="F54" s="58"/>
      <c r="G54" s="45"/>
      <c r="H54" s="42">
        <f t="shared" si="1"/>
        <v>0</v>
      </c>
      <c r="I54" s="51">
        <f t="shared" si="2"/>
        <v>0</v>
      </c>
      <c r="J54" s="51"/>
    </row>
    <row r="55" spans="1:10" ht="25.5" hidden="1">
      <c r="A55" s="18" t="s">
        <v>102</v>
      </c>
      <c r="B55" s="14"/>
      <c r="C55" s="14"/>
      <c r="D55" s="48">
        <v>0</v>
      </c>
      <c r="E55" s="48"/>
      <c r="F55" s="58"/>
      <c r="G55" s="45"/>
      <c r="H55" s="42"/>
      <c r="I55" s="51"/>
      <c r="J55" s="51"/>
    </row>
    <row r="56" spans="1:10" ht="38.25" hidden="1">
      <c r="A56" s="18" t="s">
        <v>117</v>
      </c>
      <c r="B56" s="14"/>
      <c r="C56" s="14"/>
      <c r="D56" s="48">
        <v>0</v>
      </c>
      <c r="E56" s="48"/>
      <c r="F56" s="58"/>
      <c r="G56" s="45"/>
      <c r="H56" s="42"/>
      <c r="I56" s="51"/>
      <c r="J56" s="51"/>
    </row>
    <row r="57" spans="1:10" ht="68.25" customHeight="1">
      <c r="A57" s="18" t="s">
        <v>133</v>
      </c>
      <c r="B57" s="14"/>
      <c r="C57" s="14"/>
      <c r="D57" s="48"/>
      <c r="E57" s="48">
        <v>20000</v>
      </c>
      <c r="F57" s="58"/>
      <c r="G57" s="45"/>
      <c r="H57" s="42"/>
      <c r="I57" s="51">
        <f t="shared" si="2"/>
        <v>0</v>
      </c>
      <c r="J57" s="51"/>
    </row>
    <row r="58" spans="1:10" ht="63.75">
      <c r="A58" s="18" t="s">
        <v>122</v>
      </c>
      <c r="B58" s="14"/>
      <c r="C58" s="14"/>
      <c r="D58" s="48"/>
      <c r="E58" s="48">
        <v>5850</v>
      </c>
      <c r="F58" s="58">
        <v>2450.4</v>
      </c>
      <c r="G58" s="45">
        <v>179.8</v>
      </c>
      <c r="H58" s="42"/>
      <c r="I58" s="51">
        <f t="shared" si="2"/>
        <v>41.88717948717949</v>
      </c>
      <c r="J58" s="51" t="s">
        <v>142</v>
      </c>
    </row>
    <row r="59" spans="1:10" ht="38.25">
      <c r="A59" s="18" t="s">
        <v>109</v>
      </c>
      <c r="B59" s="14"/>
      <c r="C59" s="14"/>
      <c r="D59" s="48"/>
      <c r="E59" s="48">
        <v>765.7</v>
      </c>
      <c r="F59" s="58">
        <v>765.7</v>
      </c>
      <c r="G59" s="45"/>
      <c r="H59" s="42"/>
      <c r="I59" s="51">
        <f t="shared" si="2"/>
        <v>100</v>
      </c>
      <c r="J59" s="51"/>
    </row>
    <row r="60" spans="1:10" ht="51">
      <c r="A60" s="18" t="s">
        <v>132</v>
      </c>
      <c r="B60" s="14"/>
      <c r="C60" s="14"/>
      <c r="D60" s="48"/>
      <c r="E60" s="48">
        <v>252.8</v>
      </c>
      <c r="F60" s="58">
        <v>252.8</v>
      </c>
      <c r="G60" s="45"/>
      <c r="H60" s="42"/>
      <c r="I60" s="51">
        <f t="shared" si="2"/>
        <v>100</v>
      </c>
      <c r="J60" s="51"/>
    </row>
    <row r="61" spans="1:10" ht="0.75" customHeight="1">
      <c r="A61" s="18" t="s">
        <v>110</v>
      </c>
      <c r="B61" s="14"/>
      <c r="C61" s="14"/>
      <c r="D61" s="48"/>
      <c r="E61" s="48"/>
      <c r="F61" s="58"/>
      <c r="G61" s="45"/>
      <c r="H61" s="42"/>
      <c r="I61" s="51"/>
      <c r="J61" s="51"/>
    </row>
    <row r="62" spans="1:10" ht="25.5" hidden="1">
      <c r="A62" s="18" t="s">
        <v>72</v>
      </c>
      <c r="B62" s="14"/>
      <c r="C62" s="14"/>
      <c r="D62" s="48">
        <v>0</v>
      </c>
      <c r="E62" s="48">
        <v>0</v>
      </c>
      <c r="F62" s="58"/>
      <c r="G62" s="45"/>
      <c r="H62" s="42"/>
      <c r="I62" s="51"/>
      <c r="J62" s="51"/>
    </row>
    <row r="63" spans="1:10" ht="19.5" customHeight="1">
      <c r="A63" s="18" t="s">
        <v>53</v>
      </c>
      <c r="B63" s="14"/>
      <c r="C63" s="14"/>
      <c r="D63" s="48">
        <v>20720.9</v>
      </c>
      <c r="E63" s="48">
        <v>32756</v>
      </c>
      <c r="F63" s="58">
        <v>7912.2</v>
      </c>
      <c r="G63" s="45">
        <v>7765.2</v>
      </c>
      <c r="H63" s="42">
        <f t="shared" si="1"/>
        <v>38.184634837289885</v>
      </c>
      <c r="I63" s="51">
        <f t="shared" si="2"/>
        <v>24.154963976065453</v>
      </c>
      <c r="J63" s="51">
        <f t="shared" si="3"/>
        <v>101.89306135064132</v>
      </c>
    </row>
    <row r="64" spans="1:10" ht="12.75" customHeight="1">
      <c r="A64" s="18" t="s">
        <v>64</v>
      </c>
      <c r="B64" s="14"/>
      <c r="C64" s="14"/>
      <c r="D64" s="48"/>
      <c r="E64" s="48"/>
      <c r="F64" s="58"/>
      <c r="G64" s="45"/>
      <c r="H64" s="42"/>
      <c r="I64" s="51"/>
      <c r="J64" s="51"/>
    </row>
    <row r="65" spans="1:10" ht="14.25" customHeight="1">
      <c r="A65" s="25" t="s">
        <v>66</v>
      </c>
      <c r="B65" s="21"/>
      <c r="C65" s="21"/>
      <c r="D65" s="52">
        <v>18255.1</v>
      </c>
      <c r="E65" s="52">
        <v>18255.1</v>
      </c>
      <c r="F65" s="58">
        <v>4983.1</v>
      </c>
      <c r="G65" s="45">
        <v>4171.8</v>
      </c>
      <c r="H65" s="42">
        <f t="shared" si="1"/>
        <v>27.297029323312394</v>
      </c>
      <c r="I65" s="51">
        <f t="shared" si="2"/>
        <v>27.297029323312394</v>
      </c>
      <c r="J65" s="51">
        <f t="shared" si="3"/>
        <v>119.44724099908912</v>
      </c>
    </row>
    <row r="66" spans="1:10" ht="24" customHeight="1">
      <c r="A66" s="25" t="s">
        <v>67</v>
      </c>
      <c r="B66" s="21"/>
      <c r="C66" s="21"/>
      <c r="D66" s="52">
        <v>2465.8</v>
      </c>
      <c r="E66" s="52">
        <v>6859.8</v>
      </c>
      <c r="F66" s="58"/>
      <c r="G66" s="45">
        <v>376.4</v>
      </c>
      <c r="H66" s="42">
        <f t="shared" si="1"/>
        <v>0</v>
      </c>
      <c r="I66" s="51">
        <f t="shared" si="2"/>
        <v>0</v>
      </c>
      <c r="J66" s="51">
        <f t="shared" si="3"/>
        <v>0</v>
      </c>
    </row>
    <row r="67" spans="1:10" ht="13.5" customHeight="1">
      <c r="A67" s="25" t="s">
        <v>103</v>
      </c>
      <c r="B67" s="21"/>
      <c r="C67" s="21"/>
      <c r="D67" s="52"/>
      <c r="E67" s="52">
        <v>5475.4</v>
      </c>
      <c r="F67" s="58">
        <v>1766.4</v>
      </c>
      <c r="G67" s="45">
        <v>3217</v>
      </c>
      <c r="H67" s="42"/>
      <c r="I67" s="51">
        <f t="shared" si="2"/>
        <v>32.26065675567082</v>
      </c>
      <c r="J67" s="51">
        <f t="shared" si="3"/>
        <v>54.908299658066525</v>
      </c>
    </row>
    <row r="68" spans="1:10" ht="12.75">
      <c r="A68" s="25" t="s">
        <v>124</v>
      </c>
      <c r="B68" s="21"/>
      <c r="C68" s="21"/>
      <c r="D68" s="52"/>
      <c r="E68" s="52">
        <v>50</v>
      </c>
      <c r="F68" s="58">
        <v>100</v>
      </c>
      <c r="G68" s="45"/>
      <c r="H68" s="42"/>
      <c r="I68" s="51" t="s">
        <v>138</v>
      </c>
      <c r="J68" s="51"/>
    </row>
    <row r="69" spans="1:10" ht="25.5" hidden="1">
      <c r="A69" s="70" t="s">
        <v>116</v>
      </c>
      <c r="B69" s="21"/>
      <c r="C69" s="21"/>
      <c r="D69" s="52"/>
      <c r="E69" s="52"/>
      <c r="F69" s="58"/>
      <c r="G69" s="45"/>
      <c r="H69" s="42"/>
      <c r="I69" s="51"/>
      <c r="J69" s="51"/>
    </row>
    <row r="70" spans="1:10" ht="12.75">
      <c r="A70" s="25" t="s">
        <v>149</v>
      </c>
      <c r="B70" s="21"/>
      <c r="C70" s="21"/>
      <c r="D70" s="52"/>
      <c r="E70" s="52">
        <v>2115.7</v>
      </c>
      <c r="F70" s="58"/>
      <c r="G70" s="45"/>
      <c r="H70" s="42"/>
      <c r="I70" s="51"/>
      <c r="J70" s="51"/>
    </row>
    <row r="71" spans="1:12" ht="24.75" customHeight="1">
      <c r="A71" s="24" t="s">
        <v>44</v>
      </c>
      <c r="B71" s="22">
        <v>109811.9</v>
      </c>
      <c r="C71" s="22">
        <v>119606.5</v>
      </c>
      <c r="D71" s="49">
        <f>D72+D73+D74+D75+D76+D79+D87+D89+D91+D77+D78+D88+D90</f>
        <v>156207.3</v>
      </c>
      <c r="E71" s="49">
        <f>E72+E73+E74+E75+E76+E79+E87+E89+E91+E77+E78+E88+E90</f>
        <v>162191.59999999998</v>
      </c>
      <c r="F71" s="49">
        <f>F72+F73+F74+F75+F76+F79+F87+F89+F91+F77+F78+F88+F90</f>
        <v>94885.09999999999</v>
      </c>
      <c r="G71" s="68">
        <f>G72+G73+G74+G75+G76+G79+G87+G89+G91+G88+G77+G90</f>
        <v>79431.99999999999</v>
      </c>
      <c r="H71" s="42">
        <f aca="true" t="shared" si="9" ref="H71:H104">F71/D71*100</f>
        <v>60.74306386449288</v>
      </c>
      <c r="I71" s="51">
        <f aca="true" t="shared" si="10" ref="I71:I104">F71/E71*100</f>
        <v>58.50185829599067</v>
      </c>
      <c r="J71" s="51">
        <f aca="true" t="shared" si="11" ref="J71:J104">F71/G71*100</f>
        <v>119.45450196394401</v>
      </c>
      <c r="L71" s="27"/>
    </row>
    <row r="72" spans="1:10" ht="14.25" customHeight="1">
      <c r="A72" s="18" t="s">
        <v>54</v>
      </c>
      <c r="B72" s="14"/>
      <c r="C72" s="14"/>
      <c r="D72" s="48">
        <v>0</v>
      </c>
      <c r="E72" s="48">
        <v>0</v>
      </c>
      <c r="F72" s="58">
        <v>0</v>
      </c>
      <c r="G72" s="45">
        <v>175.4</v>
      </c>
      <c r="H72" s="42"/>
      <c r="I72" s="51"/>
      <c r="J72" s="51">
        <f t="shared" si="11"/>
        <v>0</v>
      </c>
    </row>
    <row r="73" spans="1:10" ht="13.5" customHeight="1">
      <c r="A73" s="3" t="s">
        <v>55</v>
      </c>
      <c r="B73" s="14"/>
      <c r="C73" s="14"/>
      <c r="D73" s="48">
        <v>902.7</v>
      </c>
      <c r="E73" s="48">
        <v>902.7</v>
      </c>
      <c r="F73" s="58">
        <v>677.1</v>
      </c>
      <c r="G73" s="45">
        <v>747.8</v>
      </c>
      <c r="H73" s="42">
        <f t="shared" si="9"/>
        <v>75.008308408109</v>
      </c>
      <c r="I73" s="51">
        <f t="shared" si="10"/>
        <v>75.008308408109</v>
      </c>
      <c r="J73" s="51">
        <f t="shared" si="11"/>
        <v>90.54560042792191</v>
      </c>
    </row>
    <row r="74" spans="1:10" ht="12.75" customHeight="1">
      <c r="A74" s="3" t="s">
        <v>56</v>
      </c>
      <c r="B74" s="14"/>
      <c r="C74" s="14"/>
      <c r="D74" s="48">
        <v>1025.9</v>
      </c>
      <c r="E74" s="48">
        <v>1035.9</v>
      </c>
      <c r="F74" s="58">
        <v>1035.9</v>
      </c>
      <c r="G74" s="45">
        <v>964.2</v>
      </c>
      <c r="H74" s="42">
        <f t="shared" si="9"/>
        <v>100.97475387464665</v>
      </c>
      <c r="I74" s="51">
        <f t="shared" si="10"/>
        <v>100</v>
      </c>
      <c r="J74" s="51">
        <f t="shared" si="11"/>
        <v>107.43621655258247</v>
      </c>
    </row>
    <row r="75" spans="1:10" ht="16.5" customHeight="1">
      <c r="A75" s="3" t="s">
        <v>57</v>
      </c>
      <c r="B75" s="14"/>
      <c r="C75" s="14"/>
      <c r="D75" s="48">
        <v>95</v>
      </c>
      <c r="E75" s="48">
        <v>148.4</v>
      </c>
      <c r="F75" s="58">
        <v>88</v>
      </c>
      <c r="G75" s="45">
        <v>118.8</v>
      </c>
      <c r="H75" s="42">
        <f t="shared" si="9"/>
        <v>92.63157894736842</v>
      </c>
      <c r="I75" s="51">
        <f t="shared" si="10"/>
        <v>59.299191374663074</v>
      </c>
      <c r="J75" s="51">
        <f t="shared" si="11"/>
        <v>74.07407407407408</v>
      </c>
    </row>
    <row r="76" spans="1:10" ht="15.75" customHeight="1">
      <c r="A76" s="3" t="s">
        <v>58</v>
      </c>
      <c r="B76" s="14"/>
      <c r="C76" s="14"/>
      <c r="D76" s="48">
        <v>3156</v>
      </c>
      <c r="E76" s="48">
        <v>2963.6</v>
      </c>
      <c r="F76" s="58">
        <v>1739.9</v>
      </c>
      <c r="G76" s="45">
        <v>2124.8</v>
      </c>
      <c r="H76" s="42">
        <f t="shared" si="9"/>
        <v>55.129911280101396</v>
      </c>
      <c r="I76" s="51">
        <f t="shared" si="10"/>
        <v>58.70900256444865</v>
      </c>
      <c r="J76" s="51">
        <f t="shared" si="11"/>
        <v>81.88535391566265</v>
      </c>
    </row>
    <row r="77" spans="1:10" ht="27" customHeight="1">
      <c r="A77" s="117" t="s">
        <v>120</v>
      </c>
      <c r="B77" s="117"/>
      <c r="C77" s="14"/>
      <c r="D77" s="48">
        <v>16.3</v>
      </c>
      <c r="E77" s="48">
        <v>16.3</v>
      </c>
      <c r="F77" s="58">
        <v>0</v>
      </c>
      <c r="G77" s="45"/>
      <c r="H77" s="42">
        <f t="shared" si="9"/>
        <v>0</v>
      </c>
      <c r="I77" s="51">
        <f t="shared" si="10"/>
        <v>0</v>
      </c>
      <c r="J77" s="51"/>
    </row>
    <row r="78" spans="1:10" ht="12.75" hidden="1">
      <c r="A78" s="117" t="s">
        <v>104</v>
      </c>
      <c r="B78" s="117"/>
      <c r="C78" s="14"/>
      <c r="D78" s="48"/>
      <c r="E78" s="48"/>
      <c r="F78" s="58">
        <v>0</v>
      </c>
      <c r="G78" s="45"/>
      <c r="H78" s="42"/>
      <c r="I78" s="51"/>
      <c r="J78" s="51"/>
    </row>
    <row r="79" spans="1:10" ht="22.5" customHeight="1">
      <c r="A79" s="3" t="s">
        <v>59</v>
      </c>
      <c r="B79" s="14"/>
      <c r="C79" s="14"/>
      <c r="D79" s="48">
        <v>147253.2</v>
      </c>
      <c r="E79" s="48">
        <v>150815.2</v>
      </c>
      <c r="F79" s="58">
        <v>89125.2</v>
      </c>
      <c r="G79" s="45">
        <v>72900.5</v>
      </c>
      <c r="H79" s="42">
        <f t="shared" si="9"/>
        <v>60.52513629584959</v>
      </c>
      <c r="I79" s="51">
        <f t="shared" si="10"/>
        <v>59.09563492273988</v>
      </c>
      <c r="J79" s="51">
        <f t="shared" si="11"/>
        <v>122.25595160527018</v>
      </c>
    </row>
    <row r="80" spans="1:10" ht="12.75" hidden="1">
      <c r="A80" s="3" t="s">
        <v>64</v>
      </c>
      <c r="B80" s="14"/>
      <c r="C80" s="14"/>
      <c r="D80" s="48"/>
      <c r="E80" s="48"/>
      <c r="F80" s="58"/>
      <c r="G80" s="45"/>
      <c r="H80" s="42" t="e">
        <f t="shared" si="9"/>
        <v>#DIV/0!</v>
      </c>
      <c r="I80" s="51" t="e">
        <f t="shared" si="10"/>
        <v>#DIV/0!</v>
      </c>
      <c r="J80" s="51" t="e">
        <f t="shared" si="11"/>
        <v>#DIV/0!</v>
      </c>
    </row>
    <row r="81" spans="1:10" ht="12.75" hidden="1">
      <c r="A81" s="26" t="s">
        <v>62</v>
      </c>
      <c r="B81" s="21"/>
      <c r="C81" s="21"/>
      <c r="D81" s="52">
        <v>93324.5</v>
      </c>
      <c r="E81" s="52">
        <v>122583.6</v>
      </c>
      <c r="F81" s="58">
        <v>40268.8</v>
      </c>
      <c r="G81" s="45">
        <v>25196</v>
      </c>
      <c r="H81" s="42">
        <f t="shared" si="9"/>
        <v>43.149226623233986</v>
      </c>
      <c r="I81" s="51">
        <f t="shared" si="10"/>
        <v>32.850071298281335</v>
      </c>
      <c r="J81" s="51">
        <f t="shared" si="11"/>
        <v>159.8221939990475</v>
      </c>
    </row>
    <row r="82" spans="1:10" ht="12.75" hidden="1">
      <c r="A82" s="26" t="s">
        <v>63</v>
      </c>
      <c r="B82" s="21"/>
      <c r="C82" s="21"/>
      <c r="D82" s="52">
        <v>21138.8</v>
      </c>
      <c r="E82" s="52">
        <v>25919.8</v>
      </c>
      <c r="F82" s="58">
        <v>10527.2</v>
      </c>
      <c r="G82" s="45">
        <v>6937.5</v>
      </c>
      <c r="H82" s="42">
        <f t="shared" si="9"/>
        <v>49.80036709747006</v>
      </c>
      <c r="I82" s="51">
        <f t="shared" si="10"/>
        <v>40.61451091443607</v>
      </c>
      <c r="J82" s="51">
        <f t="shared" si="11"/>
        <v>151.74342342342345</v>
      </c>
    </row>
    <row r="83" spans="1:10" ht="12.75" hidden="1">
      <c r="A83" s="26" t="s">
        <v>65</v>
      </c>
      <c r="B83" s="21"/>
      <c r="C83" s="21"/>
      <c r="D83" s="52">
        <v>2835</v>
      </c>
      <c r="E83" s="52">
        <v>1852.7</v>
      </c>
      <c r="F83" s="58"/>
      <c r="G83" s="45"/>
      <c r="H83" s="42">
        <f t="shared" si="9"/>
        <v>0</v>
      </c>
      <c r="I83" s="51">
        <f t="shared" si="10"/>
        <v>0</v>
      </c>
      <c r="J83" s="51" t="e">
        <f t="shared" si="11"/>
        <v>#DIV/0!</v>
      </c>
    </row>
    <row r="84" spans="1:10" ht="12.75" hidden="1">
      <c r="A84" s="26" t="s">
        <v>68</v>
      </c>
      <c r="B84" s="21"/>
      <c r="C84" s="21"/>
      <c r="D84" s="52">
        <v>158.8</v>
      </c>
      <c r="E84" s="52">
        <v>449.4</v>
      </c>
      <c r="F84" s="58">
        <v>221.6</v>
      </c>
      <c r="G84" s="45">
        <v>49.6</v>
      </c>
      <c r="H84" s="42">
        <f t="shared" si="9"/>
        <v>139.54659949622166</v>
      </c>
      <c r="I84" s="51">
        <f t="shared" si="10"/>
        <v>49.31019136626613</v>
      </c>
      <c r="J84" s="51">
        <f t="shared" si="11"/>
        <v>446.7741935483871</v>
      </c>
    </row>
    <row r="85" spans="1:10" ht="12.75" hidden="1">
      <c r="A85" s="26" t="s">
        <v>69</v>
      </c>
      <c r="B85" s="21"/>
      <c r="C85" s="21"/>
      <c r="D85" s="52">
        <v>6.4</v>
      </c>
      <c r="E85" s="52">
        <v>7.7</v>
      </c>
      <c r="F85" s="58">
        <v>1.9</v>
      </c>
      <c r="G85" s="45">
        <v>1.6</v>
      </c>
      <c r="H85" s="42">
        <f t="shared" si="9"/>
        <v>29.687499999999993</v>
      </c>
      <c r="I85" s="51">
        <f t="shared" si="10"/>
        <v>24.675324675324674</v>
      </c>
      <c r="J85" s="51">
        <f t="shared" si="11"/>
        <v>118.74999999999997</v>
      </c>
    </row>
    <row r="86" spans="1:10" ht="12.75">
      <c r="A86" s="26" t="s">
        <v>70</v>
      </c>
      <c r="B86" s="21"/>
      <c r="C86" s="21"/>
      <c r="D86" s="52">
        <v>1.6</v>
      </c>
      <c r="E86" s="52">
        <v>2</v>
      </c>
      <c r="F86" s="58">
        <v>0.5</v>
      </c>
      <c r="G86" s="45">
        <v>0.4</v>
      </c>
      <c r="H86" s="42">
        <f t="shared" si="9"/>
        <v>31.25</v>
      </c>
      <c r="I86" s="51">
        <f t="shared" si="10"/>
        <v>25</v>
      </c>
      <c r="J86" s="51">
        <f t="shared" si="11"/>
        <v>125</v>
      </c>
    </row>
    <row r="87" spans="1:10" ht="13.5" customHeight="1">
      <c r="A87" s="3" t="s">
        <v>60</v>
      </c>
      <c r="B87" s="14"/>
      <c r="C87" s="14"/>
      <c r="D87" s="48">
        <v>1359.3</v>
      </c>
      <c r="E87" s="48">
        <v>1359.3</v>
      </c>
      <c r="F87" s="58">
        <v>679.6</v>
      </c>
      <c r="G87" s="45">
        <v>789.2</v>
      </c>
      <c r="H87" s="42">
        <f t="shared" si="9"/>
        <v>49.99632163613625</v>
      </c>
      <c r="I87" s="51">
        <f t="shared" si="10"/>
        <v>49.99632163613625</v>
      </c>
      <c r="J87" s="51">
        <f t="shared" si="11"/>
        <v>86.11251900658895</v>
      </c>
    </row>
    <row r="88" spans="1:10" ht="24.75" customHeight="1">
      <c r="A88" s="117" t="s">
        <v>105</v>
      </c>
      <c r="B88" s="117"/>
      <c r="C88" s="14"/>
      <c r="D88" s="48">
        <v>742.5</v>
      </c>
      <c r="E88" s="48">
        <v>3293.8</v>
      </c>
      <c r="F88" s="58">
        <v>0</v>
      </c>
      <c r="G88" s="45"/>
      <c r="H88" s="42">
        <f t="shared" si="9"/>
        <v>0</v>
      </c>
      <c r="I88" s="51">
        <f t="shared" si="10"/>
        <v>0</v>
      </c>
      <c r="J88" s="51"/>
    </row>
    <row r="89" spans="1:10" ht="12.75">
      <c r="A89" s="3" t="s">
        <v>61</v>
      </c>
      <c r="B89" s="14"/>
      <c r="C89" s="14"/>
      <c r="D89" s="48">
        <v>0</v>
      </c>
      <c r="E89" s="48">
        <v>0</v>
      </c>
      <c r="F89" s="58">
        <v>0</v>
      </c>
      <c r="G89" s="45">
        <v>1512.4</v>
      </c>
      <c r="H89" s="42"/>
      <c r="I89" s="51"/>
      <c r="J89" s="51">
        <f t="shared" si="11"/>
        <v>0</v>
      </c>
    </row>
    <row r="90" spans="1:10" ht="36.75" customHeight="1">
      <c r="A90" s="3" t="s">
        <v>112</v>
      </c>
      <c r="B90" s="14"/>
      <c r="C90" s="14"/>
      <c r="D90" s="48">
        <v>1207</v>
      </c>
      <c r="E90" s="48">
        <v>1207</v>
      </c>
      <c r="F90" s="58">
        <v>1207</v>
      </c>
      <c r="G90" s="45"/>
      <c r="H90" s="42">
        <f t="shared" si="9"/>
        <v>100</v>
      </c>
      <c r="I90" s="51">
        <f t="shared" si="10"/>
        <v>100</v>
      </c>
      <c r="J90" s="51"/>
    </row>
    <row r="91" spans="1:10" ht="14.25" customHeight="1">
      <c r="A91" s="3" t="s">
        <v>71</v>
      </c>
      <c r="B91" s="14"/>
      <c r="C91" s="14"/>
      <c r="D91" s="48">
        <v>449.4</v>
      </c>
      <c r="E91" s="48">
        <v>449.4</v>
      </c>
      <c r="F91" s="58">
        <v>332.4</v>
      </c>
      <c r="G91" s="45">
        <v>98.9</v>
      </c>
      <c r="H91" s="42">
        <f t="shared" si="9"/>
        <v>73.9652870493992</v>
      </c>
      <c r="I91" s="51">
        <f t="shared" si="10"/>
        <v>73.9652870493992</v>
      </c>
      <c r="J91" s="51">
        <f t="shared" si="11"/>
        <v>336.09706774519714</v>
      </c>
    </row>
    <row r="92" spans="1:10" ht="14.25" customHeight="1">
      <c r="A92" s="24" t="s">
        <v>45</v>
      </c>
      <c r="B92" s="22">
        <v>2213.1</v>
      </c>
      <c r="C92" s="22">
        <v>3960.2</v>
      </c>
      <c r="D92" s="49">
        <f>D94+D95</f>
        <v>77.1</v>
      </c>
      <c r="E92" s="49">
        <f>E94+E95+E93+E96</f>
        <v>9145.199999999999</v>
      </c>
      <c r="F92" s="49">
        <f>F94+F95+F93+F96</f>
        <v>4474.9</v>
      </c>
      <c r="G92" s="47">
        <v>71.9</v>
      </c>
      <c r="H92" s="42" t="s">
        <v>143</v>
      </c>
      <c r="I92" s="51">
        <f t="shared" si="10"/>
        <v>48.93168000699821</v>
      </c>
      <c r="J92" s="51" t="s">
        <v>144</v>
      </c>
    </row>
    <row r="93" spans="1:10" s="107" customFormat="1" ht="76.5" customHeight="1">
      <c r="A93" s="26" t="s">
        <v>129</v>
      </c>
      <c r="B93" s="103"/>
      <c r="C93" s="103"/>
      <c r="D93" s="104"/>
      <c r="E93" s="52">
        <v>252.8</v>
      </c>
      <c r="F93" s="105"/>
      <c r="G93" s="85"/>
      <c r="H93" s="85"/>
      <c r="I93" s="106">
        <f t="shared" si="10"/>
        <v>0</v>
      </c>
      <c r="J93" s="106"/>
    </row>
    <row r="94" spans="1:10" s="107" customFormat="1" ht="12" customHeight="1">
      <c r="A94" s="26" t="s">
        <v>150</v>
      </c>
      <c r="B94" s="21"/>
      <c r="C94" s="21"/>
      <c r="D94" s="52">
        <v>65.8</v>
      </c>
      <c r="E94" s="52">
        <v>65.8</v>
      </c>
      <c r="F94" s="105">
        <v>65.8</v>
      </c>
      <c r="G94" s="108">
        <v>70.3</v>
      </c>
      <c r="H94" s="85">
        <f t="shared" si="9"/>
        <v>100</v>
      </c>
      <c r="I94" s="106">
        <f t="shared" si="10"/>
        <v>100</v>
      </c>
      <c r="J94" s="106">
        <f t="shared" si="11"/>
        <v>93.59886201991465</v>
      </c>
    </row>
    <row r="95" spans="1:10" s="107" customFormat="1" ht="11.25" customHeight="1">
      <c r="A95" s="26" t="s">
        <v>151</v>
      </c>
      <c r="B95" s="21"/>
      <c r="C95" s="21"/>
      <c r="D95" s="52">
        <v>11.3</v>
      </c>
      <c r="E95" s="52">
        <v>11.3</v>
      </c>
      <c r="F95" s="105">
        <v>1.4</v>
      </c>
      <c r="G95" s="108">
        <v>1.6</v>
      </c>
      <c r="H95" s="85">
        <f t="shared" si="9"/>
        <v>12.38938053097345</v>
      </c>
      <c r="I95" s="106">
        <f t="shared" si="10"/>
        <v>12.38938053097345</v>
      </c>
      <c r="J95" s="106">
        <f t="shared" si="11"/>
        <v>87.49999999999999</v>
      </c>
    </row>
    <row r="96" spans="1:10" ht="33" customHeight="1">
      <c r="A96" s="117" t="s">
        <v>106</v>
      </c>
      <c r="B96" s="117"/>
      <c r="C96" s="14"/>
      <c r="D96" s="48"/>
      <c r="E96" s="48">
        <v>8815.3</v>
      </c>
      <c r="F96" s="58">
        <v>4407.7</v>
      </c>
      <c r="G96" s="45"/>
      <c r="H96" s="42"/>
      <c r="I96" s="51">
        <f t="shared" si="10"/>
        <v>50.00056719567117</v>
      </c>
      <c r="J96" s="51"/>
    </row>
    <row r="97" spans="1:10" ht="36" hidden="1">
      <c r="A97" s="81" t="s">
        <v>113</v>
      </c>
      <c r="B97" s="74"/>
      <c r="C97" s="14"/>
      <c r="D97" s="48"/>
      <c r="E97" s="48"/>
      <c r="F97" s="58">
        <v>0</v>
      </c>
      <c r="G97" s="45"/>
      <c r="H97" s="42"/>
      <c r="I97" s="51"/>
      <c r="J97" s="51"/>
    </row>
    <row r="98" spans="1:10" ht="48" hidden="1">
      <c r="A98" s="73" t="s">
        <v>114</v>
      </c>
      <c r="B98" s="74"/>
      <c r="C98" s="14"/>
      <c r="D98" s="48"/>
      <c r="E98" s="48"/>
      <c r="F98" s="58">
        <v>0</v>
      </c>
      <c r="G98" s="45"/>
      <c r="H98" s="42"/>
      <c r="I98" s="51"/>
      <c r="J98" s="51"/>
    </row>
    <row r="99" spans="1:10" s="107" customFormat="1" ht="10.5" customHeight="1">
      <c r="A99" s="102" t="s">
        <v>152</v>
      </c>
      <c r="B99" s="109"/>
      <c r="C99" s="110"/>
      <c r="D99" s="111"/>
      <c r="E99" s="111">
        <v>6067.7</v>
      </c>
      <c r="F99" s="67"/>
      <c r="G99" s="84"/>
      <c r="H99" s="44"/>
      <c r="I99" s="112"/>
      <c r="J99" s="112"/>
    </row>
    <row r="100" spans="1:10" s="107" customFormat="1" ht="12.75">
      <c r="A100" s="102" t="s">
        <v>153</v>
      </c>
      <c r="B100" s="109"/>
      <c r="C100" s="110"/>
      <c r="D100" s="111"/>
      <c r="E100" s="111">
        <v>2747.6</v>
      </c>
      <c r="F100" s="67"/>
      <c r="G100" s="84"/>
      <c r="H100" s="44"/>
      <c r="I100" s="112"/>
      <c r="J100" s="112"/>
    </row>
    <row r="101" spans="1:10" ht="29.25" customHeight="1">
      <c r="A101" s="72" t="s">
        <v>125</v>
      </c>
      <c r="B101" s="71"/>
      <c r="C101" s="14"/>
      <c r="D101" s="49">
        <f>D102</f>
        <v>750.5</v>
      </c>
      <c r="E101" s="49">
        <f>E102</f>
        <v>1270.2</v>
      </c>
      <c r="F101" s="49">
        <f>F102</f>
        <v>935.6</v>
      </c>
      <c r="G101" s="47"/>
      <c r="H101" s="42">
        <f t="shared" si="9"/>
        <v>124.66355762824783</v>
      </c>
      <c r="I101" s="51">
        <f t="shared" si="10"/>
        <v>73.65769170209416</v>
      </c>
      <c r="J101" s="51"/>
    </row>
    <row r="102" spans="1:10" ht="35.25" customHeight="1">
      <c r="A102" s="71" t="s">
        <v>118</v>
      </c>
      <c r="B102" s="71"/>
      <c r="C102" s="14"/>
      <c r="D102" s="48">
        <v>750.5</v>
      </c>
      <c r="E102" s="48">
        <v>1270.2</v>
      </c>
      <c r="F102" s="58">
        <v>935.6</v>
      </c>
      <c r="G102" s="45"/>
      <c r="H102" s="42">
        <f t="shared" si="9"/>
        <v>124.66355762824783</v>
      </c>
      <c r="I102" s="51">
        <f t="shared" si="10"/>
        <v>73.65769170209416</v>
      </c>
      <c r="J102" s="51"/>
    </row>
    <row r="103" spans="1:10" ht="18.75" customHeight="1">
      <c r="A103" s="24" t="s">
        <v>126</v>
      </c>
      <c r="B103" s="14"/>
      <c r="C103" s="14"/>
      <c r="D103" s="48"/>
      <c r="E103" s="49">
        <v>-324.7</v>
      </c>
      <c r="F103" s="60">
        <v>-324.7</v>
      </c>
      <c r="G103" s="47">
        <v>-1076.5</v>
      </c>
      <c r="H103" s="42"/>
      <c r="I103" s="51">
        <f t="shared" si="10"/>
        <v>100</v>
      </c>
      <c r="J103" s="51">
        <f t="shared" si="11"/>
        <v>30.16256386437529</v>
      </c>
    </row>
    <row r="104" spans="1:10" s="101" customFormat="1" ht="19.5" customHeight="1">
      <c r="A104" s="87" t="s">
        <v>11</v>
      </c>
      <c r="B104" s="88">
        <f aca="true" t="shared" si="12" ref="B104:G104">B48+B49</f>
        <v>265479.1</v>
      </c>
      <c r="C104" s="88">
        <f t="shared" si="12"/>
        <v>306828.5</v>
      </c>
      <c r="D104" s="88">
        <f t="shared" si="12"/>
        <v>284300.6</v>
      </c>
      <c r="E104" s="88">
        <f t="shared" si="12"/>
        <v>347793.19999999995</v>
      </c>
      <c r="F104" s="88">
        <f t="shared" si="12"/>
        <v>176338.49</v>
      </c>
      <c r="G104" s="88">
        <f t="shared" si="12"/>
        <v>155823.59999999998</v>
      </c>
      <c r="H104" s="89">
        <f t="shared" si="9"/>
        <v>62.02536681245133</v>
      </c>
      <c r="I104" s="90">
        <f t="shared" si="10"/>
        <v>50.702109759477764</v>
      </c>
      <c r="J104" s="90">
        <f t="shared" si="11"/>
        <v>113.16545760719174</v>
      </c>
    </row>
    <row r="105" spans="1:10" ht="18.75" customHeight="1">
      <c r="A105" s="28" t="s">
        <v>74</v>
      </c>
      <c r="B105" s="29"/>
      <c r="C105" s="30"/>
      <c r="D105" s="79"/>
      <c r="E105" s="61"/>
      <c r="F105" s="61"/>
      <c r="G105" s="86"/>
      <c r="H105" s="42"/>
      <c r="I105" s="51"/>
      <c r="J105" s="51"/>
    </row>
    <row r="106" spans="1:10" ht="12.75">
      <c r="A106" s="17" t="s">
        <v>75</v>
      </c>
      <c r="B106" s="32">
        <v>22605.7</v>
      </c>
      <c r="C106" s="32">
        <v>23906.8</v>
      </c>
      <c r="D106" s="75">
        <v>27778.3</v>
      </c>
      <c r="E106" s="75">
        <v>28303.5</v>
      </c>
      <c r="F106" s="62">
        <v>14632</v>
      </c>
      <c r="G106" s="75">
        <v>15040.9</v>
      </c>
      <c r="H106" s="42">
        <f aca="true" t="shared" si="13" ref="H106:H126">F106/D106*100</f>
        <v>52.67420972485718</v>
      </c>
      <c r="I106" s="51">
        <f aca="true" t="shared" si="14" ref="I106:I126">F106/E106*100</f>
        <v>51.69678661649619</v>
      </c>
      <c r="J106" s="51">
        <f aca="true" t="shared" si="15" ref="J106:J112">F106/G106*100</f>
        <v>97.281412681422</v>
      </c>
    </row>
    <row r="107" spans="1:10" ht="12.75">
      <c r="A107" s="33" t="s">
        <v>76</v>
      </c>
      <c r="B107" s="34">
        <v>18779.3</v>
      </c>
      <c r="C107" s="34">
        <v>17811.9</v>
      </c>
      <c r="D107" s="76">
        <v>22669.7</v>
      </c>
      <c r="E107" s="76">
        <v>22708.3</v>
      </c>
      <c r="F107" s="63">
        <v>9833</v>
      </c>
      <c r="G107" s="76">
        <v>10791.8</v>
      </c>
      <c r="H107" s="42">
        <f t="shared" si="13"/>
        <v>43.37507774694857</v>
      </c>
      <c r="I107" s="51">
        <f t="shared" si="14"/>
        <v>43.301347965281415</v>
      </c>
      <c r="J107" s="51">
        <f t="shared" si="15"/>
        <v>91.1154765655405</v>
      </c>
    </row>
    <row r="108" spans="1:10" ht="12.75">
      <c r="A108" s="33" t="s">
        <v>77</v>
      </c>
      <c r="B108" s="34">
        <v>1201</v>
      </c>
      <c r="C108" s="34">
        <v>1225.7</v>
      </c>
      <c r="D108" s="76">
        <v>1020.6</v>
      </c>
      <c r="E108" s="76">
        <v>1094.8</v>
      </c>
      <c r="F108" s="63">
        <v>708.3</v>
      </c>
      <c r="G108" s="76">
        <v>696.1</v>
      </c>
      <c r="H108" s="42">
        <f t="shared" si="13"/>
        <v>69.40035273368606</v>
      </c>
      <c r="I108" s="51">
        <f t="shared" si="14"/>
        <v>64.6967482645232</v>
      </c>
      <c r="J108" s="51">
        <f t="shared" si="15"/>
        <v>101.7526217497486</v>
      </c>
    </row>
    <row r="109" spans="1:10" ht="12.75">
      <c r="A109" s="33" t="s">
        <v>78</v>
      </c>
      <c r="B109" s="34">
        <f aca="true" t="shared" si="16" ref="B109:G109">B106-B107-B108</f>
        <v>2625.4000000000015</v>
      </c>
      <c r="C109" s="34">
        <f t="shared" si="16"/>
        <v>4869.199999999998</v>
      </c>
      <c r="D109" s="76">
        <f t="shared" si="16"/>
        <v>4087.9999999999986</v>
      </c>
      <c r="E109" s="76">
        <f t="shared" si="16"/>
        <v>4500.400000000001</v>
      </c>
      <c r="F109" s="63">
        <f t="shared" si="16"/>
        <v>4090.7</v>
      </c>
      <c r="G109" s="76">
        <f t="shared" si="16"/>
        <v>3553.0000000000005</v>
      </c>
      <c r="H109" s="42">
        <f t="shared" si="13"/>
        <v>100.06604696673193</v>
      </c>
      <c r="I109" s="51">
        <f t="shared" si="14"/>
        <v>90.8963647675762</v>
      </c>
      <c r="J109" s="51">
        <f t="shared" si="15"/>
        <v>115.13368983957217</v>
      </c>
    </row>
    <row r="110" spans="1:10" ht="20.25" customHeight="1">
      <c r="A110" s="35" t="s">
        <v>79</v>
      </c>
      <c r="B110" s="36">
        <v>955.2</v>
      </c>
      <c r="C110" s="36">
        <v>955.2</v>
      </c>
      <c r="D110" s="77">
        <v>1025.9</v>
      </c>
      <c r="E110" s="77">
        <v>1035.9</v>
      </c>
      <c r="F110" s="62">
        <v>466.2</v>
      </c>
      <c r="G110" s="75">
        <v>431.7</v>
      </c>
      <c r="H110" s="42">
        <f t="shared" si="13"/>
        <v>45.443025636026896</v>
      </c>
      <c r="I110" s="51">
        <f t="shared" si="14"/>
        <v>45.00434404865334</v>
      </c>
      <c r="J110" s="51">
        <f t="shared" si="15"/>
        <v>107.99166087560805</v>
      </c>
    </row>
    <row r="111" spans="1:10" ht="31.5" customHeight="1">
      <c r="A111" s="17" t="s">
        <v>80</v>
      </c>
      <c r="B111" s="32">
        <v>1518.1</v>
      </c>
      <c r="C111" s="32">
        <v>1999.5</v>
      </c>
      <c r="D111" s="75">
        <v>3145.4</v>
      </c>
      <c r="E111" s="75">
        <v>3074.3</v>
      </c>
      <c r="F111" s="62">
        <v>1494</v>
      </c>
      <c r="G111" s="75">
        <v>769.5</v>
      </c>
      <c r="H111" s="42">
        <f t="shared" si="13"/>
        <v>47.49793349017613</v>
      </c>
      <c r="I111" s="51">
        <f t="shared" si="14"/>
        <v>48.596428455258106</v>
      </c>
      <c r="J111" s="51">
        <f t="shared" si="15"/>
        <v>194.1520467836257</v>
      </c>
    </row>
    <row r="112" spans="1:10" ht="19.5" customHeight="1">
      <c r="A112" s="17" t="s">
        <v>81</v>
      </c>
      <c r="B112" s="32" t="e">
        <f>B113+B114+B116+#REF!</f>
        <v>#REF!</v>
      </c>
      <c r="C112" s="32">
        <v>15011</v>
      </c>
      <c r="D112" s="75">
        <f>D113+D114+D115+D116</f>
        <v>35783.3</v>
      </c>
      <c r="E112" s="75">
        <v>41567</v>
      </c>
      <c r="F112" s="62">
        <v>6258.1</v>
      </c>
      <c r="G112" s="75">
        <v>7682.9</v>
      </c>
      <c r="H112" s="42">
        <f t="shared" si="13"/>
        <v>17.488884479631558</v>
      </c>
      <c r="I112" s="51">
        <f t="shared" si="14"/>
        <v>15.05545264272139</v>
      </c>
      <c r="J112" s="51">
        <f t="shared" si="15"/>
        <v>81.4549193663851</v>
      </c>
    </row>
    <row r="113" spans="1:10" ht="12.75">
      <c r="A113" s="18" t="s">
        <v>82</v>
      </c>
      <c r="B113" s="37">
        <v>115</v>
      </c>
      <c r="C113" s="37">
        <v>255.5</v>
      </c>
      <c r="D113" s="78">
        <v>110</v>
      </c>
      <c r="E113" s="78">
        <v>110</v>
      </c>
      <c r="F113" s="64">
        <v>24.1</v>
      </c>
      <c r="G113" s="78">
        <v>5.6</v>
      </c>
      <c r="H113" s="42">
        <f t="shared" si="13"/>
        <v>21.90909090909091</v>
      </c>
      <c r="I113" s="51">
        <f t="shared" si="14"/>
        <v>21.90909090909091</v>
      </c>
      <c r="J113" s="51" t="s">
        <v>145</v>
      </c>
    </row>
    <row r="114" spans="1:10" ht="12" customHeight="1">
      <c r="A114" s="33" t="s">
        <v>83</v>
      </c>
      <c r="B114" s="34">
        <v>14504</v>
      </c>
      <c r="C114" s="34">
        <v>14504</v>
      </c>
      <c r="D114" s="76">
        <v>35533.3</v>
      </c>
      <c r="E114" s="76">
        <v>39179.5</v>
      </c>
      <c r="F114" s="63">
        <v>6232.2</v>
      </c>
      <c r="G114" s="76">
        <v>7606.1</v>
      </c>
      <c r="H114" s="42">
        <f t="shared" si="13"/>
        <v>17.5390408433779</v>
      </c>
      <c r="I114" s="51">
        <f t="shared" si="14"/>
        <v>15.906787988616495</v>
      </c>
      <c r="J114" s="51">
        <f aca="true" t="shared" si="17" ref="J114:J120">F114/G114*100</f>
        <v>81.93686646244461</v>
      </c>
    </row>
    <row r="115" spans="1:10" ht="12" customHeight="1" hidden="1">
      <c r="A115" s="33" t="s">
        <v>107</v>
      </c>
      <c r="B115" s="34"/>
      <c r="C115" s="34"/>
      <c r="D115" s="76"/>
      <c r="E115" s="76"/>
      <c r="F115" s="63">
        <v>0</v>
      </c>
      <c r="G115" s="76"/>
      <c r="H115" s="42" t="e">
        <f t="shared" si="13"/>
        <v>#DIV/0!</v>
      </c>
      <c r="I115" s="51" t="e">
        <f t="shared" si="14"/>
        <v>#DIV/0!</v>
      </c>
      <c r="J115" s="51" t="e">
        <f t="shared" si="17"/>
        <v>#DIV/0!</v>
      </c>
    </row>
    <row r="116" spans="1:10" ht="22.5" customHeight="1">
      <c r="A116" s="33" t="s">
        <v>84</v>
      </c>
      <c r="B116" s="34"/>
      <c r="C116" s="34">
        <v>251.5</v>
      </c>
      <c r="D116" s="76">
        <v>140</v>
      </c>
      <c r="E116" s="76">
        <v>161.8</v>
      </c>
      <c r="F116" s="63">
        <v>3.8</v>
      </c>
      <c r="G116" s="76">
        <v>71.2</v>
      </c>
      <c r="H116" s="42">
        <f t="shared" si="13"/>
        <v>2.7142857142857144</v>
      </c>
      <c r="I116" s="51">
        <f t="shared" si="14"/>
        <v>2.348578491965389</v>
      </c>
      <c r="J116" s="51">
        <f t="shared" si="17"/>
        <v>5.337078651685393</v>
      </c>
    </row>
    <row r="117" spans="1:10" ht="21" customHeight="1">
      <c r="A117" s="17" t="s">
        <v>85</v>
      </c>
      <c r="B117" s="32" t="e">
        <f>B118+B119+B120+#REF!</f>
        <v>#REF!</v>
      </c>
      <c r="C117" s="32">
        <v>31510</v>
      </c>
      <c r="D117" s="75">
        <f>D118+D119+D120</f>
        <v>12541.4</v>
      </c>
      <c r="E117" s="75">
        <v>14338.8</v>
      </c>
      <c r="F117" s="62">
        <v>6457.8</v>
      </c>
      <c r="G117" s="75">
        <v>6637.1</v>
      </c>
      <c r="H117" s="42">
        <f t="shared" si="13"/>
        <v>51.49185896311417</v>
      </c>
      <c r="I117" s="51">
        <f t="shared" si="14"/>
        <v>45.03724161017659</v>
      </c>
      <c r="J117" s="51">
        <f t="shared" si="17"/>
        <v>97.29851893146103</v>
      </c>
    </row>
    <row r="118" spans="1:10" ht="12.75">
      <c r="A118" s="33" t="s">
        <v>86</v>
      </c>
      <c r="B118" s="34">
        <v>5320.1</v>
      </c>
      <c r="C118" s="34">
        <v>12070.9</v>
      </c>
      <c r="D118" s="76">
        <v>3913.4</v>
      </c>
      <c r="E118" s="76">
        <v>4311.9</v>
      </c>
      <c r="F118" s="63">
        <v>1801.2</v>
      </c>
      <c r="G118" s="76">
        <v>878.8</v>
      </c>
      <c r="H118" s="42">
        <f t="shared" si="13"/>
        <v>46.026473143558036</v>
      </c>
      <c r="I118" s="51">
        <f t="shared" si="14"/>
        <v>41.772768385166636</v>
      </c>
      <c r="J118" s="51">
        <f t="shared" si="17"/>
        <v>204.96131087847064</v>
      </c>
    </row>
    <row r="119" spans="1:10" ht="12.75">
      <c r="A119" s="33" t="s">
        <v>87</v>
      </c>
      <c r="B119" s="34">
        <v>2030.1</v>
      </c>
      <c r="C119" s="34">
        <v>2955.8</v>
      </c>
      <c r="D119" s="76">
        <v>1292.8</v>
      </c>
      <c r="E119" s="76">
        <v>3268.3</v>
      </c>
      <c r="F119" s="63">
        <v>1648.3</v>
      </c>
      <c r="G119" s="76">
        <v>2158.4</v>
      </c>
      <c r="H119" s="42">
        <f t="shared" si="13"/>
        <v>127.49845297029702</v>
      </c>
      <c r="I119" s="51">
        <f t="shared" si="14"/>
        <v>50.43294679191016</v>
      </c>
      <c r="J119" s="51">
        <f t="shared" si="17"/>
        <v>76.36675315048184</v>
      </c>
    </row>
    <row r="120" spans="1:10" ht="12.75">
      <c r="A120" s="33" t="s">
        <v>88</v>
      </c>
      <c r="B120" s="34">
        <v>11059.9</v>
      </c>
      <c r="C120" s="34">
        <v>16310</v>
      </c>
      <c r="D120" s="76">
        <v>7335.2</v>
      </c>
      <c r="E120" s="76">
        <v>6758.6</v>
      </c>
      <c r="F120" s="63">
        <v>2306.2</v>
      </c>
      <c r="G120" s="76">
        <v>3599.9</v>
      </c>
      <c r="H120" s="42">
        <f t="shared" si="13"/>
        <v>31.440178863562</v>
      </c>
      <c r="I120" s="51">
        <f t="shared" si="14"/>
        <v>34.12245139525937</v>
      </c>
      <c r="J120" s="51">
        <f t="shared" si="17"/>
        <v>64.06289063585099</v>
      </c>
    </row>
    <row r="121" spans="1:10" ht="19.5" customHeight="1">
      <c r="A121" s="17" t="s">
        <v>89</v>
      </c>
      <c r="B121" s="30">
        <v>229.4</v>
      </c>
      <c r="C121" s="30">
        <v>486.2</v>
      </c>
      <c r="D121" s="79">
        <v>77.2</v>
      </c>
      <c r="E121" s="79">
        <v>282</v>
      </c>
      <c r="F121" s="61">
        <v>0</v>
      </c>
      <c r="G121" s="79">
        <v>0</v>
      </c>
      <c r="H121" s="42">
        <f t="shared" si="13"/>
        <v>0</v>
      </c>
      <c r="I121" s="51">
        <f t="shared" si="14"/>
        <v>0</v>
      </c>
      <c r="J121" s="51"/>
    </row>
    <row r="122" spans="1:10" ht="19.5" customHeight="1">
      <c r="A122" s="17" t="s">
        <v>90</v>
      </c>
      <c r="B122" s="32">
        <v>135212.7</v>
      </c>
      <c r="C122" s="32">
        <v>153395.9</v>
      </c>
      <c r="D122" s="75">
        <v>182878</v>
      </c>
      <c r="E122" s="75">
        <v>221803</v>
      </c>
      <c r="F122" s="62">
        <v>116393.3</v>
      </c>
      <c r="G122" s="75">
        <v>88733.7</v>
      </c>
      <c r="H122" s="42">
        <f t="shared" si="13"/>
        <v>63.64532639245836</v>
      </c>
      <c r="I122" s="51">
        <f t="shared" si="14"/>
        <v>52.47598093803961</v>
      </c>
      <c r="J122" s="51">
        <f>F122/G122*100</f>
        <v>131.17147149279248</v>
      </c>
    </row>
    <row r="123" spans="1:10" ht="12.75">
      <c r="A123" s="18" t="s">
        <v>119</v>
      </c>
      <c r="B123" s="32"/>
      <c r="C123" s="32"/>
      <c r="D123" s="78">
        <v>171825.9</v>
      </c>
      <c r="E123" s="78">
        <v>188274</v>
      </c>
      <c r="F123" s="64">
        <v>101346.2</v>
      </c>
      <c r="G123" s="75"/>
      <c r="H123" s="42">
        <f t="shared" si="13"/>
        <v>58.981911341654545</v>
      </c>
      <c r="I123" s="51">
        <f t="shared" si="14"/>
        <v>53.82910014128345</v>
      </c>
      <c r="J123" s="51"/>
    </row>
    <row r="124" spans="1:10" ht="12.75">
      <c r="A124" s="33" t="s">
        <v>76</v>
      </c>
      <c r="B124" s="34">
        <v>97000.4</v>
      </c>
      <c r="C124" s="34">
        <v>107165.4</v>
      </c>
      <c r="D124" s="76">
        <v>7620.4</v>
      </c>
      <c r="E124" s="76">
        <v>7678.2</v>
      </c>
      <c r="F124" s="63">
        <v>4343.5</v>
      </c>
      <c r="G124" s="76">
        <v>70147.2</v>
      </c>
      <c r="H124" s="42">
        <f t="shared" si="13"/>
        <v>56.998320298147085</v>
      </c>
      <c r="I124" s="51">
        <f t="shared" si="14"/>
        <v>56.569248000833525</v>
      </c>
      <c r="J124" s="51">
        <f>F124/G124*100</f>
        <v>6.191979152410931</v>
      </c>
    </row>
    <row r="125" spans="1:10" ht="22.5" customHeight="1">
      <c r="A125" s="17" t="s">
        <v>108</v>
      </c>
      <c r="B125" s="32" t="e">
        <f>#REF!+#REF!</f>
        <v>#REF!</v>
      </c>
      <c r="C125" s="32">
        <v>22454.4</v>
      </c>
      <c r="D125" s="75">
        <v>20257.6</v>
      </c>
      <c r="E125" s="75">
        <v>25523.6</v>
      </c>
      <c r="F125" s="62">
        <v>15567.4</v>
      </c>
      <c r="G125" s="75">
        <v>11246.9</v>
      </c>
      <c r="H125" s="42">
        <f t="shared" si="13"/>
        <v>76.84720796145645</v>
      </c>
      <c r="I125" s="51">
        <f t="shared" si="14"/>
        <v>60.992179786550494</v>
      </c>
      <c r="J125" s="51">
        <f>F125/G125*100</f>
        <v>138.41502991935556</v>
      </c>
    </row>
    <row r="126" spans="1:10" ht="12.75">
      <c r="A126" s="18" t="s">
        <v>119</v>
      </c>
      <c r="B126" s="34">
        <v>12902.2</v>
      </c>
      <c r="C126" s="34">
        <v>12847</v>
      </c>
      <c r="D126" s="76">
        <v>20143.1</v>
      </c>
      <c r="E126" s="76">
        <v>25291.6</v>
      </c>
      <c r="F126" s="63">
        <v>13712.7</v>
      </c>
      <c r="G126" s="76"/>
      <c r="H126" s="42">
        <f t="shared" si="13"/>
        <v>68.07641326310251</v>
      </c>
      <c r="I126" s="51">
        <f t="shared" si="14"/>
        <v>54.21839662180329</v>
      </c>
      <c r="J126" s="51"/>
    </row>
    <row r="127" spans="1:10" ht="12.75">
      <c r="A127" s="33" t="s">
        <v>78</v>
      </c>
      <c r="B127" s="34" t="e">
        <f>#REF!-B126-#REF!</f>
        <v>#REF!</v>
      </c>
      <c r="C127" s="34" t="e">
        <f>#REF!-C126-#REF!</f>
        <v>#REF!</v>
      </c>
      <c r="D127" s="76">
        <f>D125-D126</f>
        <v>114.5</v>
      </c>
      <c r="E127" s="76">
        <f>E125-E126</f>
        <v>232</v>
      </c>
      <c r="F127" s="76">
        <f>F125-F126</f>
        <v>1854.699999999999</v>
      </c>
      <c r="G127" s="76">
        <v>4244.2</v>
      </c>
      <c r="H127" s="42" t="s">
        <v>146</v>
      </c>
      <c r="I127" s="51" t="s">
        <v>147</v>
      </c>
      <c r="J127" s="51">
        <f>F127/G127*100</f>
        <v>43.69963715187784</v>
      </c>
    </row>
    <row r="128" spans="1:10" ht="12.75">
      <c r="A128" s="17" t="s">
        <v>91</v>
      </c>
      <c r="B128" s="32" t="e">
        <f>#REF!+#REF!+#REF!</f>
        <v>#REF!</v>
      </c>
      <c r="C128" s="32">
        <v>25925.6</v>
      </c>
      <c r="D128" s="75"/>
      <c r="E128" s="75"/>
      <c r="F128" s="62">
        <v>0</v>
      </c>
      <c r="G128" s="75">
        <v>13002.4</v>
      </c>
      <c r="H128" s="42"/>
      <c r="I128" s="51"/>
      <c r="J128" s="51">
        <f>F128/G128*100</f>
        <v>0</v>
      </c>
    </row>
    <row r="129" spans="1:10" ht="21.75" customHeight="1">
      <c r="A129" s="17" t="s">
        <v>92</v>
      </c>
      <c r="B129" s="32">
        <f>B130+B131+B132</f>
        <v>6708.9</v>
      </c>
      <c r="C129" s="32">
        <v>12498.4</v>
      </c>
      <c r="D129" s="75">
        <f>D130+D131+D132</f>
        <v>4356.799999999999</v>
      </c>
      <c r="E129" s="75">
        <v>16269.2</v>
      </c>
      <c r="F129" s="62">
        <v>5205.1</v>
      </c>
      <c r="G129" s="75">
        <v>784.8</v>
      </c>
      <c r="H129" s="42">
        <f aca="true" t="shared" si="18" ref="H129:H135">F129/D129*100</f>
        <v>119.47071244950425</v>
      </c>
      <c r="I129" s="51">
        <f aca="true" t="shared" si="19" ref="I129:I137">F129/E129*100</f>
        <v>31.99358296658717</v>
      </c>
      <c r="J129" s="51" t="s">
        <v>148</v>
      </c>
    </row>
    <row r="130" spans="1:10" ht="17.25" customHeight="1">
      <c r="A130" s="33" t="s">
        <v>93</v>
      </c>
      <c r="B130" s="34">
        <v>178.9</v>
      </c>
      <c r="C130" s="34">
        <v>178.9</v>
      </c>
      <c r="D130" s="76">
        <v>280.1</v>
      </c>
      <c r="E130" s="76">
        <v>280.1</v>
      </c>
      <c r="F130" s="63">
        <v>62.7</v>
      </c>
      <c r="G130" s="76">
        <v>54.8</v>
      </c>
      <c r="H130" s="42">
        <f t="shared" si="18"/>
        <v>22.38486254908961</v>
      </c>
      <c r="I130" s="51">
        <f t="shared" si="19"/>
        <v>22.38486254908961</v>
      </c>
      <c r="J130" s="51">
        <f>F130/G130*100</f>
        <v>114.4160583941606</v>
      </c>
    </row>
    <row r="131" spans="1:10" ht="16.5" customHeight="1">
      <c r="A131" s="33" t="s">
        <v>94</v>
      </c>
      <c r="B131" s="34">
        <v>5463.4</v>
      </c>
      <c r="C131" s="34">
        <v>11252.9</v>
      </c>
      <c r="D131" s="76">
        <v>1866.5</v>
      </c>
      <c r="E131" s="76">
        <v>9572.8</v>
      </c>
      <c r="F131" s="63">
        <v>2880.9</v>
      </c>
      <c r="G131" s="76">
        <v>1.6</v>
      </c>
      <c r="H131" s="42">
        <f t="shared" si="18"/>
        <v>154.3477096169301</v>
      </c>
      <c r="I131" s="51">
        <f t="shared" si="19"/>
        <v>30.09464315560756</v>
      </c>
      <c r="J131" s="51"/>
    </row>
    <row r="132" spans="1:10" ht="18" customHeight="1">
      <c r="A132" s="18" t="s">
        <v>95</v>
      </c>
      <c r="B132" s="34">
        <v>1066.6</v>
      </c>
      <c r="C132" s="34">
        <v>1066.6</v>
      </c>
      <c r="D132" s="76">
        <v>2210.2</v>
      </c>
      <c r="E132" s="76">
        <v>3702.4</v>
      </c>
      <c r="F132" s="63">
        <v>2154.9</v>
      </c>
      <c r="G132" s="76">
        <v>728.4</v>
      </c>
      <c r="H132" s="42">
        <f t="shared" si="18"/>
        <v>97.49796398515973</v>
      </c>
      <c r="I132" s="51">
        <f t="shared" si="19"/>
        <v>58.202787381158174</v>
      </c>
      <c r="J132" s="51" t="s">
        <v>138</v>
      </c>
    </row>
    <row r="133" spans="1:10" ht="22.5" customHeight="1">
      <c r="A133" s="38" t="s">
        <v>96</v>
      </c>
      <c r="B133" s="34"/>
      <c r="C133" s="34"/>
      <c r="D133" s="75">
        <v>245.2</v>
      </c>
      <c r="E133" s="75">
        <v>245.4</v>
      </c>
      <c r="F133" s="62">
        <v>97</v>
      </c>
      <c r="G133" s="75">
        <v>771.9</v>
      </c>
      <c r="H133" s="42">
        <f t="shared" si="18"/>
        <v>39.55954323001632</v>
      </c>
      <c r="I133" s="51">
        <f t="shared" si="19"/>
        <v>39.52730236348818</v>
      </c>
      <c r="J133" s="51">
        <f>F133/G133*100</f>
        <v>12.566394610700868</v>
      </c>
    </row>
    <row r="134" spans="1:10" ht="0.75" customHeight="1">
      <c r="A134" s="39" t="s">
        <v>97</v>
      </c>
      <c r="B134" s="34"/>
      <c r="C134" s="34"/>
      <c r="D134" s="76"/>
      <c r="E134" s="76"/>
      <c r="F134" s="63"/>
      <c r="G134" s="76"/>
      <c r="H134" s="42" t="e">
        <f t="shared" si="18"/>
        <v>#DIV/0!</v>
      </c>
      <c r="I134" s="51" t="e">
        <f t="shared" si="19"/>
        <v>#DIV/0!</v>
      </c>
      <c r="J134" s="51" t="e">
        <f>F134/G134*100</f>
        <v>#DIV/0!</v>
      </c>
    </row>
    <row r="135" spans="1:10" ht="14.25" hidden="1">
      <c r="A135" s="39" t="s">
        <v>98</v>
      </c>
      <c r="B135" s="34"/>
      <c r="C135" s="34"/>
      <c r="D135" s="76"/>
      <c r="E135" s="76"/>
      <c r="F135" s="63"/>
      <c r="G135" s="76"/>
      <c r="H135" s="42" t="e">
        <f t="shared" si="18"/>
        <v>#DIV/0!</v>
      </c>
      <c r="I135" s="51" t="e">
        <f t="shared" si="19"/>
        <v>#DIV/0!</v>
      </c>
      <c r="J135" s="51" t="e">
        <f>F135/G135*100</f>
        <v>#DIV/0!</v>
      </c>
    </row>
    <row r="136" spans="1:10" ht="15" customHeight="1">
      <c r="A136" s="39" t="s">
        <v>130</v>
      </c>
      <c r="B136" s="34"/>
      <c r="C136" s="34"/>
      <c r="D136" s="76"/>
      <c r="E136" s="76">
        <v>26755.6</v>
      </c>
      <c r="F136" s="63">
        <v>15470.2</v>
      </c>
      <c r="G136" s="76"/>
      <c r="H136" s="42"/>
      <c r="I136" s="51">
        <f t="shared" si="19"/>
        <v>57.820418902958636</v>
      </c>
      <c r="J136" s="51"/>
    </row>
    <row r="137" spans="1:10" s="101" customFormat="1" ht="23.25" customHeight="1">
      <c r="A137" s="91" t="s">
        <v>99</v>
      </c>
      <c r="B137" s="92" t="e">
        <f>B106+B110+B111+B112+B117+B121+B122+B125+B128+B129+#REF!</f>
        <v>#REF!</v>
      </c>
      <c r="C137" s="92" t="e">
        <f>C106+C110+C111+C112+C117+C121+C122+C125+C128+C129+#REF!</f>
        <v>#REF!</v>
      </c>
      <c r="D137" s="92">
        <f>D106+D110+D111+D112+D117+D121+D122+D125+D128+D129+D133</f>
        <v>288089.1</v>
      </c>
      <c r="E137" s="92">
        <f>E106+E110+E111+E112+E117+E121+E122+E125+E128+E129+E133</f>
        <v>352442.7</v>
      </c>
      <c r="F137" s="92">
        <f>F106+F110+F111+F112+F117+F121+F122+F125+F128+F129+F133</f>
        <v>166570.9</v>
      </c>
      <c r="G137" s="92">
        <f>G106+G110+G111+G112+G117+G121+G122+G125+G128+G129+G133</f>
        <v>145101.79999999996</v>
      </c>
      <c r="H137" s="89">
        <f>F137/D137*100</f>
        <v>57.81923023120278</v>
      </c>
      <c r="I137" s="90">
        <f t="shared" si="19"/>
        <v>47.26183859106742</v>
      </c>
      <c r="J137" s="90">
        <f>F137/G137*100</f>
        <v>114.79588812819692</v>
      </c>
    </row>
    <row r="138" spans="1:10" ht="25.5">
      <c r="A138" s="40" t="s">
        <v>100</v>
      </c>
      <c r="B138" s="29" t="e">
        <f aca="true" t="shared" si="20" ref="B138:G138">B104-B137</f>
        <v>#REF!</v>
      </c>
      <c r="C138" s="29" t="e">
        <f t="shared" si="20"/>
        <v>#REF!</v>
      </c>
      <c r="D138" s="80">
        <f t="shared" si="20"/>
        <v>-3788.5</v>
      </c>
      <c r="E138" s="80">
        <f t="shared" si="20"/>
        <v>-4649.500000000058</v>
      </c>
      <c r="F138" s="65">
        <f t="shared" si="20"/>
        <v>9767.589999999997</v>
      </c>
      <c r="G138" s="80">
        <f t="shared" si="20"/>
        <v>10721.800000000017</v>
      </c>
      <c r="H138" s="41"/>
      <c r="I138" s="31"/>
      <c r="J138" s="31"/>
    </row>
    <row r="139" spans="1:7" ht="12.75">
      <c r="A139" s="1"/>
      <c r="B139" s="1"/>
      <c r="C139" s="1"/>
      <c r="D139" s="82"/>
      <c r="E139" s="54"/>
      <c r="F139" s="54"/>
      <c r="G139" s="82"/>
    </row>
    <row r="140" spans="1:7" ht="22.5" customHeight="1">
      <c r="A140" t="s">
        <v>154</v>
      </c>
      <c r="E140" s="118"/>
      <c r="F140" s="118"/>
      <c r="G140" s="118"/>
    </row>
    <row r="141" spans="1:9" ht="12.75">
      <c r="A141" s="1"/>
      <c r="F141" s="69"/>
      <c r="G141" s="116"/>
      <c r="H141" s="116"/>
      <c r="I141" s="116"/>
    </row>
  </sheetData>
  <mergeCells count="9">
    <mergeCell ref="A1:J1"/>
    <mergeCell ref="I2:J2"/>
    <mergeCell ref="A45:B45"/>
    <mergeCell ref="G141:I141"/>
    <mergeCell ref="A96:B96"/>
    <mergeCell ref="E140:G140"/>
    <mergeCell ref="A77:B77"/>
    <mergeCell ref="A78:B78"/>
    <mergeCell ref="A88:B8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comp</cp:lastModifiedBy>
  <cp:lastPrinted>2012-08-13T06:34:22Z</cp:lastPrinted>
  <dcterms:created xsi:type="dcterms:W3CDTF">2006-03-13T07:15:44Z</dcterms:created>
  <dcterms:modified xsi:type="dcterms:W3CDTF">2012-08-13T10:35:17Z</dcterms:modified>
  <cp:category/>
  <cp:version/>
  <cp:contentType/>
  <cp:contentStatus/>
</cp:coreProperties>
</file>