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04" sheetId="1" r:id="rId1"/>
  </sheets>
  <definedNames>
    <definedName name="_xlnm.Print_Titles" localSheetId="0">'на 01.04'!$3:$3</definedName>
  </definedNames>
  <calcPr fullCalcOnLoad="1"/>
</workbook>
</file>

<file path=xl/sharedStrings.xml><?xml version="1.0" encoding="utf-8"?>
<sst xmlns="http://schemas.openxmlformats.org/spreadsheetml/2006/main" count="142" uniqueCount="134">
  <si>
    <t>Прочие безвозмездные поступления</t>
  </si>
  <si>
    <t xml:space="preserve"> Невыясненные поступления, зачисляемые в бюджеты муниципальных районов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</si>
  <si>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</si>
  <si>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</si>
  <si>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</si>
  <si>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</si>
  <si>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</si>
  <si>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</si>
  <si>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</si>
  <si>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</si>
  <si>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</si>
  <si>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</si>
  <si>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</si>
  <si>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</si>
  <si>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</si>
  <si>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</si>
  <si>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</si>
  <si>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</si>
  <si>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</si>
  <si>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</si>
  <si>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</si>
  <si>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</si>
  <si>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</si>
  <si>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</si>
  <si>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</si>
  <si>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>% исп. к утверж. плану</t>
  </si>
  <si>
    <t xml:space="preserve">Налог на прибыль организаций, зачисл.  до        1 января 2005 г. в местные бюджеты </t>
  </si>
  <si>
    <t>(тыс.руб.)</t>
  </si>
  <si>
    <t>Прочие налоги и сборы</t>
  </si>
  <si>
    <t>ДОХОДЫ ОТ ОКАЗАНИЯ ПЛАТНЫХ УСЛУГ И КОМПЕНСАЦИЯ ЗАТРАТ ГОСУДАРСТВА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</si>
  <si>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</si>
  <si>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</si>
  <si>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</si>
  <si>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</si>
  <si>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</si>
  <si>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>Государственная пошлина за совершение нотариальных действий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</si>
  <si>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</si>
  <si>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</si>
  <si>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</si>
  <si>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</si>
  <si>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</si>
  <si>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</si>
  <si>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</si>
  <si>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</si>
  <si>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</si>
  <si>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</si>
  <si>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</si>
  <si>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</si>
  <si>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Утвержд. план           на 2010 г.</t>
  </si>
  <si>
    <t>Уточнен. план на 2010 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</si>
  <si>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</si>
  <si>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</si>
  <si>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</si>
  <si>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Платежи от государственных и муниципальных унитарных предприятий</t>
  </si>
  <si>
    <t>Почие субсидии</t>
  </si>
  <si>
    <t>Проведение переписи</t>
  </si>
  <si>
    <t>ЗАГС</t>
  </si>
  <si>
    <t>Воинский учет</t>
  </si>
  <si>
    <t>Выплата единовр. пособий сиротам</t>
  </si>
  <si>
    <t>Классное руководство</t>
  </si>
  <si>
    <t xml:space="preserve"> Субвенции на передаваемые полномочия</t>
  </si>
  <si>
    <t>Компенсация род платы</t>
  </si>
  <si>
    <t>Денежные выплаты ФАПам</t>
  </si>
  <si>
    <t xml:space="preserve">    -общеообраз. Процесс</t>
  </si>
  <si>
    <t xml:space="preserve">     -дотация поселениям</t>
  </si>
  <si>
    <t>из них:</t>
  </si>
  <si>
    <t xml:space="preserve">    - жилье по соцнайму</t>
  </si>
  <si>
    <t xml:space="preserve">    - содержание дорог в границах  МР</t>
  </si>
  <si>
    <t xml:space="preserve">    - содержание дорог в границах  поселений</t>
  </si>
  <si>
    <t xml:space="preserve">    - организация опеки</t>
  </si>
  <si>
    <t xml:space="preserve">   -адм. Комиссии</t>
  </si>
  <si>
    <t xml:space="preserve">   -ведение учета</t>
  </si>
  <si>
    <t>Прочие субвенции (КДН)</t>
  </si>
  <si>
    <t xml:space="preserve">     -проездные билеты</t>
  </si>
  <si>
    <t xml:space="preserve">    - комплектование  книжного фонда</t>
  </si>
  <si>
    <t>Возврат остатков</t>
  </si>
  <si>
    <t xml:space="preserve">   Субсидии  по обеспечению жильем граждан по ФЦП "Соц.развитие села"</t>
  </si>
  <si>
    <t xml:space="preserve">   Субсидии молодым семьям по ФЦП "Жилище"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</si>
  <si>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</si>
  <si>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</si>
  <si>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</si>
  <si>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</si>
  <si>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</si>
  <si>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</si>
  <si>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</si>
  <si>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</si>
  <si>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</si>
  <si>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</si>
  <si>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</si>
  <si>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</si>
  <si>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</si>
  <si>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</si>
  <si>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</si>
  <si>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</si>
  <si>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</si>
  <si>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</si>
  <si>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</si>
  <si>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</si>
  <si>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</si>
  <si>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</si>
  <si>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</si>
  <si>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 xml:space="preserve">    - расходы на содержание ФСК</t>
  </si>
  <si>
    <t xml:space="preserve">    - проведение мероприятий</t>
  </si>
  <si>
    <t xml:space="preserve">            ИТОГО РАСХОДОВ</t>
  </si>
  <si>
    <t>Результат исполнения бюджета (дефицит"--", профицит"+")</t>
  </si>
  <si>
    <t>св2р</t>
  </si>
  <si>
    <t xml:space="preserve">Прочие доходы от оказания платных услуг получ.средств бюджетов муниц.районов и компенсация затрат бюджетов </t>
  </si>
  <si>
    <t>Субсидии  бюджетам на осуществление кап.ремонта</t>
  </si>
  <si>
    <t xml:space="preserve">кап.ремонт соцкульт.сферы  </t>
  </si>
  <si>
    <t>Начальник финансового отдела</t>
  </si>
  <si>
    <t>И.Г. Васильева</t>
  </si>
  <si>
    <t>На поощрение лучших учителей</t>
  </si>
  <si>
    <t>На обеспечение жилыми помещениями детей-сирот</t>
  </si>
  <si>
    <t xml:space="preserve">Прочие межбюджетные трансферты, передаваемые бюджетам муниципальных районов 
</t>
  </si>
  <si>
    <t xml:space="preserve">    -Водные ресурсы 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</si>
  <si>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</si>
  <si>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</si>
  <si>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</si>
  <si>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Государственная пошлина за государственную регистрацию транспортных средств</t>
  </si>
  <si>
    <t>Субвенции бюджетам муниципальных районов на модернизацию региональных систем общего образования</t>
  </si>
  <si>
    <t xml:space="preserve">Прочие межбюджетные трансферты на возмещение налога на имущество
</t>
  </si>
  <si>
    <t xml:space="preserve">Прочие межбюджетные трансферты на профобучение женщин,находящихся в отпуске до 3 лет
</t>
  </si>
  <si>
    <t>% исп. 2012 г. к 2011г.</t>
  </si>
  <si>
    <t>Субсидии бюджетам МР на проведение энергоаудита</t>
  </si>
  <si>
    <t>Уточ.план на 2012 год</t>
  </si>
  <si>
    <t>Утвержд. план на 2012 год</t>
  </si>
  <si>
    <t>св3р</t>
  </si>
  <si>
    <t xml:space="preserve">Субсидии бюджетам МР на реализацию федеральных целевых программ </t>
  </si>
  <si>
    <t>Прочие безвозмездные поступления в бюджеты муниципального района и поселений</t>
  </si>
  <si>
    <t xml:space="preserve">  - Субсидии БУ и АУ</t>
  </si>
  <si>
    <t>Исполнено на 01.04.2012</t>
  </si>
  <si>
    <t xml:space="preserve">На составление (изменение и дополнение) списков кандидатов присяжных заседателей </t>
  </si>
  <si>
    <t xml:space="preserve"> ИСПОЛНЕНИЕ   КОНСОЛИДИРОВАННОГО БЮДЖЕТА  НА 01 апреля  2012 г.</t>
  </si>
  <si>
    <t>Исполнено на 01.04.2011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</si>
</sst>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13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64" fontId="1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1" fillId="4" borderId="1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wrapText="1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1" fillId="2" borderId="1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workbookViewId="0" topLeftCell="A1">
      <selection activeCell="J107" sqref="J107"/>
    </sheetView>
  </sheetViews>
  <sheetFormatPr defaultColWidth="9.00390625" defaultRowHeight="12.75"/>
  <cols>
    <col min="1" max="1" width="36.875" style="0" customWidth="1"/>
    <col min="2" max="2" width="10.25390625" style="0" hidden="1" customWidth="1"/>
    <col min="3" max="3" width="10.75390625" style="0" hidden="1" customWidth="1"/>
    <col min="4" max="4" width="12.75390625" style="51" customWidth="1"/>
    <col min="5" max="5" width="11.25390625" style="68" customWidth="1"/>
    <col min="6" max="6" width="11.00390625" style="68" customWidth="1"/>
    <col min="7" max="7" width="12.25390625" style="51" customWidth="1"/>
    <col min="8" max="8" width="8.00390625" style="0" customWidth="1"/>
    <col min="9" max="9" width="8.625" style="0" customWidth="1"/>
    <col min="10" max="10" width="7.625" style="0" customWidth="1"/>
  </cols>
  <sheetData>
    <row r="1" spans="1:10" ht="12.75">
      <c r="A1" s="109" t="s">
        <v>132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" customHeight="1">
      <c r="A2" s="1"/>
      <c r="B2" s="1"/>
      <c r="C2" s="1"/>
      <c r="D2" s="85"/>
      <c r="E2" s="55"/>
      <c r="F2" s="55"/>
      <c r="G2" s="85"/>
      <c r="H2" s="1"/>
      <c r="I2" s="110" t="s">
        <v>27</v>
      </c>
      <c r="J2" s="110"/>
    </row>
    <row r="3" spans="1:10" ht="54" customHeight="1">
      <c r="A3" s="9" t="s">
        <v>2</v>
      </c>
      <c r="B3" s="10" t="s">
        <v>48</v>
      </c>
      <c r="C3" s="10" t="s">
        <v>49</v>
      </c>
      <c r="D3" s="86" t="s">
        <v>124</v>
      </c>
      <c r="E3" s="56" t="s">
        <v>125</v>
      </c>
      <c r="F3" s="56" t="s">
        <v>130</v>
      </c>
      <c r="G3" s="86" t="s">
        <v>133</v>
      </c>
      <c r="H3" s="10" t="s">
        <v>25</v>
      </c>
      <c r="I3" s="10" t="s">
        <v>34</v>
      </c>
      <c r="J3" s="10" t="s">
        <v>122</v>
      </c>
    </row>
    <row r="4" spans="1:10" s="51" customFormat="1" ht="18.75" customHeight="1">
      <c r="A4" s="44" t="s">
        <v>19</v>
      </c>
      <c r="B4" s="43">
        <f aca="true" t="shared" si="0" ref="B4:G4">B5+B28</f>
        <v>59737.6</v>
      </c>
      <c r="C4" s="43">
        <f t="shared" si="0"/>
        <v>66222.79999999999</v>
      </c>
      <c r="D4" s="43">
        <f t="shared" si="0"/>
        <v>79888.6</v>
      </c>
      <c r="E4" s="43">
        <f t="shared" si="0"/>
        <v>80552.8</v>
      </c>
      <c r="F4" s="57">
        <f t="shared" si="0"/>
        <v>15909.199999999999</v>
      </c>
      <c r="G4" s="43">
        <f t="shared" si="0"/>
        <v>15025</v>
      </c>
      <c r="H4" s="43">
        <f aca="true" t="shared" si="1" ref="H4:H15">F4/D4*100</f>
        <v>19.91423056606324</v>
      </c>
      <c r="I4" s="52">
        <f aca="true" t="shared" si="2" ref="I4:I15">F4/E4*100</f>
        <v>19.75002731127906</v>
      </c>
      <c r="J4" s="52">
        <f aca="true" t="shared" si="3" ref="J4:J10">F4/G4*100</f>
        <v>105.88485856905156</v>
      </c>
    </row>
    <row r="5" spans="1:10" ht="17.25" customHeight="1">
      <c r="A5" s="4" t="s">
        <v>15</v>
      </c>
      <c r="B5" s="11">
        <f>B6+B8+B11+B14+B17+B21</f>
        <v>53452</v>
      </c>
      <c r="C5" s="11">
        <f>C6+C8+C11+C14+C17+C21+C27</f>
        <v>57462.99999999999</v>
      </c>
      <c r="D5" s="43">
        <f>D6+D8+D11+D14+D17+D21+D27</f>
        <v>73784.1</v>
      </c>
      <c r="E5" s="43">
        <f>E6+E8+E11+E14+E17+E21+E27</f>
        <v>73784.1</v>
      </c>
      <c r="F5" s="57">
        <f>F6+F8+F11+F14+F17+F21+F27</f>
        <v>14410.8</v>
      </c>
      <c r="G5" s="43">
        <f>G6+G8+G11+G14+G17+G21+G27</f>
        <v>13406.4</v>
      </c>
      <c r="H5" s="43">
        <f t="shared" si="1"/>
        <v>19.53103717467584</v>
      </c>
      <c r="I5" s="52">
        <f t="shared" si="2"/>
        <v>19.53103717467584</v>
      </c>
      <c r="J5" s="52">
        <f t="shared" si="3"/>
        <v>107.49194414607948</v>
      </c>
    </row>
    <row r="6" spans="1:10" ht="16.5" customHeight="1">
      <c r="A6" s="5" t="s">
        <v>20</v>
      </c>
      <c r="B6" s="12">
        <f aca="true" t="shared" si="4" ref="B6:G6">B7</f>
        <v>40554.9</v>
      </c>
      <c r="C6" s="12">
        <f t="shared" si="4"/>
        <v>40554.9</v>
      </c>
      <c r="D6" s="45">
        <f t="shared" si="4"/>
        <v>58238.8</v>
      </c>
      <c r="E6" s="45">
        <f t="shared" si="4"/>
        <v>58238.8</v>
      </c>
      <c r="F6" s="58">
        <f t="shared" si="4"/>
        <v>10255.3</v>
      </c>
      <c r="G6" s="45">
        <f t="shared" si="4"/>
        <v>9115.3</v>
      </c>
      <c r="H6" s="43">
        <f t="shared" si="1"/>
        <v>17.609051010666427</v>
      </c>
      <c r="I6" s="52">
        <f t="shared" si="2"/>
        <v>17.609051010666427</v>
      </c>
      <c r="J6" s="52">
        <f t="shared" si="3"/>
        <v>112.50644520750825</v>
      </c>
    </row>
    <row r="7" spans="1:10" ht="15" customHeight="1">
      <c r="A7" s="2" t="s">
        <v>3</v>
      </c>
      <c r="B7" s="13">
        <v>40554.9</v>
      </c>
      <c r="C7" s="13">
        <v>40554.9</v>
      </c>
      <c r="D7" s="46">
        <v>58238.8</v>
      </c>
      <c r="E7" s="46">
        <v>58238.8</v>
      </c>
      <c r="F7" s="59">
        <v>10255.3</v>
      </c>
      <c r="G7" s="46">
        <v>9115.3</v>
      </c>
      <c r="H7" s="43">
        <f t="shared" si="1"/>
        <v>17.609051010666427</v>
      </c>
      <c r="I7" s="52">
        <f t="shared" si="2"/>
        <v>17.609051010666427</v>
      </c>
      <c r="J7" s="52">
        <f t="shared" si="3"/>
        <v>112.50644520750825</v>
      </c>
    </row>
    <row r="8" spans="1:10" ht="17.25" customHeight="1">
      <c r="A8" s="5" t="s">
        <v>4</v>
      </c>
      <c r="B8" s="12">
        <f aca="true" t="shared" si="5" ref="B8:G8">B9+B10</f>
        <v>7100</v>
      </c>
      <c r="C8" s="12">
        <f t="shared" si="5"/>
        <v>9288.8</v>
      </c>
      <c r="D8" s="45">
        <f t="shared" si="5"/>
        <v>9870</v>
      </c>
      <c r="E8" s="45">
        <f t="shared" si="5"/>
        <v>9870</v>
      </c>
      <c r="F8" s="58">
        <f t="shared" si="5"/>
        <v>3125.1</v>
      </c>
      <c r="G8" s="45">
        <f t="shared" si="5"/>
        <v>2629.5</v>
      </c>
      <c r="H8" s="43">
        <f t="shared" si="1"/>
        <v>31.662613981762917</v>
      </c>
      <c r="I8" s="52">
        <f t="shared" si="2"/>
        <v>31.662613981762917</v>
      </c>
      <c r="J8" s="52">
        <f t="shared" si="3"/>
        <v>118.84768967484311</v>
      </c>
    </row>
    <row r="9" spans="1:10" ht="25.5" customHeight="1">
      <c r="A9" s="3" t="s">
        <v>13</v>
      </c>
      <c r="B9" s="14">
        <v>6200</v>
      </c>
      <c r="C9" s="14">
        <v>7700</v>
      </c>
      <c r="D9" s="49">
        <v>7870</v>
      </c>
      <c r="E9" s="49">
        <v>7870</v>
      </c>
      <c r="F9" s="59">
        <v>2219.5</v>
      </c>
      <c r="G9" s="46">
        <v>1788</v>
      </c>
      <c r="H9" s="43">
        <f t="shared" si="1"/>
        <v>28.202033036848796</v>
      </c>
      <c r="I9" s="52">
        <f t="shared" si="2"/>
        <v>28.202033036848796</v>
      </c>
      <c r="J9" s="52">
        <f t="shared" si="3"/>
        <v>124.13310961968679</v>
      </c>
    </row>
    <row r="10" spans="1:10" ht="15.75" customHeight="1">
      <c r="A10" s="3" t="s">
        <v>5</v>
      </c>
      <c r="B10" s="14">
        <v>900</v>
      </c>
      <c r="C10" s="14">
        <v>1588.8</v>
      </c>
      <c r="D10" s="49">
        <v>2000</v>
      </c>
      <c r="E10" s="49">
        <v>2000</v>
      </c>
      <c r="F10" s="59">
        <v>905.6</v>
      </c>
      <c r="G10" s="46">
        <v>841.5</v>
      </c>
      <c r="H10" s="43">
        <f t="shared" si="1"/>
        <v>45.28</v>
      </c>
      <c r="I10" s="52">
        <f t="shared" si="2"/>
        <v>45.28</v>
      </c>
      <c r="J10" s="52">
        <f t="shared" si="3"/>
        <v>107.61734997029116</v>
      </c>
    </row>
    <row r="11" spans="1:10" ht="18.75" customHeight="1">
      <c r="A11" s="6" t="s">
        <v>17</v>
      </c>
      <c r="B11" s="12">
        <f aca="true" t="shared" si="6" ref="B11:G11">B12+B13</f>
        <v>3667</v>
      </c>
      <c r="C11" s="12">
        <f t="shared" si="6"/>
        <v>3351.2</v>
      </c>
      <c r="D11" s="45">
        <f t="shared" si="6"/>
        <v>4525.8</v>
      </c>
      <c r="E11" s="45">
        <f t="shared" si="6"/>
        <v>4525.8</v>
      </c>
      <c r="F11" s="58">
        <f t="shared" si="6"/>
        <v>783.9</v>
      </c>
      <c r="G11" s="45">
        <f t="shared" si="6"/>
        <v>724.1999999999999</v>
      </c>
      <c r="H11" s="43">
        <f t="shared" si="1"/>
        <v>17.320694683812807</v>
      </c>
      <c r="I11" s="52">
        <f t="shared" si="2"/>
        <v>17.320694683812807</v>
      </c>
      <c r="J11" s="52">
        <f>F11/G11*100</f>
        <v>108.24357912178957</v>
      </c>
    </row>
    <row r="12" spans="1:10" ht="15.75" customHeight="1">
      <c r="A12" s="3" t="s">
        <v>47</v>
      </c>
      <c r="B12" s="14">
        <v>845</v>
      </c>
      <c r="C12" s="14">
        <v>890.3</v>
      </c>
      <c r="D12" s="49">
        <v>1186.8</v>
      </c>
      <c r="E12" s="49">
        <v>1186.8</v>
      </c>
      <c r="F12" s="59">
        <v>4.5</v>
      </c>
      <c r="G12" s="46">
        <v>21.8</v>
      </c>
      <c r="H12" s="43">
        <f t="shared" si="1"/>
        <v>0.37917087967644086</v>
      </c>
      <c r="I12" s="52">
        <f t="shared" si="2"/>
        <v>0.37917087967644086</v>
      </c>
      <c r="J12" s="52">
        <f>F12/G12*100</f>
        <v>20.642201834862384</v>
      </c>
    </row>
    <row r="13" spans="1:10" ht="15.75" customHeight="1">
      <c r="A13" s="3" t="s">
        <v>18</v>
      </c>
      <c r="B13" s="14">
        <v>2822</v>
      </c>
      <c r="C13" s="14">
        <v>2460.9</v>
      </c>
      <c r="D13" s="49">
        <v>3339</v>
      </c>
      <c r="E13" s="49">
        <v>3339</v>
      </c>
      <c r="F13" s="59">
        <v>779.4</v>
      </c>
      <c r="G13" s="46">
        <v>702.4</v>
      </c>
      <c r="H13" s="43">
        <f t="shared" si="1"/>
        <v>23.342318059299192</v>
      </c>
      <c r="I13" s="52">
        <f t="shared" si="2"/>
        <v>23.342318059299192</v>
      </c>
      <c r="J13" s="52">
        <f>F13/G13*100</f>
        <v>110.96241457858771</v>
      </c>
    </row>
    <row r="14" spans="1:10" ht="38.25">
      <c r="A14" s="6" t="s">
        <v>14</v>
      </c>
      <c r="B14" s="15">
        <f aca="true" t="shared" si="7" ref="B14:G14">B15+B16</f>
        <v>180.1</v>
      </c>
      <c r="C14" s="15">
        <f t="shared" si="7"/>
        <v>405.6</v>
      </c>
      <c r="D14" s="47">
        <f t="shared" si="7"/>
        <v>200</v>
      </c>
      <c r="E14" s="47">
        <f t="shared" si="7"/>
        <v>200</v>
      </c>
      <c r="F14" s="61">
        <f t="shared" si="7"/>
        <v>3.8</v>
      </c>
      <c r="G14" s="47">
        <f t="shared" si="7"/>
        <v>68.4</v>
      </c>
      <c r="H14" s="43">
        <f t="shared" si="1"/>
        <v>1.9</v>
      </c>
      <c r="I14" s="52">
        <f t="shared" si="2"/>
        <v>1.9</v>
      </c>
      <c r="J14" s="52">
        <f>F14/G14*100</f>
        <v>5.5555555555555545</v>
      </c>
    </row>
    <row r="15" spans="1:10" ht="27.75" customHeight="1">
      <c r="A15" s="3" t="s">
        <v>6</v>
      </c>
      <c r="B15" s="14">
        <v>177.1</v>
      </c>
      <c r="C15" s="14">
        <v>405.6</v>
      </c>
      <c r="D15" s="49">
        <v>200</v>
      </c>
      <c r="E15" s="49">
        <v>200</v>
      </c>
      <c r="F15" s="59">
        <v>3.8</v>
      </c>
      <c r="G15" s="46">
        <v>68.4</v>
      </c>
      <c r="H15" s="43">
        <f t="shared" si="1"/>
        <v>1.9</v>
      </c>
      <c r="I15" s="52">
        <f t="shared" si="2"/>
        <v>1.9</v>
      </c>
      <c r="J15" s="52">
        <f>F15/G15*100</f>
        <v>5.5555555555555545</v>
      </c>
    </row>
    <row r="16" spans="1:10" ht="25.5" customHeight="1">
      <c r="A16" s="3" t="s">
        <v>7</v>
      </c>
      <c r="B16" s="14">
        <v>3</v>
      </c>
      <c r="C16" s="14">
        <v>0</v>
      </c>
      <c r="D16" s="49"/>
      <c r="E16" s="49"/>
      <c r="F16" s="59">
        <v>0</v>
      </c>
      <c r="G16" s="46">
        <v>0</v>
      </c>
      <c r="H16" s="43"/>
      <c r="I16" s="52"/>
      <c r="J16" s="52"/>
    </row>
    <row r="17" spans="1:10" ht="15" customHeight="1">
      <c r="A17" s="6" t="s">
        <v>36</v>
      </c>
      <c r="B17" s="12">
        <f>B18+B19+B20</f>
        <v>1950</v>
      </c>
      <c r="C17" s="12">
        <v>3840.5</v>
      </c>
      <c r="D17" s="45">
        <f>D18+D19+D20</f>
        <v>949.5</v>
      </c>
      <c r="E17" s="45">
        <f>E18+E19+E20</f>
        <v>949.5</v>
      </c>
      <c r="F17" s="58">
        <f>F18+F19+F20</f>
        <v>242.70000000000002</v>
      </c>
      <c r="G17" s="45">
        <f>G18+G20+G19</f>
        <v>868.4</v>
      </c>
      <c r="H17" s="43">
        <f>F17/D17*100</f>
        <v>25.560821484992104</v>
      </c>
      <c r="I17" s="52">
        <f>F17/E17*100</f>
        <v>25.560821484992104</v>
      </c>
      <c r="J17" s="52">
        <f aca="true" t="shared" si="8" ref="J17:J28">F17/G17*100</f>
        <v>27.947950253339478</v>
      </c>
    </row>
    <row r="18" spans="1:10" ht="40.5" customHeight="1">
      <c r="A18" s="3" t="s">
        <v>50</v>
      </c>
      <c r="B18" s="14">
        <v>750</v>
      </c>
      <c r="C18" s="14">
        <v>740</v>
      </c>
      <c r="D18" s="49">
        <v>800</v>
      </c>
      <c r="E18" s="49">
        <v>800</v>
      </c>
      <c r="F18" s="59">
        <v>201.3</v>
      </c>
      <c r="G18" s="46">
        <v>172.9</v>
      </c>
      <c r="H18" s="43">
        <f>F18/D18*100</f>
        <v>25.162499999999998</v>
      </c>
      <c r="I18" s="52">
        <f>F18/E18*100</f>
        <v>25.162499999999998</v>
      </c>
      <c r="J18" s="52">
        <f t="shared" si="8"/>
        <v>116.42567958357432</v>
      </c>
    </row>
    <row r="19" spans="1:10" ht="23.25" customHeight="1">
      <c r="A19" s="3" t="s">
        <v>35</v>
      </c>
      <c r="B19" s="14"/>
      <c r="C19" s="14">
        <v>454.8</v>
      </c>
      <c r="D19" s="49">
        <v>149.5</v>
      </c>
      <c r="E19" s="49">
        <v>149.5</v>
      </c>
      <c r="F19" s="59">
        <v>41.4</v>
      </c>
      <c r="G19" s="46">
        <v>48.6</v>
      </c>
      <c r="H19" s="43">
        <f>F19/D19*100</f>
        <v>27.692307692307693</v>
      </c>
      <c r="I19" s="52">
        <f>F19/E19*100</f>
        <v>27.692307692307693</v>
      </c>
      <c r="J19" s="52">
        <f t="shared" si="8"/>
        <v>85.18518518518518</v>
      </c>
    </row>
    <row r="20" spans="1:10" ht="42.75" customHeight="1">
      <c r="A20" s="3" t="s">
        <v>118</v>
      </c>
      <c r="B20" s="14">
        <v>1200</v>
      </c>
      <c r="C20" s="14">
        <v>2645.7</v>
      </c>
      <c r="D20" s="49">
        <v>0</v>
      </c>
      <c r="E20" s="49">
        <v>0</v>
      </c>
      <c r="F20" s="59">
        <v>0</v>
      </c>
      <c r="G20" s="46">
        <v>646.9</v>
      </c>
      <c r="H20" s="43"/>
      <c r="I20" s="52"/>
      <c r="J20" s="52">
        <f t="shared" si="8"/>
        <v>0</v>
      </c>
    </row>
    <row r="21" spans="1:10" ht="15.75" customHeight="1" hidden="1">
      <c r="A21" s="6" t="s">
        <v>22</v>
      </c>
      <c r="B21" s="15"/>
      <c r="C21" s="15"/>
      <c r="D21" s="47"/>
      <c r="E21" s="47"/>
      <c r="F21" s="58"/>
      <c r="G21" s="45"/>
      <c r="H21" s="43" t="e">
        <f aca="true" t="shared" si="9" ref="H21:H26">F21/D21*100</f>
        <v>#DIV/0!</v>
      </c>
      <c r="I21" s="52" t="e">
        <f aca="true" t="shared" si="10" ref="I21:I26">F21/E21*100</f>
        <v>#DIV/0!</v>
      </c>
      <c r="J21" s="52" t="e">
        <f t="shared" si="8"/>
        <v>#DIV/0!</v>
      </c>
    </row>
    <row r="22" spans="1:10" ht="14.25" customHeight="1" hidden="1">
      <c r="A22" s="3" t="s">
        <v>26</v>
      </c>
      <c r="B22" s="14"/>
      <c r="C22" s="14"/>
      <c r="D22" s="49"/>
      <c r="E22" s="49"/>
      <c r="F22" s="59"/>
      <c r="G22" s="46"/>
      <c r="H22" s="43" t="e">
        <f t="shared" si="9"/>
        <v>#DIV/0!</v>
      </c>
      <c r="I22" s="52" t="e">
        <f t="shared" si="10"/>
        <v>#DIV/0!</v>
      </c>
      <c r="J22" s="52" t="e">
        <f t="shared" si="8"/>
        <v>#DIV/0!</v>
      </c>
    </row>
    <row r="23" spans="1:10" ht="13.5" customHeight="1" hidden="1">
      <c r="A23" s="3" t="s">
        <v>30</v>
      </c>
      <c r="B23" s="14"/>
      <c r="C23" s="14"/>
      <c r="D23" s="49"/>
      <c r="E23" s="49"/>
      <c r="F23" s="59"/>
      <c r="G23" s="46"/>
      <c r="H23" s="43" t="e">
        <f t="shared" si="9"/>
        <v>#DIV/0!</v>
      </c>
      <c r="I23" s="52" t="e">
        <f t="shared" si="10"/>
        <v>#DIV/0!</v>
      </c>
      <c r="J23" s="52" t="e">
        <f t="shared" si="8"/>
        <v>#DIV/0!</v>
      </c>
    </row>
    <row r="24" spans="1:10" ht="12.75" customHeight="1" hidden="1">
      <c r="A24" s="3" t="s">
        <v>8</v>
      </c>
      <c r="B24" s="14"/>
      <c r="C24" s="14"/>
      <c r="D24" s="49"/>
      <c r="E24" s="49"/>
      <c r="F24" s="59"/>
      <c r="G24" s="46"/>
      <c r="H24" s="43" t="e">
        <f t="shared" si="9"/>
        <v>#DIV/0!</v>
      </c>
      <c r="I24" s="52" t="e">
        <f t="shared" si="10"/>
        <v>#DIV/0!</v>
      </c>
      <c r="J24" s="52" t="e">
        <f t="shared" si="8"/>
        <v>#DIV/0!</v>
      </c>
    </row>
    <row r="25" spans="1:10" ht="15.75" customHeight="1" hidden="1">
      <c r="A25" s="8" t="s">
        <v>24</v>
      </c>
      <c r="B25" s="16"/>
      <c r="C25" s="16"/>
      <c r="D25" s="54"/>
      <c r="E25" s="54"/>
      <c r="F25" s="69"/>
      <c r="G25" s="87"/>
      <c r="H25" s="43" t="e">
        <f t="shared" si="9"/>
        <v>#DIV/0!</v>
      </c>
      <c r="I25" s="52" t="e">
        <f t="shared" si="10"/>
        <v>#DIV/0!</v>
      </c>
      <c r="J25" s="52" t="e">
        <f t="shared" si="8"/>
        <v>#DIV/0!</v>
      </c>
    </row>
    <row r="26" spans="1:10" ht="18" customHeight="1" hidden="1">
      <c r="A26" s="8" t="s">
        <v>28</v>
      </c>
      <c r="B26" s="16"/>
      <c r="C26" s="16"/>
      <c r="D26" s="54"/>
      <c r="E26" s="54"/>
      <c r="F26" s="69"/>
      <c r="G26" s="87"/>
      <c r="H26" s="43" t="e">
        <f t="shared" si="9"/>
        <v>#DIV/0!</v>
      </c>
      <c r="I26" s="52" t="e">
        <f t="shared" si="10"/>
        <v>#DIV/0!</v>
      </c>
      <c r="J26" s="52" t="e">
        <f t="shared" si="8"/>
        <v>#DIV/0!</v>
      </c>
    </row>
    <row r="27" spans="1:10" ht="36">
      <c r="A27" s="20" t="s">
        <v>41</v>
      </c>
      <c r="B27" s="22"/>
      <c r="C27" s="22">
        <v>22</v>
      </c>
      <c r="D27" s="50"/>
      <c r="E27" s="50"/>
      <c r="F27" s="58">
        <v>0</v>
      </c>
      <c r="G27" s="88">
        <v>0.6</v>
      </c>
      <c r="H27" s="43"/>
      <c r="I27" s="52"/>
      <c r="J27" s="52">
        <f t="shared" si="8"/>
        <v>0</v>
      </c>
    </row>
    <row r="28" spans="1:10" ht="16.5" customHeight="1">
      <c r="A28" s="7" t="s">
        <v>16</v>
      </c>
      <c r="B28" s="11">
        <f>B29+B34+B36+B38+B42+B44</f>
        <v>6285.6</v>
      </c>
      <c r="C28" s="11">
        <f>C29+C34+C36+C38+C42+C44</f>
        <v>8759.8</v>
      </c>
      <c r="D28" s="43">
        <f>D29+D34+D36+D38+D42+D44</f>
        <v>6104.5</v>
      </c>
      <c r="E28" s="43">
        <f>E29+E34+E36+E38+E42+E44</f>
        <v>6768.7</v>
      </c>
      <c r="F28" s="57">
        <f>F29+F34+F36+F38+F42+F44+F43</f>
        <v>1498.3999999999999</v>
      </c>
      <c r="G28" s="43">
        <f>G29+G34+G36+G38+G42+G44</f>
        <v>1618.6000000000001</v>
      </c>
      <c r="H28" s="43">
        <f aca="true" t="shared" si="11" ref="H28:H42">F28/D28*100</f>
        <v>24.545826849045785</v>
      </c>
      <c r="I28" s="52">
        <f aca="true" t="shared" si="12" ref="I28:I42">F28/E28*100</f>
        <v>22.137190302421438</v>
      </c>
      <c r="J28" s="52">
        <f t="shared" si="8"/>
        <v>92.57382923514147</v>
      </c>
    </row>
    <row r="29" spans="1:10" ht="29.25" customHeight="1">
      <c r="A29" s="6" t="s">
        <v>21</v>
      </c>
      <c r="B29" s="15">
        <f aca="true" t="shared" si="13" ref="B29:G29">B30+B31+B32+B33</f>
        <v>2141.5</v>
      </c>
      <c r="C29" s="15">
        <f t="shared" si="13"/>
        <v>2199.1</v>
      </c>
      <c r="D29" s="47">
        <f t="shared" si="13"/>
        <v>2438.5</v>
      </c>
      <c r="E29" s="47">
        <f t="shared" si="13"/>
        <v>2438.5</v>
      </c>
      <c r="F29" s="61">
        <f t="shared" si="13"/>
        <v>697.6999999999999</v>
      </c>
      <c r="G29" s="47">
        <f t="shared" si="13"/>
        <v>336.6</v>
      </c>
      <c r="H29" s="43">
        <f t="shared" si="11"/>
        <v>28.611851548082832</v>
      </c>
      <c r="I29" s="52">
        <f t="shared" si="12"/>
        <v>28.611851548082832</v>
      </c>
      <c r="J29" s="52" t="s">
        <v>105</v>
      </c>
    </row>
    <row r="30" spans="1:10" ht="8.25" customHeight="1" hidden="1">
      <c r="A30" s="18" t="s">
        <v>31</v>
      </c>
      <c r="B30" s="14">
        <v>20</v>
      </c>
      <c r="C30" s="14">
        <v>0</v>
      </c>
      <c r="D30" s="49"/>
      <c r="E30" s="49"/>
      <c r="F30" s="59"/>
      <c r="G30" s="46"/>
      <c r="H30" s="43" t="e">
        <f t="shared" si="11"/>
        <v>#DIV/0!</v>
      </c>
      <c r="I30" s="52" t="e">
        <f t="shared" si="12"/>
        <v>#DIV/0!</v>
      </c>
      <c r="J30" s="52" t="e">
        <f>F30/G30*100</f>
        <v>#DIV/0!</v>
      </c>
    </row>
    <row r="31" spans="1:10" ht="26.25" customHeight="1">
      <c r="A31" s="18" t="s">
        <v>37</v>
      </c>
      <c r="B31" s="14">
        <v>1794</v>
      </c>
      <c r="C31" s="14">
        <v>1863.4</v>
      </c>
      <c r="D31" s="49">
        <v>2323</v>
      </c>
      <c r="E31" s="49">
        <v>2323</v>
      </c>
      <c r="F31" s="59">
        <v>645.8</v>
      </c>
      <c r="G31" s="46">
        <v>257.2</v>
      </c>
      <c r="H31" s="43">
        <f t="shared" si="11"/>
        <v>27.80025828669823</v>
      </c>
      <c r="I31" s="52">
        <f t="shared" si="12"/>
        <v>27.80025828669823</v>
      </c>
      <c r="J31" s="52" t="s">
        <v>105</v>
      </c>
    </row>
    <row r="32" spans="1:10" ht="38.25" customHeight="1">
      <c r="A32" s="18" t="s">
        <v>38</v>
      </c>
      <c r="B32" s="14">
        <v>327.5</v>
      </c>
      <c r="C32" s="14">
        <v>266.7</v>
      </c>
      <c r="D32" s="49">
        <v>90.5</v>
      </c>
      <c r="E32" s="49">
        <v>90.5</v>
      </c>
      <c r="F32" s="59">
        <v>43.1</v>
      </c>
      <c r="G32" s="46">
        <v>79.4</v>
      </c>
      <c r="H32" s="43">
        <f t="shared" si="11"/>
        <v>47.6243093922652</v>
      </c>
      <c r="I32" s="52">
        <f t="shared" si="12"/>
        <v>47.6243093922652</v>
      </c>
      <c r="J32" s="52">
        <f>F32/G32*100</f>
        <v>54.28211586901763</v>
      </c>
    </row>
    <row r="33" spans="1:10" ht="29.25" customHeight="1">
      <c r="A33" s="18" t="s">
        <v>53</v>
      </c>
      <c r="B33" s="14"/>
      <c r="C33" s="14">
        <v>69</v>
      </c>
      <c r="D33" s="49">
        <v>25</v>
      </c>
      <c r="E33" s="49">
        <v>25</v>
      </c>
      <c r="F33" s="59">
        <v>8.8</v>
      </c>
      <c r="G33" s="46">
        <v>0</v>
      </c>
      <c r="H33" s="43">
        <f t="shared" si="11"/>
        <v>35.2</v>
      </c>
      <c r="I33" s="52">
        <f t="shared" si="12"/>
        <v>35.2</v>
      </c>
      <c r="J33" s="52"/>
    </row>
    <row r="34" spans="1:10" ht="26.25" customHeight="1">
      <c r="A34" s="6" t="s">
        <v>9</v>
      </c>
      <c r="B34" s="15">
        <f aca="true" t="shared" si="14" ref="B34:G34">B35</f>
        <v>154.1</v>
      </c>
      <c r="C34" s="15">
        <f t="shared" si="14"/>
        <v>871.1</v>
      </c>
      <c r="D34" s="47">
        <f t="shared" si="14"/>
        <v>800</v>
      </c>
      <c r="E34" s="47">
        <f t="shared" si="14"/>
        <v>800</v>
      </c>
      <c r="F34" s="61">
        <f t="shared" si="14"/>
        <v>67.3</v>
      </c>
      <c r="G34" s="47">
        <f t="shared" si="14"/>
        <v>111.6</v>
      </c>
      <c r="H34" s="43">
        <f t="shared" si="11"/>
        <v>8.4125</v>
      </c>
      <c r="I34" s="52">
        <f t="shared" si="12"/>
        <v>8.4125</v>
      </c>
      <c r="J34" s="52">
        <f>F34/G34*100</f>
        <v>60.30465949820789</v>
      </c>
    </row>
    <row r="35" spans="1:10" ht="25.5" customHeight="1">
      <c r="A35" s="3" t="s">
        <v>10</v>
      </c>
      <c r="B35" s="14">
        <v>154.1</v>
      </c>
      <c r="C35" s="14">
        <v>871.1</v>
      </c>
      <c r="D35" s="49">
        <v>800</v>
      </c>
      <c r="E35" s="49">
        <v>800</v>
      </c>
      <c r="F35" s="59">
        <v>67.3</v>
      </c>
      <c r="G35" s="46">
        <v>111.6</v>
      </c>
      <c r="H35" s="43">
        <f t="shared" si="11"/>
        <v>8.4125</v>
      </c>
      <c r="I35" s="52">
        <f t="shared" si="12"/>
        <v>8.4125</v>
      </c>
      <c r="J35" s="52">
        <f>F35/G35*100</f>
        <v>60.30465949820789</v>
      </c>
    </row>
    <row r="36" spans="1:10" ht="24" customHeight="1">
      <c r="A36" s="23" t="s">
        <v>29</v>
      </c>
      <c r="B36" s="19"/>
      <c r="C36" s="19">
        <f>C37</f>
        <v>58</v>
      </c>
      <c r="D36" s="48">
        <f>D37</f>
        <v>216</v>
      </c>
      <c r="E36" s="48">
        <f>E37</f>
        <v>780.2</v>
      </c>
      <c r="F36" s="62">
        <f>F37</f>
        <v>248.2</v>
      </c>
      <c r="G36" s="48">
        <f>G37</f>
        <v>4.8</v>
      </c>
      <c r="H36" s="43">
        <f t="shared" si="11"/>
        <v>114.90740740740739</v>
      </c>
      <c r="I36" s="52">
        <f t="shared" si="12"/>
        <v>31.812355806203534</v>
      </c>
      <c r="J36" s="52"/>
    </row>
    <row r="37" spans="1:10" ht="49.5" customHeight="1">
      <c r="A37" s="8" t="s">
        <v>106</v>
      </c>
      <c r="B37" s="14"/>
      <c r="C37" s="14">
        <v>58</v>
      </c>
      <c r="D37" s="49">
        <v>216</v>
      </c>
      <c r="E37" s="49">
        <v>780.2</v>
      </c>
      <c r="F37" s="59">
        <v>248.2</v>
      </c>
      <c r="G37" s="46">
        <v>4.8</v>
      </c>
      <c r="H37" s="43">
        <f t="shared" si="11"/>
        <v>114.90740740740739</v>
      </c>
      <c r="I37" s="52">
        <f t="shared" si="12"/>
        <v>31.812355806203534</v>
      </c>
      <c r="J37" s="52"/>
    </row>
    <row r="38" spans="1:10" ht="25.5" customHeight="1">
      <c r="A38" s="6" t="s">
        <v>23</v>
      </c>
      <c r="B38" s="15">
        <f>B39+B41+B40</f>
        <v>1110</v>
      </c>
      <c r="C38" s="15">
        <f>C39+C41+C40</f>
        <v>2751.6</v>
      </c>
      <c r="D38" s="47">
        <f>D40+D41</f>
        <v>550</v>
      </c>
      <c r="E38" s="47">
        <f>E40+E41</f>
        <v>650</v>
      </c>
      <c r="F38" s="61">
        <f>F39+F41+F40</f>
        <v>117</v>
      </c>
      <c r="G38" s="47">
        <f>G40+G41</f>
        <v>284.4</v>
      </c>
      <c r="H38" s="43">
        <f t="shared" si="11"/>
        <v>21.272727272727273</v>
      </c>
      <c r="I38" s="52">
        <f t="shared" si="12"/>
        <v>18</v>
      </c>
      <c r="J38" s="52">
        <f>F38/G38*100</f>
        <v>41.139240506329116</v>
      </c>
    </row>
    <row r="39" spans="1:10" ht="0.75" customHeight="1" hidden="1">
      <c r="A39" s="18"/>
      <c r="B39" s="16"/>
      <c r="C39" s="16"/>
      <c r="D39" s="54"/>
      <c r="E39" s="54"/>
      <c r="F39" s="60"/>
      <c r="G39" s="47"/>
      <c r="H39" s="43" t="e">
        <f t="shared" si="11"/>
        <v>#DIV/0!</v>
      </c>
      <c r="I39" s="52" t="e">
        <f t="shared" si="12"/>
        <v>#DIV/0!</v>
      </c>
      <c r="J39" s="52" t="e">
        <f>F39/G39*100</f>
        <v>#DIV/0!</v>
      </c>
    </row>
    <row r="40" spans="1:10" ht="38.25">
      <c r="A40" s="18" t="s">
        <v>32</v>
      </c>
      <c r="B40" s="16">
        <v>50</v>
      </c>
      <c r="C40" s="16">
        <v>71</v>
      </c>
      <c r="D40" s="54">
        <v>310</v>
      </c>
      <c r="E40" s="54">
        <v>410</v>
      </c>
      <c r="F40" s="60">
        <v>0</v>
      </c>
      <c r="G40" s="53">
        <v>0</v>
      </c>
      <c r="H40" s="43">
        <f t="shared" si="11"/>
        <v>0</v>
      </c>
      <c r="I40" s="52">
        <f t="shared" si="12"/>
        <v>0</v>
      </c>
      <c r="J40" s="52"/>
    </row>
    <row r="41" spans="1:10" ht="38.25">
      <c r="A41" s="18" t="s">
        <v>33</v>
      </c>
      <c r="B41" s="14">
        <v>1060</v>
      </c>
      <c r="C41" s="14">
        <v>2680.6</v>
      </c>
      <c r="D41" s="49">
        <v>240</v>
      </c>
      <c r="E41" s="49">
        <v>240</v>
      </c>
      <c r="F41" s="59">
        <v>117</v>
      </c>
      <c r="G41" s="46">
        <v>284.4</v>
      </c>
      <c r="H41" s="43">
        <f t="shared" si="11"/>
        <v>48.75</v>
      </c>
      <c r="I41" s="52">
        <f t="shared" si="12"/>
        <v>48.75</v>
      </c>
      <c r="J41" s="52">
        <f>F41/G41*100</f>
        <v>41.139240506329116</v>
      </c>
    </row>
    <row r="42" spans="1:10" ht="19.5" customHeight="1">
      <c r="A42" s="6" t="s">
        <v>39</v>
      </c>
      <c r="B42" s="15">
        <v>2880</v>
      </c>
      <c r="C42" s="15">
        <v>2880</v>
      </c>
      <c r="D42" s="47">
        <v>2100</v>
      </c>
      <c r="E42" s="47">
        <v>2100</v>
      </c>
      <c r="F42" s="58">
        <v>364.5</v>
      </c>
      <c r="G42" s="45">
        <v>881.2</v>
      </c>
      <c r="H42" s="43">
        <f t="shared" si="11"/>
        <v>17.357142857142858</v>
      </c>
      <c r="I42" s="52">
        <f t="shared" si="12"/>
        <v>17.357142857142858</v>
      </c>
      <c r="J42" s="52">
        <f>F42/G42*100</f>
        <v>41.364049024058104</v>
      </c>
    </row>
    <row r="43" spans="1:10" ht="24" customHeight="1">
      <c r="A43" s="111" t="s">
        <v>1</v>
      </c>
      <c r="B43" s="111"/>
      <c r="C43" s="15"/>
      <c r="D43" s="47"/>
      <c r="E43" s="47"/>
      <c r="F43" s="58">
        <v>3.7</v>
      </c>
      <c r="G43" s="45"/>
      <c r="H43" s="43"/>
      <c r="I43" s="52"/>
      <c r="J43" s="52"/>
    </row>
    <row r="44" spans="1:10" ht="30" customHeight="1">
      <c r="A44" s="6" t="s">
        <v>11</v>
      </c>
      <c r="B44" s="15"/>
      <c r="C44" s="15"/>
      <c r="D44" s="47"/>
      <c r="E44" s="47"/>
      <c r="F44" s="58">
        <v>0</v>
      </c>
      <c r="G44" s="45">
        <v>0</v>
      </c>
      <c r="H44" s="43"/>
      <c r="I44" s="52"/>
      <c r="J44" s="52"/>
    </row>
    <row r="45" spans="1:10" ht="57" customHeight="1" hidden="1">
      <c r="A45" s="6" t="s">
        <v>51</v>
      </c>
      <c r="B45" s="15">
        <v>19366.5</v>
      </c>
      <c r="C45" s="15">
        <v>21600</v>
      </c>
      <c r="D45" s="47"/>
      <c r="E45" s="47"/>
      <c r="F45" s="58">
        <v>0</v>
      </c>
      <c r="G45" s="45"/>
      <c r="H45" s="43"/>
      <c r="I45" s="52"/>
      <c r="J45" s="52"/>
    </row>
    <row r="46" spans="1:10" s="51" customFormat="1" ht="27.75" customHeight="1">
      <c r="A46" s="98" t="s">
        <v>43</v>
      </c>
      <c r="B46" s="99">
        <f aca="true" t="shared" si="15" ref="B46:G46">B4+B45</f>
        <v>79104.1</v>
      </c>
      <c r="C46" s="99">
        <f t="shared" si="15"/>
        <v>87822.79999999999</v>
      </c>
      <c r="D46" s="99">
        <f t="shared" si="15"/>
        <v>79888.6</v>
      </c>
      <c r="E46" s="99">
        <f t="shared" si="15"/>
        <v>80552.8</v>
      </c>
      <c r="F46" s="100">
        <f t="shared" si="15"/>
        <v>15909.199999999999</v>
      </c>
      <c r="G46" s="99">
        <f t="shared" si="15"/>
        <v>15025</v>
      </c>
      <c r="H46" s="101">
        <f aca="true" t="shared" si="16" ref="H46:H51">F46/D46*100</f>
        <v>19.91423056606324</v>
      </c>
      <c r="I46" s="102">
        <f aca="true" t="shared" si="17" ref="I46:I51">F46/E46*100</f>
        <v>19.75002731127906</v>
      </c>
      <c r="J46" s="102">
        <f>F46/G46*100</f>
        <v>105.88485856905156</v>
      </c>
    </row>
    <row r="47" spans="1:10" ht="25.5" customHeight="1">
      <c r="A47" s="103" t="s">
        <v>42</v>
      </c>
      <c r="B47" s="104">
        <f>B48+B49+B50+B63+B84</f>
        <v>186375</v>
      </c>
      <c r="C47" s="104">
        <f>C48+C49+C50+C63+C84</f>
        <v>219005.7</v>
      </c>
      <c r="D47" s="104">
        <f>D48+D49+D50+D63+D84+D90</f>
        <v>204200.5</v>
      </c>
      <c r="E47" s="104">
        <f>E48+E49+E50+E63+E84+E90+E92</f>
        <v>225649.19999999998</v>
      </c>
      <c r="F47" s="104">
        <f>F48+F49+F50+F63+F84+F90+F92</f>
        <v>46282.3</v>
      </c>
      <c r="G47" s="105">
        <f>G48+G49+G50+G63+G84+G92</f>
        <v>41784.799999999996</v>
      </c>
      <c r="H47" s="101">
        <f t="shared" si="16"/>
        <v>22.665125697537473</v>
      </c>
      <c r="I47" s="102">
        <f t="shared" si="17"/>
        <v>20.510730815797267</v>
      </c>
      <c r="J47" s="102">
        <f>F47/G47*100</f>
        <v>110.76348337194388</v>
      </c>
    </row>
    <row r="48" spans="1:10" ht="36.75" customHeight="1">
      <c r="A48" s="24" t="s">
        <v>52</v>
      </c>
      <c r="B48" s="22">
        <v>63383</v>
      </c>
      <c r="C48" s="22">
        <v>63383</v>
      </c>
      <c r="D48" s="50">
        <v>21072.9</v>
      </c>
      <c r="E48" s="50">
        <v>26709.5</v>
      </c>
      <c r="F48" s="57">
        <v>6361.2</v>
      </c>
      <c r="G48" s="48">
        <v>10009</v>
      </c>
      <c r="H48" s="43">
        <f t="shared" si="16"/>
        <v>30.18663781444414</v>
      </c>
      <c r="I48" s="52">
        <f t="shared" si="17"/>
        <v>23.816245156217825</v>
      </c>
      <c r="J48" s="52">
        <f>F48/G48*100</f>
        <v>63.55480067938855</v>
      </c>
    </row>
    <row r="49" spans="1:10" ht="18" customHeight="1">
      <c r="A49" s="24" t="s">
        <v>44</v>
      </c>
      <c r="B49" s="22"/>
      <c r="C49" s="22"/>
      <c r="D49" s="50">
        <v>3971.9</v>
      </c>
      <c r="E49" s="50">
        <v>3359</v>
      </c>
      <c r="F49" s="62">
        <v>993</v>
      </c>
      <c r="G49" s="48">
        <v>1538.6</v>
      </c>
      <c r="H49" s="43">
        <f t="shared" si="16"/>
        <v>25.000629421687353</v>
      </c>
      <c r="I49" s="52">
        <f t="shared" si="17"/>
        <v>29.56236975290265</v>
      </c>
      <c r="J49" s="52">
        <f>F49/G49*100</f>
        <v>64.53919147276746</v>
      </c>
    </row>
    <row r="50" spans="1:10" ht="30" customHeight="1">
      <c r="A50" s="17" t="s">
        <v>40</v>
      </c>
      <c r="B50" s="22">
        <v>10967</v>
      </c>
      <c r="C50" s="22">
        <v>32056</v>
      </c>
      <c r="D50" s="50">
        <f>D51+D53+D52+D54+D55+D56+D57+D62</f>
        <v>22332.300000000003</v>
      </c>
      <c r="E50" s="50">
        <f>E51+E53+E52+E54+E55+E56+E57+E62</f>
        <v>36968.8</v>
      </c>
      <c r="F50" s="50">
        <f>F51+F53+F52+F54+F55+F56+F57+F62</f>
        <v>1808.6</v>
      </c>
      <c r="G50" s="50">
        <f>G51+G53+G52+G54+G55+G56+G57+G62</f>
        <v>3902.6</v>
      </c>
      <c r="H50" s="43">
        <f t="shared" si="16"/>
        <v>8.098583665811402</v>
      </c>
      <c r="I50" s="52">
        <f t="shared" si="17"/>
        <v>4.892233450909956</v>
      </c>
      <c r="J50" s="52">
        <f>F50/G50*100</f>
        <v>46.343463332137546</v>
      </c>
    </row>
    <row r="51" spans="1:10" ht="24.75" customHeight="1">
      <c r="A51" s="18" t="s">
        <v>77</v>
      </c>
      <c r="B51" s="14"/>
      <c r="C51" s="14"/>
      <c r="D51" s="49">
        <v>1611.4</v>
      </c>
      <c r="E51" s="49">
        <v>3038.6</v>
      </c>
      <c r="F51" s="59">
        <v>0</v>
      </c>
      <c r="G51" s="46"/>
      <c r="H51" s="43">
        <f t="shared" si="16"/>
        <v>0</v>
      </c>
      <c r="I51" s="52">
        <f t="shared" si="17"/>
        <v>0</v>
      </c>
      <c r="J51" s="52"/>
    </row>
    <row r="52" spans="1:10" ht="26.25" customHeight="1">
      <c r="A52" s="18" t="s">
        <v>107</v>
      </c>
      <c r="B52" s="14"/>
      <c r="C52" s="14"/>
      <c r="D52" s="49">
        <v>0</v>
      </c>
      <c r="E52" s="49">
        <v>0</v>
      </c>
      <c r="F52" s="59">
        <v>0</v>
      </c>
      <c r="G52" s="46"/>
      <c r="H52" s="43"/>
      <c r="I52" s="52"/>
      <c r="J52" s="52"/>
    </row>
    <row r="53" spans="1:10" ht="37.5" customHeight="1">
      <c r="A53" s="18" t="s">
        <v>127</v>
      </c>
      <c r="B53" s="14"/>
      <c r="C53" s="14"/>
      <c r="D53" s="49">
        <v>0</v>
      </c>
      <c r="E53" s="49">
        <v>2747.6</v>
      </c>
      <c r="F53" s="59">
        <v>0</v>
      </c>
      <c r="G53" s="46"/>
      <c r="H53" s="43"/>
      <c r="I53" s="52"/>
      <c r="J53" s="52"/>
    </row>
    <row r="54" spans="1:10" ht="41.25" customHeight="1">
      <c r="A54" s="18" t="s">
        <v>116</v>
      </c>
      <c r="B54" s="14"/>
      <c r="C54" s="14"/>
      <c r="D54" s="49"/>
      <c r="E54" s="49"/>
      <c r="F54" s="59">
        <v>0</v>
      </c>
      <c r="G54" s="46"/>
      <c r="H54" s="43"/>
      <c r="I54" s="52"/>
      <c r="J54" s="52"/>
    </row>
    <row r="55" spans="1:10" ht="41.25" customHeight="1">
      <c r="A55" s="18" t="s">
        <v>117</v>
      </c>
      <c r="B55" s="14"/>
      <c r="C55" s="14"/>
      <c r="D55" s="49"/>
      <c r="E55" s="49">
        <v>6067.7</v>
      </c>
      <c r="F55" s="59"/>
      <c r="G55" s="46"/>
      <c r="H55" s="43"/>
      <c r="I55" s="52"/>
      <c r="J55" s="52"/>
    </row>
    <row r="56" spans="1:10" ht="24.75" customHeight="1">
      <c r="A56" s="18" t="s">
        <v>76</v>
      </c>
      <c r="B56" s="14"/>
      <c r="C56" s="14"/>
      <c r="D56" s="49">
        <v>0</v>
      </c>
      <c r="E56" s="49">
        <v>0</v>
      </c>
      <c r="F56" s="59">
        <v>0</v>
      </c>
      <c r="G56" s="46"/>
      <c r="H56" s="43"/>
      <c r="I56" s="52"/>
      <c r="J56" s="52"/>
    </row>
    <row r="57" spans="1:10" ht="19.5" customHeight="1">
      <c r="A57" s="18" t="s">
        <v>54</v>
      </c>
      <c r="B57" s="14"/>
      <c r="C57" s="14"/>
      <c r="D57" s="49">
        <v>20720.9</v>
      </c>
      <c r="E57" s="49">
        <v>25114.9</v>
      </c>
      <c r="F57" s="59">
        <v>1808.6</v>
      </c>
      <c r="G57" s="46">
        <v>3902.6</v>
      </c>
      <c r="H57" s="43">
        <f>F57/D57*100</f>
        <v>8.728385350057186</v>
      </c>
      <c r="I57" s="52">
        <f>F57/E57*100</f>
        <v>7.201302812274784</v>
      </c>
      <c r="J57" s="52"/>
    </row>
    <row r="58" spans="1:10" ht="20.25" customHeight="1">
      <c r="A58" s="18" t="s">
        <v>65</v>
      </c>
      <c r="B58" s="14"/>
      <c r="C58" s="14"/>
      <c r="D58" s="49"/>
      <c r="E58" s="49"/>
      <c r="F58" s="59">
        <v>0</v>
      </c>
      <c r="G58" s="46"/>
      <c r="H58" s="43"/>
      <c r="I58" s="52"/>
      <c r="J58" s="52"/>
    </row>
    <row r="59" spans="1:10" ht="14.25" customHeight="1">
      <c r="A59" s="25" t="s">
        <v>67</v>
      </c>
      <c r="B59" s="21"/>
      <c r="C59" s="21"/>
      <c r="D59" s="53">
        <v>18255.1</v>
      </c>
      <c r="E59" s="53">
        <v>18255.1</v>
      </c>
      <c r="F59" s="59">
        <v>1808.6</v>
      </c>
      <c r="G59" s="46">
        <v>3743.2</v>
      </c>
      <c r="H59" s="43">
        <f>F59/D59*100</f>
        <v>9.907368351857837</v>
      </c>
      <c r="I59" s="52">
        <f>F59/E59*100</f>
        <v>9.907368351857837</v>
      </c>
      <c r="J59" s="52"/>
    </row>
    <row r="60" spans="1:10" ht="24" customHeight="1">
      <c r="A60" s="25" t="s">
        <v>68</v>
      </c>
      <c r="B60" s="21"/>
      <c r="C60" s="21"/>
      <c r="D60" s="53">
        <v>2465.8</v>
      </c>
      <c r="E60" s="53">
        <v>6859.8</v>
      </c>
      <c r="F60" s="59">
        <v>0</v>
      </c>
      <c r="G60" s="46">
        <v>159.4</v>
      </c>
      <c r="H60" s="43">
        <f>F60/D60*100</f>
        <v>0</v>
      </c>
      <c r="I60" s="52">
        <f>F60/E60*100</f>
        <v>0</v>
      </c>
      <c r="J60" s="52"/>
    </row>
    <row r="61" spans="1:10" ht="13.5" customHeight="1">
      <c r="A61" s="25" t="s">
        <v>108</v>
      </c>
      <c r="B61" s="21"/>
      <c r="C61" s="21"/>
      <c r="D61" s="53"/>
      <c r="E61" s="53"/>
      <c r="F61" s="59">
        <v>0</v>
      </c>
      <c r="G61" s="46"/>
      <c r="H61" s="43"/>
      <c r="I61" s="52"/>
      <c r="J61" s="52"/>
    </row>
    <row r="62" spans="1:10" ht="25.5" customHeight="1">
      <c r="A62" s="72" t="s">
        <v>123</v>
      </c>
      <c r="B62" s="21"/>
      <c r="C62" s="21"/>
      <c r="D62" s="53"/>
      <c r="E62" s="53"/>
      <c r="F62" s="59">
        <v>0</v>
      </c>
      <c r="G62" s="46"/>
      <c r="H62" s="43"/>
      <c r="I62" s="52"/>
      <c r="J62" s="52"/>
    </row>
    <row r="63" spans="1:12" ht="24.75" customHeight="1">
      <c r="A63" s="24" t="s">
        <v>45</v>
      </c>
      <c r="B63" s="22">
        <v>109811.9</v>
      </c>
      <c r="C63" s="22">
        <v>119606.5</v>
      </c>
      <c r="D63" s="50">
        <f>D64+D65+D66+D67+D68+D71+D79+D81+D83+D69+D70+D80+D82</f>
        <v>155995.8</v>
      </c>
      <c r="E63" s="50">
        <f>E64+E65+E66+E67+E68+E71+E79+E81+E83+E69+E70+E80+E82</f>
        <v>159594</v>
      </c>
      <c r="F63" s="70">
        <f>F64+F65+F66+F67+F68+F71+F79+F81+F83+F80+F69+F82</f>
        <v>38898</v>
      </c>
      <c r="G63" s="70">
        <f>G64+G65+G66+G67+G68+G71+G79+G81+G83+G80+G69+G82</f>
        <v>27409.5</v>
      </c>
      <c r="H63" s="43">
        <f>F63/D63*100</f>
        <v>24.935286719257828</v>
      </c>
      <c r="I63" s="52">
        <f>F63/E63*100</f>
        <v>24.373096732959887</v>
      </c>
      <c r="J63" s="52">
        <f>F63/G63*100</f>
        <v>141.91429978657035</v>
      </c>
      <c r="L63" s="27"/>
    </row>
    <row r="64" spans="1:10" ht="14.25" customHeight="1">
      <c r="A64" s="18" t="s">
        <v>55</v>
      </c>
      <c r="B64" s="14"/>
      <c r="C64" s="14"/>
      <c r="D64" s="49">
        <v>0</v>
      </c>
      <c r="E64" s="49">
        <v>0</v>
      </c>
      <c r="F64" s="59">
        <v>0</v>
      </c>
      <c r="G64" s="46">
        <v>175.4</v>
      </c>
      <c r="H64" s="43"/>
      <c r="I64" s="52"/>
      <c r="J64" s="52"/>
    </row>
    <row r="65" spans="1:10" ht="13.5" customHeight="1">
      <c r="A65" s="3" t="s">
        <v>56</v>
      </c>
      <c r="B65" s="14"/>
      <c r="C65" s="14"/>
      <c r="D65" s="49">
        <v>902.7</v>
      </c>
      <c r="E65" s="49">
        <v>902.7</v>
      </c>
      <c r="F65" s="59">
        <v>451.4</v>
      </c>
      <c r="G65" s="46">
        <v>747.8</v>
      </c>
      <c r="H65" s="43">
        <f>F65/D65*100</f>
        <v>50.005538938739335</v>
      </c>
      <c r="I65" s="52">
        <f>F65/E65*100</f>
        <v>50.005538938739335</v>
      </c>
      <c r="J65" s="52">
        <f>F65/G65*100</f>
        <v>60.3637336186146</v>
      </c>
    </row>
    <row r="66" spans="1:10" ht="12.75" customHeight="1">
      <c r="A66" s="3" t="s">
        <v>57</v>
      </c>
      <c r="B66" s="14"/>
      <c r="C66" s="14"/>
      <c r="D66" s="49">
        <v>1025.9</v>
      </c>
      <c r="E66" s="49">
        <v>1035.9</v>
      </c>
      <c r="F66" s="59">
        <v>1035.9</v>
      </c>
      <c r="G66" s="46">
        <v>241.1</v>
      </c>
      <c r="H66" s="43">
        <f>F66/D66*100</f>
        <v>100.97475387464665</v>
      </c>
      <c r="I66" s="52">
        <f>F66/E66*100</f>
        <v>100</v>
      </c>
      <c r="J66" s="52" t="s">
        <v>105</v>
      </c>
    </row>
    <row r="67" spans="1:10" ht="16.5" customHeight="1">
      <c r="A67" s="3" t="s">
        <v>58</v>
      </c>
      <c r="B67" s="14"/>
      <c r="C67" s="14"/>
      <c r="D67" s="49">
        <v>95</v>
      </c>
      <c r="E67" s="49">
        <v>75.5</v>
      </c>
      <c r="F67" s="59">
        <v>0</v>
      </c>
      <c r="G67" s="46"/>
      <c r="H67" s="43">
        <f>F67/D67*100</f>
        <v>0</v>
      </c>
      <c r="I67" s="52">
        <f>F67/E67*100</f>
        <v>0</v>
      </c>
      <c r="J67" s="52"/>
    </row>
    <row r="68" spans="1:10" ht="15.75" customHeight="1">
      <c r="A68" s="3" t="s">
        <v>59</v>
      </c>
      <c r="B68" s="14"/>
      <c r="C68" s="14"/>
      <c r="D68" s="49">
        <v>3156</v>
      </c>
      <c r="E68" s="49">
        <v>2963.6</v>
      </c>
      <c r="F68" s="59">
        <v>751.9</v>
      </c>
      <c r="G68" s="46">
        <v>531.2</v>
      </c>
      <c r="H68" s="43">
        <f>F68/D68*100</f>
        <v>23.82446134347275</v>
      </c>
      <c r="I68" s="52">
        <f>F68/E68*100</f>
        <v>25.371170198407345</v>
      </c>
      <c r="J68" s="52" t="s">
        <v>105</v>
      </c>
    </row>
    <row r="69" spans="1:10" ht="27" customHeight="1">
      <c r="A69" s="107" t="s">
        <v>131</v>
      </c>
      <c r="B69" s="107"/>
      <c r="C69" s="14"/>
      <c r="D69" s="49">
        <v>16.3</v>
      </c>
      <c r="E69" s="49">
        <v>16.3</v>
      </c>
      <c r="F69" s="59">
        <v>0</v>
      </c>
      <c r="G69" s="46"/>
      <c r="H69" s="43">
        <f>F69/D69*100</f>
        <v>0</v>
      </c>
      <c r="I69" s="52">
        <f>F69/E69*100</f>
        <v>0</v>
      </c>
      <c r="J69" s="52"/>
    </row>
    <row r="70" spans="1:10" ht="15.75" customHeight="1">
      <c r="A70" s="107" t="s">
        <v>111</v>
      </c>
      <c r="B70" s="107"/>
      <c r="C70" s="14"/>
      <c r="D70" s="49"/>
      <c r="E70" s="49"/>
      <c r="F70" s="59">
        <v>0</v>
      </c>
      <c r="G70" s="46"/>
      <c r="H70" s="43"/>
      <c r="I70" s="52"/>
      <c r="J70" s="52"/>
    </row>
    <row r="71" spans="1:10" ht="23.25" customHeight="1">
      <c r="A71" s="3" t="s">
        <v>60</v>
      </c>
      <c r="B71" s="14"/>
      <c r="C71" s="14"/>
      <c r="D71" s="49">
        <v>147253.2</v>
      </c>
      <c r="E71" s="49">
        <v>151026.7</v>
      </c>
      <c r="F71" s="59">
        <v>36259.5</v>
      </c>
      <c r="G71" s="46">
        <v>24762.2</v>
      </c>
      <c r="H71" s="43">
        <f aca="true" t="shared" si="18" ref="H71:H80">F71/D71*100</f>
        <v>24.6239130966254</v>
      </c>
      <c r="I71" s="52">
        <f aca="true" t="shared" si="19" ref="I71:I80">F71/E71*100</f>
        <v>24.008668665871664</v>
      </c>
      <c r="J71" s="52">
        <f aca="true" t="shared" si="20" ref="J71:J79">F71/G71*100</f>
        <v>146.43085024755473</v>
      </c>
    </row>
    <row r="72" spans="1:10" ht="0.75" customHeight="1" hidden="1">
      <c r="A72" s="3" t="s">
        <v>65</v>
      </c>
      <c r="B72" s="14"/>
      <c r="C72" s="14"/>
      <c r="D72" s="49"/>
      <c r="E72" s="49"/>
      <c r="F72" s="59"/>
      <c r="G72" s="46"/>
      <c r="H72" s="43" t="e">
        <f t="shared" si="18"/>
        <v>#DIV/0!</v>
      </c>
      <c r="I72" s="52" t="e">
        <f t="shared" si="19"/>
        <v>#DIV/0!</v>
      </c>
      <c r="J72" s="52" t="e">
        <f t="shared" si="20"/>
        <v>#DIV/0!</v>
      </c>
    </row>
    <row r="73" spans="1:10" ht="13.5" customHeight="1" hidden="1">
      <c r="A73" s="26" t="s">
        <v>63</v>
      </c>
      <c r="B73" s="21"/>
      <c r="C73" s="21"/>
      <c r="D73" s="53">
        <v>93324.5</v>
      </c>
      <c r="E73" s="53">
        <v>93324.5</v>
      </c>
      <c r="F73" s="59"/>
      <c r="G73" s="46"/>
      <c r="H73" s="43">
        <f t="shared" si="18"/>
        <v>0</v>
      </c>
      <c r="I73" s="52">
        <f t="shared" si="19"/>
        <v>0</v>
      </c>
      <c r="J73" s="52" t="e">
        <f t="shared" si="20"/>
        <v>#DIV/0!</v>
      </c>
    </row>
    <row r="74" spans="1:10" ht="12" customHeight="1" hidden="1">
      <c r="A74" s="26" t="s">
        <v>64</v>
      </c>
      <c r="B74" s="21"/>
      <c r="C74" s="21"/>
      <c r="D74" s="53">
        <v>21138.8</v>
      </c>
      <c r="E74" s="53">
        <v>21138.8</v>
      </c>
      <c r="F74" s="59"/>
      <c r="G74" s="46"/>
      <c r="H74" s="43">
        <f t="shared" si="18"/>
        <v>0</v>
      </c>
      <c r="I74" s="52">
        <f t="shared" si="19"/>
        <v>0</v>
      </c>
      <c r="J74" s="52" t="e">
        <f t="shared" si="20"/>
        <v>#DIV/0!</v>
      </c>
    </row>
    <row r="75" spans="1:10" ht="11.25" customHeight="1" hidden="1">
      <c r="A75" s="26" t="s">
        <v>66</v>
      </c>
      <c r="B75" s="21"/>
      <c r="C75" s="21"/>
      <c r="D75" s="53">
        <v>2835</v>
      </c>
      <c r="E75" s="53">
        <v>2835</v>
      </c>
      <c r="F75" s="59"/>
      <c r="G75" s="46"/>
      <c r="H75" s="43">
        <f t="shared" si="18"/>
        <v>0</v>
      </c>
      <c r="I75" s="52">
        <f t="shared" si="19"/>
        <v>0</v>
      </c>
      <c r="J75" s="52" t="e">
        <f t="shared" si="20"/>
        <v>#DIV/0!</v>
      </c>
    </row>
    <row r="76" spans="1:10" ht="12" customHeight="1" hidden="1">
      <c r="A76" s="26" t="s">
        <v>69</v>
      </c>
      <c r="B76" s="21"/>
      <c r="C76" s="21"/>
      <c r="D76" s="53">
        <v>158.8</v>
      </c>
      <c r="E76" s="53">
        <v>158.8</v>
      </c>
      <c r="F76" s="59"/>
      <c r="G76" s="46"/>
      <c r="H76" s="43">
        <f t="shared" si="18"/>
        <v>0</v>
      </c>
      <c r="I76" s="52">
        <f t="shared" si="19"/>
        <v>0</v>
      </c>
      <c r="J76" s="52" t="e">
        <f t="shared" si="20"/>
        <v>#DIV/0!</v>
      </c>
    </row>
    <row r="77" spans="1:10" ht="12.75" customHeight="1" hidden="1">
      <c r="A77" s="26" t="s">
        <v>70</v>
      </c>
      <c r="B77" s="21"/>
      <c r="C77" s="21"/>
      <c r="D77" s="53">
        <v>6.4</v>
      </c>
      <c r="E77" s="53">
        <v>6.4</v>
      </c>
      <c r="F77" s="59"/>
      <c r="G77" s="46"/>
      <c r="H77" s="43">
        <f t="shared" si="18"/>
        <v>0</v>
      </c>
      <c r="I77" s="52">
        <f t="shared" si="19"/>
        <v>0</v>
      </c>
      <c r="J77" s="52" t="e">
        <f t="shared" si="20"/>
        <v>#DIV/0!</v>
      </c>
    </row>
    <row r="78" spans="1:10" ht="13.5" customHeight="1" hidden="1">
      <c r="A78" s="26" t="s">
        <v>71</v>
      </c>
      <c r="B78" s="21"/>
      <c r="C78" s="21"/>
      <c r="D78" s="53">
        <v>1.6</v>
      </c>
      <c r="E78" s="53">
        <v>1.6</v>
      </c>
      <c r="F78" s="59"/>
      <c r="G78" s="46"/>
      <c r="H78" s="43">
        <f t="shared" si="18"/>
        <v>0</v>
      </c>
      <c r="I78" s="52">
        <f t="shared" si="19"/>
        <v>0</v>
      </c>
      <c r="J78" s="52" t="e">
        <f t="shared" si="20"/>
        <v>#DIV/0!</v>
      </c>
    </row>
    <row r="79" spans="1:10" ht="13.5" customHeight="1">
      <c r="A79" s="3" t="s">
        <v>61</v>
      </c>
      <c r="B79" s="14"/>
      <c r="C79" s="14"/>
      <c r="D79" s="49">
        <v>1359.3</v>
      </c>
      <c r="E79" s="49">
        <v>1359.3</v>
      </c>
      <c r="F79" s="59">
        <v>339.8</v>
      </c>
      <c r="G79" s="46">
        <v>263.1</v>
      </c>
      <c r="H79" s="43">
        <f t="shared" si="18"/>
        <v>24.998160818068126</v>
      </c>
      <c r="I79" s="52">
        <f t="shared" si="19"/>
        <v>24.998160818068126</v>
      </c>
      <c r="J79" s="52">
        <f t="shared" si="20"/>
        <v>129.15241353097682</v>
      </c>
    </row>
    <row r="80" spans="1:10" ht="26.25" customHeight="1">
      <c r="A80" s="107" t="s">
        <v>112</v>
      </c>
      <c r="B80" s="107"/>
      <c r="C80" s="14"/>
      <c r="D80" s="49">
        <v>742.5</v>
      </c>
      <c r="E80" s="49">
        <v>769.1</v>
      </c>
      <c r="F80" s="59">
        <v>0</v>
      </c>
      <c r="G80" s="46"/>
      <c r="H80" s="43">
        <f t="shared" si="18"/>
        <v>0</v>
      </c>
      <c r="I80" s="52">
        <f t="shared" si="19"/>
        <v>0</v>
      </c>
      <c r="J80" s="52"/>
    </row>
    <row r="81" spans="1:10" ht="17.25" customHeight="1">
      <c r="A81" s="3" t="s">
        <v>62</v>
      </c>
      <c r="B81" s="14"/>
      <c r="C81" s="14"/>
      <c r="D81" s="49">
        <v>0</v>
      </c>
      <c r="E81" s="49">
        <v>0</v>
      </c>
      <c r="F81" s="59">
        <v>0</v>
      </c>
      <c r="G81" s="46">
        <v>648</v>
      </c>
      <c r="H81" s="43"/>
      <c r="I81" s="52"/>
      <c r="J81" s="52">
        <f>F81/G81*100</f>
        <v>0</v>
      </c>
    </row>
    <row r="82" spans="1:10" ht="36.75" customHeight="1">
      <c r="A82" s="3" t="s">
        <v>119</v>
      </c>
      <c r="B82" s="14"/>
      <c r="C82" s="14"/>
      <c r="D82" s="49">
        <v>1207</v>
      </c>
      <c r="E82" s="49">
        <v>1207</v>
      </c>
      <c r="F82" s="59">
        <v>0</v>
      </c>
      <c r="G82" s="46"/>
      <c r="H82" s="43">
        <f>F82/D82*100</f>
        <v>0</v>
      </c>
      <c r="I82" s="52">
        <f>F82/E82*100</f>
        <v>0</v>
      </c>
      <c r="J82" s="52"/>
    </row>
    <row r="83" spans="1:10" ht="14.25" customHeight="1">
      <c r="A83" s="3" t="s">
        <v>72</v>
      </c>
      <c r="B83" s="14"/>
      <c r="C83" s="14"/>
      <c r="D83" s="49">
        <v>237.9</v>
      </c>
      <c r="E83" s="49">
        <v>237.9</v>
      </c>
      <c r="F83" s="59">
        <v>59.5</v>
      </c>
      <c r="G83" s="46">
        <v>40.7</v>
      </c>
      <c r="H83" s="43">
        <f>F83/D83*100</f>
        <v>25.010508617065994</v>
      </c>
      <c r="I83" s="52">
        <f>F83/E83*100</f>
        <v>25.010508617065994</v>
      </c>
      <c r="J83" s="52">
        <f>F83/G83*100</f>
        <v>146.19164619164619</v>
      </c>
    </row>
    <row r="84" spans="1:10" ht="27" customHeight="1">
      <c r="A84" s="24" t="s">
        <v>46</v>
      </c>
      <c r="B84" s="22">
        <v>2213.1</v>
      </c>
      <c r="C84" s="22">
        <v>3960.2</v>
      </c>
      <c r="D84" s="50">
        <f>D85+D86</f>
        <v>77.1</v>
      </c>
      <c r="E84" s="50">
        <f>E85+E86</f>
        <v>77.1</v>
      </c>
      <c r="F84" s="62">
        <f>F85+F86+F87+F88+F89</f>
        <v>0.7</v>
      </c>
      <c r="G84" s="48">
        <v>1.6</v>
      </c>
      <c r="H84" s="43">
        <f>F84/D84*100</f>
        <v>0.9079118028534372</v>
      </c>
      <c r="I84" s="52">
        <f>F84/E84*100</f>
        <v>0.9079118028534372</v>
      </c>
      <c r="J84" s="52">
        <f>F84/G84*100</f>
        <v>43.74999999999999</v>
      </c>
    </row>
    <row r="85" spans="1:10" ht="22.5" customHeight="1">
      <c r="A85" s="26" t="s">
        <v>74</v>
      </c>
      <c r="B85" s="14"/>
      <c r="C85" s="14"/>
      <c r="D85" s="53">
        <v>65.8</v>
      </c>
      <c r="E85" s="53">
        <v>65.8</v>
      </c>
      <c r="F85" s="59">
        <v>0</v>
      </c>
      <c r="G85" s="46"/>
      <c r="H85" s="43">
        <f>F85/D85*100</f>
        <v>0</v>
      </c>
      <c r="I85" s="52">
        <f>F85/E85*100</f>
        <v>0</v>
      </c>
      <c r="J85" s="52"/>
    </row>
    <row r="86" spans="1:10" ht="21" customHeight="1">
      <c r="A86" s="26" t="s">
        <v>73</v>
      </c>
      <c r="B86" s="14"/>
      <c r="C86" s="14"/>
      <c r="D86" s="49">
        <v>11.3</v>
      </c>
      <c r="E86" s="49">
        <v>11.3</v>
      </c>
      <c r="F86" s="59">
        <v>0.7</v>
      </c>
      <c r="G86" s="46">
        <v>1.6</v>
      </c>
      <c r="H86" s="43">
        <f>F86/D86*100</f>
        <v>6.194690265486725</v>
      </c>
      <c r="I86" s="52">
        <f>F86/E86*100</f>
        <v>6.194690265486725</v>
      </c>
      <c r="J86" s="52">
        <f>F86/G86*100</f>
        <v>43.74999999999999</v>
      </c>
    </row>
    <row r="87" spans="1:10" ht="1.5" customHeight="1">
      <c r="A87" s="107" t="s">
        <v>113</v>
      </c>
      <c r="B87" s="107"/>
      <c r="C87" s="14"/>
      <c r="D87" s="49"/>
      <c r="E87" s="49"/>
      <c r="F87" s="59">
        <v>0</v>
      </c>
      <c r="G87" s="46"/>
      <c r="H87" s="43"/>
      <c r="I87" s="52"/>
      <c r="J87" s="52"/>
    </row>
    <row r="88" spans="1:10" ht="36" customHeight="1" hidden="1">
      <c r="A88" s="84" t="s">
        <v>120</v>
      </c>
      <c r="B88" s="77"/>
      <c r="C88" s="14"/>
      <c r="D88" s="49"/>
      <c r="E88" s="49"/>
      <c r="F88" s="59">
        <v>0</v>
      </c>
      <c r="G88" s="46"/>
      <c r="H88" s="43"/>
      <c r="I88" s="52"/>
      <c r="J88" s="52"/>
    </row>
    <row r="89" spans="1:10" ht="51" customHeight="1" hidden="1">
      <c r="A89" s="76" t="s">
        <v>121</v>
      </c>
      <c r="B89" s="77"/>
      <c r="C89" s="14"/>
      <c r="D89" s="49"/>
      <c r="E89" s="49"/>
      <c r="F89" s="59">
        <v>0</v>
      </c>
      <c r="G89" s="46"/>
      <c r="H89" s="43"/>
      <c r="I89" s="52"/>
      <c r="J89" s="52"/>
    </row>
    <row r="90" spans="1:10" ht="16.5" customHeight="1">
      <c r="A90" s="74" t="s">
        <v>0</v>
      </c>
      <c r="B90" s="73"/>
      <c r="C90" s="14"/>
      <c r="D90" s="50">
        <f>D91</f>
        <v>750.5</v>
      </c>
      <c r="E90" s="50">
        <f>E91</f>
        <v>750.5</v>
      </c>
      <c r="F90" s="62">
        <f>F91</f>
        <v>30.5</v>
      </c>
      <c r="G90" s="48"/>
      <c r="H90" s="43">
        <f>F90/D90*100</f>
        <v>4.063957361758828</v>
      </c>
      <c r="I90" s="52">
        <f>F90/E90*100</f>
        <v>4.063957361758828</v>
      </c>
      <c r="J90" s="75"/>
    </row>
    <row r="91" spans="1:10" ht="35.25" customHeight="1">
      <c r="A91" s="73" t="s">
        <v>128</v>
      </c>
      <c r="B91" s="73"/>
      <c r="C91" s="14"/>
      <c r="D91" s="49">
        <v>750.5</v>
      </c>
      <c r="E91" s="49">
        <v>750.5</v>
      </c>
      <c r="F91" s="59">
        <v>30.5</v>
      </c>
      <c r="G91" s="46"/>
      <c r="H91" s="43">
        <f>F91/D91*100</f>
        <v>4.063957361758828</v>
      </c>
      <c r="I91" s="52">
        <f>F91/E91*100</f>
        <v>4.063957361758828</v>
      </c>
      <c r="J91" s="52"/>
    </row>
    <row r="92" spans="1:10" ht="18.75" customHeight="1">
      <c r="A92" s="24" t="s">
        <v>75</v>
      </c>
      <c r="B92" s="14"/>
      <c r="C92" s="14"/>
      <c r="D92" s="49"/>
      <c r="E92" s="50">
        <v>-1809.7</v>
      </c>
      <c r="F92" s="62">
        <v>-1809.7</v>
      </c>
      <c r="G92" s="48">
        <v>-1076.5</v>
      </c>
      <c r="H92" s="43"/>
      <c r="I92" s="52"/>
      <c r="J92" s="52"/>
    </row>
    <row r="93" spans="1:10" ht="19.5" customHeight="1">
      <c r="A93" s="90" t="s">
        <v>12</v>
      </c>
      <c r="B93" s="91">
        <f aca="true" t="shared" si="21" ref="B93:G93">B46+B47</f>
        <v>265479.1</v>
      </c>
      <c r="C93" s="91">
        <f t="shared" si="21"/>
        <v>306828.5</v>
      </c>
      <c r="D93" s="91">
        <f t="shared" si="21"/>
        <v>284089.1</v>
      </c>
      <c r="E93" s="91">
        <f t="shared" si="21"/>
        <v>306202</v>
      </c>
      <c r="F93" s="91">
        <f t="shared" si="21"/>
        <v>62191.5</v>
      </c>
      <c r="G93" s="91">
        <f t="shared" si="21"/>
        <v>56809.799999999996</v>
      </c>
      <c r="H93" s="92">
        <f>F93/D93*100</f>
        <v>21.891547405373878</v>
      </c>
      <c r="I93" s="93">
        <f>F93/E93*100</f>
        <v>20.31061194897486</v>
      </c>
      <c r="J93" s="93">
        <f>F93/G93*100</f>
        <v>109.47318948491282</v>
      </c>
    </row>
    <row r="94" spans="1:9" ht="27" customHeight="1">
      <c r="A94" s="28" t="s">
        <v>78</v>
      </c>
      <c r="B94" s="29"/>
      <c r="C94" s="30"/>
      <c r="D94" s="82"/>
      <c r="E94" s="63"/>
      <c r="F94" s="63"/>
      <c r="G94" s="89"/>
      <c r="H94" s="43"/>
      <c r="I94" s="31"/>
    </row>
    <row r="95" spans="1:10" ht="12.75">
      <c r="A95" s="17" t="s">
        <v>79</v>
      </c>
      <c r="B95" s="32">
        <v>22605.7</v>
      </c>
      <c r="C95" s="32">
        <v>23906.8</v>
      </c>
      <c r="D95" s="78">
        <v>27778.3</v>
      </c>
      <c r="E95" s="78">
        <v>28303.3</v>
      </c>
      <c r="F95" s="64">
        <v>5613.5</v>
      </c>
      <c r="G95" s="78">
        <v>5117.5</v>
      </c>
      <c r="H95" s="43">
        <f aca="true" t="shared" si="22" ref="H95:H103">F95/D95*100</f>
        <v>20.208220085462393</v>
      </c>
      <c r="I95" s="31">
        <f aca="true" t="shared" si="23" ref="I95:I103">F95/E95*100</f>
        <v>19.83337632007575</v>
      </c>
      <c r="J95" s="42">
        <f>F95/G95*100</f>
        <v>109.69223253541769</v>
      </c>
    </row>
    <row r="96" spans="1:10" ht="12.75">
      <c r="A96" s="33" t="s">
        <v>80</v>
      </c>
      <c r="B96" s="34">
        <v>18779.3</v>
      </c>
      <c r="C96" s="34">
        <v>17811.9</v>
      </c>
      <c r="D96" s="79">
        <v>22669.7</v>
      </c>
      <c r="E96" s="79">
        <v>22702.3</v>
      </c>
      <c r="F96" s="65">
        <v>4533.9</v>
      </c>
      <c r="G96" s="79">
        <v>4042.9</v>
      </c>
      <c r="H96" s="43">
        <f t="shared" si="22"/>
        <v>19.99982355302452</v>
      </c>
      <c r="I96" s="31">
        <f t="shared" si="23"/>
        <v>19.971104249349185</v>
      </c>
      <c r="J96" s="42">
        <f>F96/G96*100</f>
        <v>112.1447475821811</v>
      </c>
    </row>
    <row r="97" spans="1:10" ht="12.75">
      <c r="A97" s="33" t="s">
        <v>81</v>
      </c>
      <c r="B97" s="34">
        <v>1201</v>
      </c>
      <c r="C97" s="34">
        <v>1225.7</v>
      </c>
      <c r="D97" s="79">
        <v>1020.6</v>
      </c>
      <c r="E97" s="79">
        <v>1094.8</v>
      </c>
      <c r="F97" s="65">
        <v>412</v>
      </c>
      <c r="G97" s="79">
        <v>391.8</v>
      </c>
      <c r="H97" s="43">
        <f t="shared" si="22"/>
        <v>40.36841073878111</v>
      </c>
      <c r="I97" s="31">
        <f t="shared" si="23"/>
        <v>37.63244428206065</v>
      </c>
      <c r="J97" s="42">
        <f>F97/G97*100</f>
        <v>105.15569167942829</v>
      </c>
    </row>
    <row r="98" spans="1:10" ht="12.75">
      <c r="A98" s="33" t="s">
        <v>82</v>
      </c>
      <c r="B98" s="34">
        <f aca="true" t="shared" si="24" ref="B98:G98">B95-B96-B97</f>
        <v>2625.4000000000015</v>
      </c>
      <c r="C98" s="34">
        <f t="shared" si="24"/>
        <v>4869.199999999998</v>
      </c>
      <c r="D98" s="79">
        <f t="shared" si="24"/>
        <v>4087.9999999999986</v>
      </c>
      <c r="E98" s="79">
        <f t="shared" si="24"/>
        <v>4506.2</v>
      </c>
      <c r="F98" s="65">
        <f t="shared" si="24"/>
        <v>667.6000000000004</v>
      </c>
      <c r="G98" s="79">
        <f t="shared" si="24"/>
        <v>682.8</v>
      </c>
      <c r="H98" s="43">
        <f t="shared" si="22"/>
        <v>16.330724070450113</v>
      </c>
      <c r="I98" s="31">
        <f t="shared" si="23"/>
        <v>14.815143579956514</v>
      </c>
      <c r="J98" s="42">
        <f>F98/G98*100</f>
        <v>97.7738722905683</v>
      </c>
    </row>
    <row r="99" spans="1:10" ht="20.25" customHeight="1">
      <c r="A99" s="35" t="s">
        <v>83</v>
      </c>
      <c r="B99" s="36">
        <v>955.2</v>
      </c>
      <c r="C99" s="36">
        <v>955.2</v>
      </c>
      <c r="D99" s="80">
        <v>1025.9</v>
      </c>
      <c r="E99" s="80">
        <v>1035.9</v>
      </c>
      <c r="F99" s="64">
        <v>144.9</v>
      </c>
      <c r="G99" s="78">
        <v>217.4</v>
      </c>
      <c r="H99" s="43">
        <f t="shared" si="22"/>
        <v>14.124183643629983</v>
      </c>
      <c r="I99" s="31">
        <f t="shared" si="23"/>
        <v>13.987836663770633</v>
      </c>
      <c r="J99" s="42">
        <f>F99/G99*100</f>
        <v>66.65133394664213</v>
      </c>
    </row>
    <row r="100" spans="1:10" ht="31.5" customHeight="1">
      <c r="A100" s="17" t="s">
        <v>84</v>
      </c>
      <c r="B100" s="32">
        <v>1518.1</v>
      </c>
      <c r="C100" s="32">
        <v>1999.5</v>
      </c>
      <c r="D100" s="78">
        <v>3145.4</v>
      </c>
      <c r="E100" s="78">
        <v>3074.3</v>
      </c>
      <c r="F100" s="64">
        <v>485.3</v>
      </c>
      <c r="G100" s="78">
        <v>228.5</v>
      </c>
      <c r="H100" s="43">
        <f t="shared" si="22"/>
        <v>15.42888026960005</v>
      </c>
      <c r="I100" s="31">
        <f t="shared" si="23"/>
        <v>15.785707315486452</v>
      </c>
      <c r="J100" s="42" t="s">
        <v>126</v>
      </c>
    </row>
    <row r="101" spans="1:10" ht="19.5" customHeight="1">
      <c r="A101" s="17" t="s">
        <v>85</v>
      </c>
      <c r="B101" s="32" t="e">
        <f>B102+B103+B105+#REF!</f>
        <v>#REF!</v>
      </c>
      <c r="C101" s="32">
        <v>15011</v>
      </c>
      <c r="D101" s="78">
        <f>D102+D103+D104+D105</f>
        <v>35783.3</v>
      </c>
      <c r="E101" s="78">
        <v>39451.3</v>
      </c>
      <c r="F101" s="64">
        <v>2345.9</v>
      </c>
      <c r="G101" s="78">
        <v>4883.6</v>
      </c>
      <c r="H101" s="43">
        <f t="shared" si="22"/>
        <v>6.55585147261432</v>
      </c>
      <c r="I101" s="31">
        <f t="shared" si="23"/>
        <v>5.946318625748708</v>
      </c>
      <c r="J101" s="42">
        <f>F101/G101*100</f>
        <v>48.03628470800229</v>
      </c>
    </row>
    <row r="102" spans="1:10" ht="12.75">
      <c r="A102" s="18" t="s">
        <v>86</v>
      </c>
      <c r="B102" s="37">
        <v>115</v>
      </c>
      <c r="C102" s="37">
        <v>255.5</v>
      </c>
      <c r="D102" s="81">
        <v>110</v>
      </c>
      <c r="E102" s="81">
        <v>110</v>
      </c>
      <c r="F102" s="66">
        <v>20.1</v>
      </c>
      <c r="G102" s="81">
        <v>5.6</v>
      </c>
      <c r="H102" s="43">
        <f t="shared" si="22"/>
        <v>18.272727272727273</v>
      </c>
      <c r="I102" s="31">
        <f t="shared" si="23"/>
        <v>18.272727272727273</v>
      </c>
      <c r="J102" s="42"/>
    </row>
    <row r="103" spans="1:10" ht="12" customHeight="1">
      <c r="A103" s="33" t="s">
        <v>87</v>
      </c>
      <c r="B103" s="34">
        <v>14504</v>
      </c>
      <c r="C103" s="34">
        <v>14504</v>
      </c>
      <c r="D103" s="79">
        <v>35533.3</v>
      </c>
      <c r="E103" s="79">
        <v>39179.5</v>
      </c>
      <c r="F103" s="65">
        <v>2325.8</v>
      </c>
      <c r="G103" s="79">
        <v>4878</v>
      </c>
      <c r="H103" s="43">
        <f t="shared" si="22"/>
        <v>6.545409517269716</v>
      </c>
      <c r="I103" s="31">
        <f t="shared" si="23"/>
        <v>5.9362676910118815</v>
      </c>
      <c r="J103" s="42">
        <f>F103/G103*100</f>
        <v>47.67937679376794</v>
      </c>
    </row>
    <row r="104" spans="1:10" ht="12" customHeight="1">
      <c r="A104" s="33" t="s">
        <v>114</v>
      </c>
      <c r="B104" s="34"/>
      <c r="C104" s="34"/>
      <c r="D104" s="79"/>
      <c r="E104" s="79"/>
      <c r="F104" s="65">
        <v>0</v>
      </c>
      <c r="G104" s="79"/>
      <c r="H104" s="43"/>
      <c r="I104" s="31"/>
      <c r="J104" s="42"/>
    </row>
    <row r="105" spans="1:10" ht="22.5" customHeight="1">
      <c r="A105" s="33" t="s">
        <v>88</v>
      </c>
      <c r="B105" s="34"/>
      <c r="C105" s="34">
        <v>251.5</v>
      </c>
      <c r="D105" s="79">
        <v>140</v>
      </c>
      <c r="E105" s="79">
        <v>140</v>
      </c>
      <c r="F105" s="65">
        <v>0</v>
      </c>
      <c r="G105" s="79">
        <v>0</v>
      </c>
      <c r="H105" s="43">
        <f aca="true" t="shared" si="25" ref="H105:H115">F105/D105*100</f>
        <v>0</v>
      </c>
      <c r="I105" s="31">
        <f aca="true" t="shared" si="26" ref="I105:I115">F105/E105*100</f>
        <v>0</v>
      </c>
      <c r="J105" s="42"/>
    </row>
    <row r="106" spans="1:10" ht="21" customHeight="1">
      <c r="A106" s="17" t="s">
        <v>89</v>
      </c>
      <c r="B106" s="32" t="e">
        <f>B107+B108+B109+#REF!</f>
        <v>#REF!</v>
      </c>
      <c r="C106" s="32">
        <v>31510</v>
      </c>
      <c r="D106" s="78">
        <f>D107+D108+D109</f>
        <v>12541.4</v>
      </c>
      <c r="E106" s="78">
        <v>13270.3</v>
      </c>
      <c r="F106" s="64">
        <v>1675.9</v>
      </c>
      <c r="G106" s="78">
        <v>1806.7</v>
      </c>
      <c r="H106" s="43">
        <f t="shared" si="25"/>
        <v>13.362941936306951</v>
      </c>
      <c r="I106" s="31">
        <f t="shared" si="26"/>
        <v>12.628953377090196</v>
      </c>
      <c r="J106" s="42">
        <f>F106/G106*100</f>
        <v>92.76028117562407</v>
      </c>
    </row>
    <row r="107" spans="1:10" ht="12.75">
      <c r="A107" s="33" t="s">
        <v>90</v>
      </c>
      <c r="B107" s="34">
        <v>5320.1</v>
      </c>
      <c r="C107" s="34">
        <v>12070.9</v>
      </c>
      <c r="D107" s="79">
        <v>3913.4</v>
      </c>
      <c r="E107" s="79">
        <v>3293.4</v>
      </c>
      <c r="F107" s="65">
        <v>241.2</v>
      </c>
      <c r="G107" s="79">
        <v>56.8</v>
      </c>
      <c r="H107" s="43">
        <f t="shared" si="25"/>
        <v>6.163438442275259</v>
      </c>
      <c r="I107" s="31">
        <f t="shared" si="26"/>
        <v>7.323738385862634</v>
      </c>
      <c r="J107" s="52" t="s">
        <v>105</v>
      </c>
    </row>
    <row r="108" spans="1:10" ht="12.75">
      <c r="A108" s="33" t="s">
        <v>91</v>
      </c>
      <c r="B108" s="34">
        <v>2030.1</v>
      </c>
      <c r="C108" s="34">
        <v>2955.8</v>
      </c>
      <c r="D108" s="79">
        <v>1292.8</v>
      </c>
      <c r="E108" s="79">
        <v>3268.3</v>
      </c>
      <c r="F108" s="65">
        <v>349.3</v>
      </c>
      <c r="G108" s="79">
        <v>591.6</v>
      </c>
      <c r="H108" s="43">
        <f t="shared" si="25"/>
        <v>27.018873762376238</v>
      </c>
      <c r="I108" s="31">
        <f t="shared" si="26"/>
        <v>10.68751338616406</v>
      </c>
      <c r="J108" s="42">
        <f>F108/G108*100</f>
        <v>59.04327248140635</v>
      </c>
    </row>
    <row r="109" spans="1:10" ht="12.75">
      <c r="A109" s="33" t="s">
        <v>92</v>
      </c>
      <c r="B109" s="34">
        <v>11059.9</v>
      </c>
      <c r="C109" s="34">
        <v>16310</v>
      </c>
      <c r="D109" s="79">
        <v>7335.2</v>
      </c>
      <c r="E109" s="79">
        <v>6708.6</v>
      </c>
      <c r="F109" s="65">
        <v>1085.5</v>
      </c>
      <c r="G109" s="79">
        <v>1158.2</v>
      </c>
      <c r="H109" s="43">
        <f t="shared" si="25"/>
        <v>14.798505834878394</v>
      </c>
      <c r="I109" s="31">
        <f t="shared" si="26"/>
        <v>16.180723250752767</v>
      </c>
      <c r="J109" s="42">
        <f>F109/G109*100</f>
        <v>93.72301847694699</v>
      </c>
    </row>
    <row r="110" spans="1:10" ht="19.5" customHeight="1">
      <c r="A110" s="17" t="s">
        <v>93</v>
      </c>
      <c r="B110" s="30">
        <v>229.4</v>
      </c>
      <c r="C110" s="30">
        <v>486.2</v>
      </c>
      <c r="D110" s="82">
        <v>77.2</v>
      </c>
      <c r="E110" s="82">
        <v>282</v>
      </c>
      <c r="F110" s="63">
        <v>0</v>
      </c>
      <c r="G110" s="82">
        <v>0</v>
      </c>
      <c r="H110" s="43">
        <f t="shared" si="25"/>
        <v>0</v>
      </c>
      <c r="I110" s="31">
        <f t="shared" si="26"/>
        <v>0</v>
      </c>
      <c r="J110" s="42"/>
    </row>
    <row r="111" spans="1:10" ht="19.5" customHeight="1">
      <c r="A111" s="17" t="s">
        <v>94</v>
      </c>
      <c r="B111" s="32">
        <v>135212.7</v>
      </c>
      <c r="C111" s="32">
        <v>153395.9</v>
      </c>
      <c r="D111" s="78">
        <v>182878</v>
      </c>
      <c r="E111" s="78">
        <v>195640.6</v>
      </c>
      <c r="F111" s="64">
        <v>39253.5</v>
      </c>
      <c r="G111" s="78">
        <v>30741.3</v>
      </c>
      <c r="H111" s="43">
        <f t="shared" si="25"/>
        <v>21.46430953969313</v>
      </c>
      <c r="I111" s="31">
        <f t="shared" si="26"/>
        <v>20.064086902207414</v>
      </c>
      <c r="J111" s="42">
        <f>F111/G111*100</f>
        <v>127.6897854026993</v>
      </c>
    </row>
    <row r="112" spans="1:10" ht="12.75">
      <c r="A112" s="18" t="s">
        <v>129</v>
      </c>
      <c r="B112" s="32"/>
      <c r="C112" s="32"/>
      <c r="D112" s="81">
        <v>171825.9</v>
      </c>
      <c r="E112" s="81">
        <v>184565</v>
      </c>
      <c r="F112" s="66">
        <v>37691</v>
      </c>
      <c r="G112" s="78"/>
      <c r="H112" s="43">
        <f t="shared" si="25"/>
        <v>21.93557548658264</v>
      </c>
      <c r="I112" s="31">
        <f t="shared" si="26"/>
        <v>20.42153170969577</v>
      </c>
      <c r="J112" s="42"/>
    </row>
    <row r="113" spans="1:10" ht="12.75">
      <c r="A113" s="33" t="s">
        <v>80</v>
      </c>
      <c r="B113" s="34">
        <v>97000.4</v>
      </c>
      <c r="C113" s="34">
        <v>107165.4</v>
      </c>
      <c r="D113" s="79">
        <v>7620.4</v>
      </c>
      <c r="E113" s="79">
        <v>8079.3</v>
      </c>
      <c r="F113" s="65">
        <v>1499.4</v>
      </c>
      <c r="G113" s="79">
        <v>23477.8</v>
      </c>
      <c r="H113" s="43">
        <f t="shared" si="25"/>
        <v>19.676132486483652</v>
      </c>
      <c r="I113" s="31">
        <f t="shared" si="26"/>
        <v>18.558538487245183</v>
      </c>
      <c r="J113" s="42">
        <f>F113/G113*100</f>
        <v>6.386458697152205</v>
      </c>
    </row>
    <row r="114" spans="1:10" ht="22.5" customHeight="1">
      <c r="A114" s="17" t="s">
        <v>115</v>
      </c>
      <c r="B114" s="32" t="e">
        <f>#REF!+#REF!</f>
        <v>#REF!</v>
      </c>
      <c r="C114" s="32">
        <v>22454.4</v>
      </c>
      <c r="D114" s="78">
        <v>20257.6</v>
      </c>
      <c r="E114" s="78">
        <v>23757.2</v>
      </c>
      <c r="F114" s="64">
        <v>6111.3</v>
      </c>
      <c r="G114" s="78">
        <v>5031.9</v>
      </c>
      <c r="H114" s="43">
        <f t="shared" si="25"/>
        <v>30.16793697180318</v>
      </c>
      <c r="I114" s="31">
        <f t="shared" si="26"/>
        <v>25.723991042715472</v>
      </c>
      <c r="J114" s="42">
        <f>F114/G114*100</f>
        <v>121.45114171585287</v>
      </c>
    </row>
    <row r="115" spans="1:10" ht="12.75">
      <c r="A115" s="18" t="s">
        <v>129</v>
      </c>
      <c r="B115" s="34">
        <v>12902.2</v>
      </c>
      <c r="C115" s="34">
        <v>12847</v>
      </c>
      <c r="D115" s="79">
        <v>20143.1</v>
      </c>
      <c r="E115" s="79">
        <v>23525.2</v>
      </c>
      <c r="F115" s="65">
        <v>6109.3</v>
      </c>
      <c r="G115" s="79"/>
      <c r="H115" s="43">
        <f t="shared" si="25"/>
        <v>30.329492481296327</v>
      </c>
      <c r="I115" s="31">
        <f t="shared" si="26"/>
        <v>25.969173482053286</v>
      </c>
      <c r="J115" s="42"/>
    </row>
    <row r="116" spans="1:10" ht="12.75">
      <c r="A116" s="33" t="s">
        <v>82</v>
      </c>
      <c r="B116" s="34" t="e">
        <f>#REF!-B115-#REF!</f>
        <v>#REF!</v>
      </c>
      <c r="C116" s="34" t="e">
        <f>#REF!-C115-#REF!</f>
        <v>#REF!</v>
      </c>
      <c r="D116" s="79">
        <f>D114-D115</f>
        <v>114.5</v>
      </c>
      <c r="E116" s="79">
        <f>E114-E115</f>
        <v>232</v>
      </c>
      <c r="F116" s="79">
        <f>F114-F115</f>
        <v>2</v>
      </c>
      <c r="G116" s="79"/>
      <c r="H116" s="43"/>
      <c r="I116" s="31"/>
      <c r="J116" s="42"/>
    </row>
    <row r="117" spans="1:10" ht="23.25" customHeight="1">
      <c r="A117" s="17" t="s">
        <v>95</v>
      </c>
      <c r="B117" s="32" t="e">
        <f>#REF!+#REF!+#REF!</f>
        <v>#REF!</v>
      </c>
      <c r="C117" s="32">
        <v>25925.6</v>
      </c>
      <c r="D117" s="78"/>
      <c r="E117" s="78"/>
      <c r="F117" s="64">
        <v>0</v>
      </c>
      <c r="G117" s="78">
        <v>6951</v>
      </c>
      <c r="H117" s="43"/>
      <c r="I117" s="31"/>
      <c r="J117" s="42">
        <f>F117/G117*100</f>
        <v>0</v>
      </c>
    </row>
    <row r="118" spans="1:10" ht="21.75" customHeight="1">
      <c r="A118" s="17" t="s">
        <v>96</v>
      </c>
      <c r="B118" s="32">
        <f>B119+B120+B121</f>
        <v>6708.9</v>
      </c>
      <c r="C118" s="32">
        <v>12498.4</v>
      </c>
      <c r="D118" s="78">
        <f>D119+D120+D121</f>
        <v>4356.799999999999</v>
      </c>
      <c r="E118" s="78">
        <v>5791.2</v>
      </c>
      <c r="F118" s="64">
        <v>319</v>
      </c>
      <c r="G118" s="78">
        <v>289.4</v>
      </c>
      <c r="H118" s="43">
        <f aca="true" t="shared" si="27" ref="H118:H124">F118/D118*100</f>
        <v>7.32188762394418</v>
      </c>
      <c r="I118" s="31">
        <f aca="true" t="shared" si="28" ref="I118:I124">F118/E118*100</f>
        <v>5.508357507943086</v>
      </c>
      <c r="J118" s="42">
        <f>F118/G118*100</f>
        <v>110.22805805114031</v>
      </c>
    </row>
    <row r="119" spans="1:10" ht="17.25" customHeight="1">
      <c r="A119" s="33" t="s">
        <v>97</v>
      </c>
      <c r="B119" s="34">
        <v>178.9</v>
      </c>
      <c r="C119" s="34">
        <v>178.9</v>
      </c>
      <c r="D119" s="79">
        <v>280.1</v>
      </c>
      <c r="E119" s="79">
        <v>280.1</v>
      </c>
      <c r="F119" s="65">
        <v>22</v>
      </c>
      <c r="G119" s="79">
        <v>25</v>
      </c>
      <c r="H119" s="43">
        <f t="shared" si="27"/>
        <v>7.85433773652267</v>
      </c>
      <c r="I119" s="31">
        <f t="shared" si="28"/>
        <v>7.85433773652267</v>
      </c>
      <c r="J119" s="42">
        <f>F119/G119*100</f>
        <v>88</v>
      </c>
    </row>
    <row r="120" spans="1:10" ht="16.5" customHeight="1">
      <c r="A120" s="33" t="s">
        <v>98</v>
      </c>
      <c r="B120" s="34">
        <v>5463.4</v>
      </c>
      <c r="C120" s="34">
        <v>11252.9</v>
      </c>
      <c r="D120" s="79">
        <v>1866.5</v>
      </c>
      <c r="E120" s="79">
        <v>3293.7</v>
      </c>
      <c r="F120" s="65">
        <v>0.7</v>
      </c>
      <c r="G120" s="79">
        <v>1.6</v>
      </c>
      <c r="H120" s="43">
        <f t="shared" si="27"/>
        <v>0.037503348513260114</v>
      </c>
      <c r="I120" s="31">
        <f t="shared" si="28"/>
        <v>0.021252694538057504</v>
      </c>
      <c r="J120" s="42"/>
    </row>
    <row r="121" spans="1:10" ht="18" customHeight="1">
      <c r="A121" s="18" t="s">
        <v>99</v>
      </c>
      <c r="B121" s="34">
        <v>1066.6</v>
      </c>
      <c r="C121" s="34">
        <v>1066.6</v>
      </c>
      <c r="D121" s="79">
        <v>2210.2</v>
      </c>
      <c r="E121" s="79">
        <v>2217.4</v>
      </c>
      <c r="F121" s="65">
        <v>296.3</v>
      </c>
      <c r="G121" s="79">
        <v>262.7</v>
      </c>
      <c r="H121" s="43">
        <f t="shared" si="27"/>
        <v>13.406026603927248</v>
      </c>
      <c r="I121" s="31">
        <f t="shared" si="28"/>
        <v>13.362496617660321</v>
      </c>
      <c r="J121" s="42">
        <f>F121/G121*100</f>
        <v>112.79025504377617</v>
      </c>
    </row>
    <row r="122" spans="1:10" ht="22.5" customHeight="1">
      <c r="A122" s="38" t="s">
        <v>100</v>
      </c>
      <c r="B122" s="34"/>
      <c r="C122" s="34"/>
      <c r="D122" s="78">
        <v>245.2</v>
      </c>
      <c r="E122" s="78">
        <v>245.4</v>
      </c>
      <c r="F122" s="64">
        <v>40</v>
      </c>
      <c r="G122" s="78">
        <v>73.9</v>
      </c>
      <c r="H122" s="43">
        <f t="shared" si="27"/>
        <v>16.31321370309951</v>
      </c>
      <c r="I122" s="31">
        <f t="shared" si="28"/>
        <v>16.299918500407497</v>
      </c>
      <c r="J122" s="42">
        <f>F122/G122*100</f>
        <v>54.12719891745602</v>
      </c>
    </row>
    <row r="123" spans="1:10" ht="14.25" hidden="1">
      <c r="A123" s="39" t="s">
        <v>101</v>
      </c>
      <c r="B123" s="34"/>
      <c r="C123" s="34"/>
      <c r="D123" s="79">
        <v>3500</v>
      </c>
      <c r="E123" s="79">
        <v>3500</v>
      </c>
      <c r="F123" s="65"/>
      <c r="G123" s="79"/>
      <c r="H123" s="43">
        <f t="shared" si="27"/>
        <v>0</v>
      </c>
      <c r="I123" s="31">
        <f t="shared" si="28"/>
        <v>0</v>
      </c>
      <c r="J123" s="42" t="e">
        <f>F123/G123*100</f>
        <v>#DIV/0!</v>
      </c>
    </row>
    <row r="124" spans="1:10" ht="14.25" hidden="1">
      <c r="A124" s="39" t="s">
        <v>102</v>
      </c>
      <c r="B124" s="34"/>
      <c r="C124" s="34"/>
      <c r="D124" s="79">
        <f>D122-D123</f>
        <v>-3254.8</v>
      </c>
      <c r="E124" s="79">
        <f>E122-E123</f>
        <v>-3254.6</v>
      </c>
      <c r="F124" s="65"/>
      <c r="G124" s="79">
        <v>92.9</v>
      </c>
      <c r="H124" s="43">
        <f t="shared" si="27"/>
        <v>0</v>
      </c>
      <c r="I124" s="31">
        <f t="shared" si="28"/>
        <v>0</v>
      </c>
      <c r="J124" s="42">
        <f>F124/G124*100</f>
        <v>0</v>
      </c>
    </row>
    <row r="125" spans="1:10" ht="23.25" customHeight="1">
      <c r="A125" s="94" t="s">
        <v>103</v>
      </c>
      <c r="B125" s="95" t="e">
        <f>B95+B99+B100+B101+B106+B110+B111+B114+B117+B118+#REF!</f>
        <v>#REF!</v>
      </c>
      <c r="C125" s="95" t="e">
        <f>C95+C99+C100+C101+C106+C110+C111+C114+C117+C118+#REF!</f>
        <v>#REF!</v>
      </c>
      <c r="D125" s="95">
        <f>D95+D99+D100+D101+D106+D110+D111+D114+D117+D118+D122</f>
        <v>288089.1</v>
      </c>
      <c r="E125" s="95">
        <f>E95+E99+E100+E101+E106+E110+E111+E114+E117+E118+E122</f>
        <v>310851.50000000006</v>
      </c>
      <c r="F125" s="96">
        <f>F95+F99+F100+F101+F106+F110+F111+F114+F117+F118+F122</f>
        <v>55989.3</v>
      </c>
      <c r="G125" s="95">
        <f>G95+G99+G100+G101+G106+G110+G111+G114+G117+G118+G122</f>
        <v>55341.200000000004</v>
      </c>
      <c r="H125" s="92">
        <f>F125/D125*100</f>
        <v>19.43471655123363</v>
      </c>
      <c r="I125" s="97">
        <f>F125/E125*100</f>
        <v>18.011590743490054</v>
      </c>
      <c r="J125" s="97">
        <f>F125/G125*100</f>
        <v>101.17109856670979</v>
      </c>
    </row>
    <row r="126" spans="1:10" ht="25.5">
      <c r="A126" s="40" t="s">
        <v>104</v>
      </c>
      <c r="B126" s="29" t="e">
        <f aca="true" t="shared" si="29" ref="B126:G126">B93-B125</f>
        <v>#REF!</v>
      </c>
      <c r="C126" s="29" t="e">
        <f t="shared" si="29"/>
        <v>#REF!</v>
      </c>
      <c r="D126" s="83">
        <f t="shared" si="29"/>
        <v>-4000</v>
      </c>
      <c r="E126" s="83">
        <f t="shared" si="29"/>
        <v>-4649.500000000058</v>
      </c>
      <c r="F126" s="67">
        <f t="shared" si="29"/>
        <v>6202.199999999997</v>
      </c>
      <c r="G126" s="83">
        <f t="shared" si="29"/>
        <v>1468.5999999999913</v>
      </c>
      <c r="H126" s="41"/>
      <c r="I126" s="31"/>
      <c r="J126" s="31"/>
    </row>
    <row r="127" spans="1:7" ht="12.75">
      <c r="A127" s="1"/>
      <c r="B127" s="1"/>
      <c r="C127" s="1"/>
      <c r="D127" s="85"/>
      <c r="E127" s="55"/>
      <c r="F127" s="55"/>
      <c r="G127" s="85"/>
    </row>
    <row r="128" spans="5:7" ht="22.5" customHeight="1">
      <c r="E128" s="108"/>
      <c r="F128" s="108"/>
      <c r="G128" s="108"/>
    </row>
    <row r="129" spans="1:9" ht="12.75">
      <c r="A129" s="1" t="s">
        <v>109</v>
      </c>
      <c r="F129" s="71"/>
      <c r="G129" s="106" t="s">
        <v>110</v>
      </c>
      <c r="H129" s="106"/>
      <c r="I129" s="106"/>
    </row>
  </sheetData>
  <mergeCells count="9">
    <mergeCell ref="A1:J1"/>
    <mergeCell ref="I2:J2"/>
    <mergeCell ref="A43:B43"/>
    <mergeCell ref="G129:I129"/>
    <mergeCell ref="A87:B87"/>
    <mergeCell ref="E128:G128"/>
    <mergeCell ref="A69:B69"/>
    <mergeCell ref="A70:B70"/>
    <mergeCell ref="A80:B80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wws</cp:lastModifiedBy>
  <cp:lastPrinted>2012-04-13T05:25:02Z</cp:lastPrinted>
  <dcterms:created xsi:type="dcterms:W3CDTF">2006-03-13T07:15:44Z</dcterms:created>
  <dcterms:modified xsi:type="dcterms:W3CDTF">2012-04-13T11:04:34Z</dcterms:modified>
  <cp:category/>
  <cp:version/>
  <cp:contentType/>
  <cp:contentStatus/>
</cp:coreProperties>
</file>