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05" sheetId="1" r:id="rId1"/>
  </sheets>
  <definedNames>
    <definedName name="_xlnm.Print_Titles" localSheetId="0">'на 01.05'!$3:$3</definedName>
  </definedNames>
  <calcPr fullCalcOnLoad="1"/>
</workbook>
</file>

<file path=xl/sharedStrings.xml><?xml version="1.0" encoding="utf-8"?>
<sst xmlns="http://schemas.openxmlformats.org/spreadsheetml/2006/main" count="146" uniqueCount="138">
  <si>
    <t xml:space="preserve"> Невыясненные поступления, зачисляемые в бюджеты муниципальных районов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</si>
  <si>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</si>
  <si>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</si>
  <si>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</si>
  <si>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</si>
  <si>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</si>
  <si>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Налог на добычу прочих полезных ископаемых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</si>
  <si>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</si>
  <si>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</si>
  <si>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</si>
  <si>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</si>
  <si>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 xml:space="preserve">         ИТОГО ДОХОДОВ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</si>
  <si>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</si>
  <si>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</si>
  <si>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</si>
  <si>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</si>
  <si>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</si>
  <si>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</si>
  <si>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</si>
  <si>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</si>
  <si>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ДОХОДЫ ОТ ИСПОЛЬЗОВАНИЯ ИМУЩЕСТВА</t>
  </si>
  <si>
    <t>ЗАДОЛЖЕННОСТЬ И ПЕРЕРАСЧЕТЫ ПО ОТМЕНЕННЫМ НАЛОГАМ</t>
  </si>
  <si>
    <t>ДОХОДЫ ОТ ПРОДАЖИ МАТЕР-ЫХ И НЕМАТЕРИАЛЬНЫХ РЕСУРСОВ</t>
  </si>
  <si>
    <t>Налог с продаж</t>
  </si>
  <si>
    <t>% исп. к утверж. плану</t>
  </si>
  <si>
    <t xml:space="preserve">Налог на прибыль организаций, зачисл.  до        1 января 2005 г. в местные бюджеты </t>
  </si>
  <si>
    <t>(тыс.руб.)</t>
  </si>
  <si>
    <t>Прочие налоги и сборы</t>
  </si>
  <si>
    <t>ДОХОДЫ ОТ ОКАЗАНИЯ ПЛАТНЫХ УСЛУГ И КОМПЕНСАЦИЯ ЗАТРАТ ГОСУДАРСТВА</t>
  </si>
  <si>
    <t>Платежи за пользование природными ресурсами</t>
  </si>
  <si>
    <t>Проценты, полученные от предоставления бюджетных кредитов внутри стран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</si>
  <si>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</si>
  <si>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</si>
  <si>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% исп. к уточ. плану</t>
  </si>
  <si>
    <t>Государственная пошлина за совершение нотариальных действий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</si>
  <si>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</si>
  <si>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</si>
  <si>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имущества, находящегося в оперативном управлении органов управления </t>
  </si>
  <si>
    <t>ШТРАФЫ, САНКЦИИ,</t>
  </si>
  <si>
    <t>Субсидии  бюджетам субъектов РФ и муниципальных  образований</t>
  </si>
  <si>
    <t>ЗАДОЛЖЕННОСТЬ И ПЕРЕРАСЧЕТЫ ПО ОТМЕНЕННЫМ НАЛОГАМ, СБОРАМ И ИНЫМ ОБЯЗАТЕЛЬНЫМ ПЛАТЕЖАМ</t>
  </si>
  <si>
    <t xml:space="preserve"> 3.  БЕЗВОЗМЕЗДНЫЕ ПОСТУПЛЕНИЯ</t>
  </si>
  <si>
    <t>СОБСТВЕННЫЕ ДОХОДЫ</t>
  </si>
  <si>
    <t>Дотации по обеспечению сбаланс-сти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</si>
  <si>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</si>
  <si>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</si>
  <si>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</si>
  <si>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Утвержд. план           на 2010 г.</t>
  </si>
  <si>
    <t>Уточнен. план на 2010 г.</t>
  </si>
  <si>
    <t>Государственная пошлина по делам, рассматриваемым в судах общей юрисдикции</t>
  </si>
  <si>
    <t xml:space="preserve"> 2.  ДОХОДЫ ОТ ПРЕДПРИНИМАТ. И ИНОЙ ПРИНОСЯЩЕЙ ДОХОД ДЕЯТЕЛЬНОСТИ</t>
  </si>
  <si>
    <t xml:space="preserve">  Дотации бюджетам муниц. районов на выравнивание уровня бюджетной обеспеченнности</t>
  </si>
  <si>
    <t>Платежи от государственных и муниципальных унитарных предприятий</t>
  </si>
  <si>
    <t>Почие субсидии</t>
  </si>
  <si>
    <t>Проведение переписи</t>
  </si>
  <si>
    <t>ЗАГС</t>
  </si>
  <si>
    <t>Воинский учет</t>
  </si>
  <si>
    <t>Выплата единовр. пособий сиротам</t>
  </si>
  <si>
    <t>Классное руководство</t>
  </si>
  <si>
    <t xml:space="preserve"> Субвенции на передаваемые полномочия</t>
  </si>
  <si>
    <t>Компенсация род платы</t>
  </si>
  <si>
    <t>Денежные выплаты ФАПам</t>
  </si>
  <si>
    <t xml:space="preserve">    -общеообраз. Процесс</t>
  </si>
  <si>
    <t xml:space="preserve">     -дотация поселениям</t>
  </si>
  <si>
    <t>из них:</t>
  </si>
  <si>
    <t xml:space="preserve">    - жилье по соцнайму</t>
  </si>
  <si>
    <t xml:space="preserve">    - содержание дорог в границах  МР</t>
  </si>
  <si>
    <t xml:space="preserve">    - содержание дорог в границах  поселений</t>
  </si>
  <si>
    <t xml:space="preserve">    - организация опеки</t>
  </si>
  <si>
    <t xml:space="preserve">   -адм. Комиссии</t>
  </si>
  <si>
    <t xml:space="preserve">   -ведение учета</t>
  </si>
  <si>
    <t>Прочие субвенции (КДН)</t>
  </si>
  <si>
    <t xml:space="preserve">     -проездные билеты</t>
  </si>
  <si>
    <t xml:space="preserve">    - комплектование  книжного фонда</t>
  </si>
  <si>
    <t xml:space="preserve">   Субсидии  по обеспечению жильем граждан по ФЦП "Соц.развитие села"</t>
  </si>
  <si>
    <t xml:space="preserve">   Субсидии молодым семьям по ФЦП "Жилище"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</si>
  <si>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</si>
  <si>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</si>
  <si>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</si>
  <si>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</si>
  <si>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</si>
  <si>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</si>
  <si>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</si>
  <si>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</si>
  <si>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</si>
  <si>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</si>
  <si>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</si>
  <si>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</si>
  <si>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</si>
  <si>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</si>
  <si>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</si>
  <si>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</si>
  <si>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</si>
  <si>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</si>
  <si>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</si>
  <si>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</si>
  <si>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</si>
  <si>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</si>
  <si>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</si>
  <si>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 xml:space="preserve">    - расходы на содержание ФСК</t>
  </si>
  <si>
    <t xml:space="preserve">    - проведение мероприятий</t>
  </si>
  <si>
    <t xml:space="preserve">            ИТОГО РАСХОДОВ</t>
  </si>
  <si>
    <t>Результат исполнения бюджета (дефицит"--", профицит"+")</t>
  </si>
  <si>
    <t>св2р</t>
  </si>
  <si>
    <t xml:space="preserve">Прочие доходы от оказания платных услуг получ.средств бюджетов муниц.районов и компенсация затрат бюджетов </t>
  </si>
  <si>
    <t>Субсидии  бюджетам на осуществление кап.ремонта</t>
  </si>
  <si>
    <t xml:space="preserve">кап.ремонт соцкульт.сферы  </t>
  </si>
  <si>
    <t>Начальник финансового отдела</t>
  </si>
  <si>
    <t>И.Г. Васильева</t>
  </si>
  <si>
    <t>На поощрение лучших учителей</t>
  </si>
  <si>
    <t>На обеспечение жилыми помещениями детей-сирот</t>
  </si>
  <si>
    <t xml:space="preserve">Прочие межбюджетные трансферты, передаваемые бюджетам муниципальных районов 
</t>
  </si>
  <si>
    <t xml:space="preserve">    -Водные ресурсы 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</si>
  <si>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</si>
  <si>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</si>
  <si>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</si>
  <si>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Государственная пошлина за государственную регистрацию транспортных средств</t>
  </si>
  <si>
    <t>Субвенции бюджетам муниципальных районов на модернизацию региональных систем общего образования</t>
  </si>
  <si>
    <t xml:space="preserve">Прочие межбюджетные трансферты на возмещение налога на имущество
</t>
  </si>
  <si>
    <t xml:space="preserve">Прочие межбюджетные трансферты на профобучение женщин,находящихся в отпуске до 3 лет
</t>
  </si>
  <si>
    <t>% исп. 2012 г. к 2011г.</t>
  </si>
  <si>
    <t>Субсидии бюджетам МР на проведение энергоаудита</t>
  </si>
  <si>
    <t>св3р</t>
  </si>
  <si>
    <t xml:space="preserve">Субсидии бюджетам МР на реализацию федеральных целевых программ </t>
  </si>
  <si>
    <t>Прочие безвозмездные поступления в бюджеты муниципального района и поселений</t>
  </si>
  <si>
    <t xml:space="preserve">  - Субсидии БУ и АУ</t>
  </si>
  <si>
    <t xml:space="preserve">На составление (изменение и дополнение) списков кандидатов присяжных заседателей </t>
  </si>
  <si>
    <t xml:space="preserve"> ИСПОЛНЕНИЕ   КОНСОЛИДИРОВАННОГО БЮДЖЕТА  НА 01 май  2012 г.</t>
  </si>
  <si>
    <t>Исполнено на 01.05.2012</t>
  </si>
  <si>
    <t>Исполнено на 01.05.2011</t>
  </si>
  <si>
    <t>Доходы, получаемые в виде разграничения платы за земли после разграничения государственной собственности на землю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</si>
  <si>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</si>
  <si>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3.1 Безвозмездные поступления из бюджетов других уровней</t>
  </si>
  <si>
    <t>Экономическое соревнование пос.</t>
  </si>
  <si>
    <t>3.2 Прочие безвозмездные поступления</t>
  </si>
  <si>
    <t>3.3 Возврат остатков прошлого года</t>
  </si>
  <si>
    <t>Утвержд.  план на               2012 год</t>
  </si>
  <si>
    <t>Уточ. план на 2012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</si>
</sst>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</numFmts>
  <fonts count="13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64" fontId="1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65" fontId="3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wrapText="1"/>
    </xf>
    <xf numFmtId="165" fontId="2" fillId="4" borderId="1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wrapText="1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1">
      <selection activeCell="J77" sqref="J77"/>
    </sheetView>
  </sheetViews>
  <sheetFormatPr defaultColWidth="9.00390625" defaultRowHeight="12.75"/>
  <cols>
    <col min="1" max="1" width="36.875" style="0" customWidth="1"/>
    <col min="2" max="2" width="10.25390625" style="0" hidden="1" customWidth="1"/>
    <col min="3" max="3" width="10.75390625" style="0" hidden="1" customWidth="1"/>
    <col min="4" max="4" width="12.75390625" style="51" customWidth="1"/>
    <col min="5" max="5" width="11.25390625" style="68" customWidth="1"/>
    <col min="6" max="6" width="11.00390625" style="68" customWidth="1"/>
    <col min="7" max="7" width="12.25390625" style="51" customWidth="1"/>
    <col min="8" max="8" width="8.00390625" style="0" customWidth="1"/>
    <col min="9" max="9" width="8.625" style="0" customWidth="1"/>
    <col min="10" max="10" width="7.625" style="0" customWidth="1"/>
  </cols>
  <sheetData>
    <row r="1" spans="1:10" ht="12.75">
      <c r="A1" s="105" t="s">
        <v>127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2" customHeight="1">
      <c r="A2" s="1"/>
      <c r="B2" s="1"/>
      <c r="C2" s="1"/>
      <c r="D2" s="85"/>
      <c r="E2" s="55"/>
      <c r="F2" s="55"/>
      <c r="G2" s="85"/>
      <c r="H2" s="1"/>
      <c r="I2" s="106" t="s">
        <v>26</v>
      </c>
      <c r="J2" s="106"/>
    </row>
    <row r="3" spans="1:10" ht="54" customHeight="1">
      <c r="A3" s="9" t="s">
        <v>1</v>
      </c>
      <c r="B3" s="10" t="s">
        <v>47</v>
      </c>
      <c r="C3" s="10" t="s">
        <v>48</v>
      </c>
      <c r="D3" s="86" t="s">
        <v>136</v>
      </c>
      <c r="E3" s="56" t="s">
        <v>137</v>
      </c>
      <c r="F3" s="56" t="s">
        <v>128</v>
      </c>
      <c r="G3" s="86" t="s">
        <v>129</v>
      </c>
      <c r="H3" s="10" t="s">
        <v>24</v>
      </c>
      <c r="I3" s="10" t="s">
        <v>33</v>
      </c>
      <c r="J3" s="10" t="s">
        <v>120</v>
      </c>
    </row>
    <row r="4" spans="1:10" s="51" customFormat="1" ht="18.75" customHeight="1">
      <c r="A4" s="44" t="s">
        <v>18</v>
      </c>
      <c r="B4" s="43">
        <f aca="true" t="shared" si="0" ref="B4:G4">B5+B28</f>
        <v>59737.6</v>
      </c>
      <c r="C4" s="43">
        <f t="shared" si="0"/>
        <v>66222.79999999999</v>
      </c>
      <c r="D4" s="43">
        <f t="shared" si="0"/>
        <v>79888.6</v>
      </c>
      <c r="E4" s="43">
        <f t="shared" si="0"/>
        <v>80552.8</v>
      </c>
      <c r="F4" s="57">
        <f t="shared" si="0"/>
        <v>24802.999999999996</v>
      </c>
      <c r="G4" s="43">
        <f t="shared" si="0"/>
        <v>22657.199999999997</v>
      </c>
      <c r="H4" s="43">
        <f aca="true" t="shared" si="1" ref="H4:H15">F4/D4*100</f>
        <v>31.046982923721274</v>
      </c>
      <c r="I4" s="52">
        <f aca="true" t="shared" si="2" ref="I4:I15">F4/E4*100</f>
        <v>30.790984298497374</v>
      </c>
      <c r="J4" s="52">
        <f aca="true" t="shared" si="3" ref="J4:J15">F4/G4*100</f>
        <v>109.4707201242872</v>
      </c>
    </row>
    <row r="5" spans="1:10" ht="17.25" customHeight="1">
      <c r="A5" s="4" t="s">
        <v>14</v>
      </c>
      <c r="B5" s="11">
        <f>B6+B8+B11+B14+B17+B21</f>
        <v>53452</v>
      </c>
      <c r="C5" s="11">
        <f>C6+C8+C11+C14+C17+C21+C27</f>
        <v>57462.99999999999</v>
      </c>
      <c r="D5" s="43">
        <f>D6+D8+D11+D14+D17+D21+D27</f>
        <v>73784.1</v>
      </c>
      <c r="E5" s="43">
        <f>E6+E8+E11+E14+E17+E21+E27</f>
        <v>73784.1</v>
      </c>
      <c r="F5" s="57">
        <f>F6+F8+F11+F14+F17+F21+F27</f>
        <v>22459.199999999997</v>
      </c>
      <c r="G5" s="43">
        <f>G6+G8+G11+G14+G17+G21+G27</f>
        <v>20011.999999999996</v>
      </c>
      <c r="H5" s="43">
        <f t="shared" si="1"/>
        <v>30.439078338015907</v>
      </c>
      <c r="I5" s="52">
        <f t="shared" si="2"/>
        <v>30.439078338015907</v>
      </c>
      <c r="J5" s="52">
        <f t="shared" si="3"/>
        <v>112.22866280231862</v>
      </c>
    </row>
    <row r="6" spans="1:10" ht="16.5" customHeight="1">
      <c r="A6" s="5" t="s">
        <v>19</v>
      </c>
      <c r="B6" s="12">
        <f aca="true" t="shared" si="4" ref="B6:G6">B7</f>
        <v>40554.9</v>
      </c>
      <c r="C6" s="12">
        <f t="shared" si="4"/>
        <v>40554.9</v>
      </c>
      <c r="D6" s="45">
        <f t="shared" si="4"/>
        <v>58238.8</v>
      </c>
      <c r="E6" s="45">
        <f t="shared" si="4"/>
        <v>58238.8</v>
      </c>
      <c r="F6" s="58">
        <f t="shared" si="4"/>
        <v>14790.1</v>
      </c>
      <c r="G6" s="45">
        <f t="shared" si="4"/>
        <v>12886.8</v>
      </c>
      <c r="H6" s="43">
        <f t="shared" si="1"/>
        <v>25.39561254696182</v>
      </c>
      <c r="I6" s="52">
        <f t="shared" si="2"/>
        <v>25.39561254696182</v>
      </c>
      <c r="J6" s="52">
        <f t="shared" si="3"/>
        <v>114.76937641617779</v>
      </c>
    </row>
    <row r="7" spans="1:10" ht="15" customHeight="1">
      <c r="A7" s="2" t="s">
        <v>2</v>
      </c>
      <c r="B7" s="13">
        <v>40554.9</v>
      </c>
      <c r="C7" s="13">
        <v>40554.9</v>
      </c>
      <c r="D7" s="46">
        <v>58238.8</v>
      </c>
      <c r="E7" s="46">
        <v>58238.8</v>
      </c>
      <c r="F7" s="59">
        <v>14790.1</v>
      </c>
      <c r="G7" s="46">
        <v>12886.8</v>
      </c>
      <c r="H7" s="43">
        <f t="shared" si="1"/>
        <v>25.39561254696182</v>
      </c>
      <c r="I7" s="52">
        <f t="shared" si="2"/>
        <v>25.39561254696182</v>
      </c>
      <c r="J7" s="52">
        <f t="shared" si="3"/>
        <v>114.76937641617779</v>
      </c>
    </row>
    <row r="8" spans="1:10" ht="17.25" customHeight="1">
      <c r="A8" s="5" t="s">
        <v>3</v>
      </c>
      <c r="B8" s="12">
        <f aca="true" t="shared" si="5" ref="B8:G8">B9+B10</f>
        <v>7100</v>
      </c>
      <c r="C8" s="12">
        <f t="shared" si="5"/>
        <v>9288.8</v>
      </c>
      <c r="D8" s="45">
        <f t="shared" si="5"/>
        <v>9870</v>
      </c>
      <c r="E8" s="45">
        <f t="shared" si="5"/>
        <v>9870</v>
      </c>
      <c r="F8" s="58">
        <f t="shared" si="5"/>
        <v>5678.4</v>
      </c>
      <c r="G8" s="45">
        <f t="shared" si="5"/>
        <v>4559.4</v>
      </c>
      <c r="H8" s="43">
        <f t="shared" si="1"/>
        <v>57.53191489361702</v>
      </c>
      <c r="I8" s="52">
        <f t="shared" si="2"/>
        <v>57.53191489361702</v>
      </c>
      <c r="J8" s="52">
        <f t="shared" si="3"/>
        <v>124.54270298723516</v>
      </c>
    </row>
    <row r="9" spans="1:10" ht="25.5" customHeight="1">
      <c r="A9" s="3" t="s">
        <v>12</v>
      </c>
      <c r="B9" s="14">
        <v>6200</v>
      </c>
      <c r="C9" s="14">
        <v>7700</v>
      </c>
      <c r="D9" s="49">
        <v>7870</v>
      </c>
      <c r="E9" s="49">
        <v>7870</v>
      </c>
      <c r="F9" s="59">
        <v>4584.3</v>
      </c>
      <c r="G9" s="46">
        <v>3716.9</v>
      </c>
      <c r="H9" s="43">
        <f t="shared" si="1"/>
        <v>58.250317662007625</v>
      </c>
      <c r="I9" s="52">
        <f t="shared" si="2"/>
        <v>58.250317662007625</v>
      </c>
      <c r="J9" s="52">
        <f t="shared" si="3"/>
        <v>123.33665151066748</v>
      </c>
    </row>
    <row r="10" spans="1:10" ht="15.75" customHeight="1">
      <c r="A10" s="3" t="s">
        <v>4</v>
      </c>
      <c r="B10" s="14">
        <v>900</v>
      </c>
      <c r="C10" s="14">
        <v>1588.8</v>
      </c>
      <c r="D10" s="49">
        <v>2000</v>
      </c>
      <c r="E10" s="49">
        <v>2000</v>
      </c>
      <c r="F10" s="59">
        <v>1094.1</v>
      </c>
      <c r="G10" s="46">
        <v>842.5</v>
      </c>
      <c r="H10" s="43">
        <f t="shared" si="1"/>
        <v>54.70499999999999</v>
      </c>
      <c r="I10" s="52">
        <f t="shared" si="2"/>
        <v>54.70499999999999</v>
      </c>
      <c r="J10" s="52">
        <f t="shared" si="3"/>
        <v>129.8635014836795</v>
      </c>
    </row>
    <row r="11" spans="1:10" ht="18.75" customHeight="1">
      <c r="A11" s="6" t="s">
        <v>16</v>
      </c>
      <c r="B11" s="12">
        <f aca="true" t="shared" si="6" ref="B11:G11">B12+B13</f>
        <v>3667</v>
      </c>
      <c r="C11" s="12">
        <f t="shared" si="6"/>
        <v>3351.2</v>
      </c>
      <c r="D11" s="45">
        <f t="shared" si="6"/>
        <v>4525.8</v>
      </c>
      <c r="E11" s="45">
        <f t="shared" si="6"/>
        <v>4525.8</v>
      </c>
      <c r="F11" s="58">
        <f t="shared" si="6"/>
        <v>1327.8</v>
      </c>
      <c r="G11" s="45">
        <f t="shared" si="6"/>
        <v>1075.3</v>
      </c>
      <c r="H11" s="43">
        <f t="shared" si="1"/>
        <v>29.338459498873128</v>
      </c>
      <c r="I11" s="52">
        <f t="shared" si="2"/>
        <v>29.338459498873128</v>
      </c>
      <c r="J11" s="52">
        <f t="shared" si="3"/>
        <v>123.48181902724822</v>
      </c>
    </row>
    <row r="12" spans="1:10" ht="15.75" customHeight="1">
      <c r="A12" s="3" t="s">
        <v>46</v>
      </c>
      <c r="B12" s="14">
        <v>845</v>
      </c>
      <c r="C12" s="14">
        <v>890.3</v>
      </c>
      <c r="D12" s="49">
        <v>1186.8</v>
      </c>
      <c r="E12" s="49">
        <v>1186.8</v>
      </c>
      <c r="F12" s="59">
        <v>5</v>
      </c>
      <c r="G12" s="46">
        <v>28.8</v>
      </c>
      <c r="H12" s="43">
        <f t="shared" si="1"/>
        <v>0.42130097741826766</v>
      </c>
      <c r="I12" s="52">
        <f t="shared" si="2"/>
        <v>0.42130097741826766</v>
      </c>
      <c r="J12" s="52">
        <f t="shared" si="3"/>
        <v>17.36111111111111</v>
      </c>
    </row>
    <row r="13" spans="1:10" ht="15.75" customHeight="1">
      <c r="A13" s="3" t="s">
        <v>17</v>
      </c>
      <c r="B13" s="14">
        <v>2822</v>
      </c>
      <c r="C13" s="14">
        <v>2460.9</v>
      </c>
      <c r="D13" s="49">
        <v>3339</v>
      </c>
      <c r="E13" s="49">
        <v>3339</v>
      </c>
      <c r="F13" s="59">
        <v>1322.8</v>
      </c>
      <c r="G13" s="46">
        <v>1046.5</v>
      </c>
      <c r="H13" s="43">
        <f t="shared" si="1"/>
        <v>39.61665169212339</v>
      </c>
      <c r="I13" s="52">
        <f t="shared" si="2"/>
        <v>39.61665169212339</v>
      </c>
      <c r="J13" s="52">
        <f t="shared" si="3"/>
        <v>126.4022933588151</v>
      </c>
    </row>
    <row r="14" spans="1:10" ht="38.25">
      <c r="A14" s="6" t="s">
        <v>13</v>
      </c>
      <c r="B14" s="15">
        <f aca="true" t="shared" si="7" ref="B14:G14">B15+B16</f>
        <v>180.1</v>
      </c>
      <c r="C14" s="15">
        <f t="shared" si="7"/>
        <v>405.6</v>
      </c>
      <c r="D14" s="47">
        <f t="shared" si="7"/>
        <v>200</v>
      </c>
      <c r="E14" s="47">
        <f t="shared" si="7"/>
        <v>200</v>
      </c>
      <c r="F14" s="61">
        <f t="shared" si="7"/>
        <v>333.3</v>
      </c>
      <c r="G14" s="47">
        <f t="shared" si="7"/>
        <v>77.7</v>
      </c>
      <c r="H14" s="43">
        <f t="shared" si="1"/>
        <v>166.65</v>
      </c>
      <c r="I14" s="52">
        <f t="shared" si="2"/>
        <v>166.65</v>
      </c>
      <c r="J14" s="52">
        <f t="shared" si="3"/>
        <v>428.9575289575289</v>
      </c>
    </row>
    <row r="15" spans="1:10" ht="27.75" customHeight="1">
      <c r="A15" s="3" t="s">
        <v>5</v>
      </c>
      <c r="B15" s="14">
        <v>177.1</v>
      </c>
      <c r="C15" s="14">
        <v>405.6</v>
      </c>
      <c r="D15" s="49">
        <v>200</v>
      </c>
      <c r="E15" s="49">
        <v>200</v>
      </c>
      <c r="F15" s="59">
        <v>333.3</v>
      </c>
      <c r="G15" s="46">
        <v>77.7</v>
      </c>
      <c r="H15" s="43">
        <f t="shared" si="1"/>
        <v>166.65</v>
      </c>
      <c r="I15" s="52">
        <f t="shared" si="2"/>
        <v>166.65</v>
      </c>
      <c r="J15" s="52">
        <f t="shared" si="3"/>
        <v>428.9575289575289</v>
      </c>
    </row>
    <row r="16" spans="1:10" ht="25.5" customHeight="1">
      <c r="A16" s="3" t="s">
        <v>6</v>
      </c>
      <c r="B16" s="14">
        <v>3</v>
      </c>
      <c r="C16" s="14">
        <v>0</v>
      </c>
      <c r="D16" s="49"/>
      <c r="E16" s="49"/>
      <c r="F16" s="59">
        <v>0</v>
      </c>
      <c r="G16" s="46">
        <v>0</v>
      </c>
      <c r="H16" s="43"/>
      <c r="I16" s="52"/>
      <c r="J16" s="52"/>
    </row>
    <row r="17" spans="1:10" ht="15" customHeight="1">
      <c r="A17" s="6" t="s">
        <v>35</v>
      </c>
      <c r="B17" s="12">
        <f>B18+B19+B20</f>
        <v>1950</v>
      </c>
      <c r="C17" s="12">
        <v>3840.5</v>
      </c>
      <c r="D17" s="45">
        <f>D18+D19+D20</f>
        <v>949.5</v>
      </c>
      <c r="E17" s="45">
        <f>E18+E19+E20</f>
        <v>949.5</v>
      </c>
      <c r="F17" s="58">
        <f>F18+F19+F20</f>
        <v>329.6</v>
      </c>
      <c r="G17" s="45">
        <f>G18+G20+G19</f>
        <v>1412.8</v>
      </c>
      <c r="H17" s="43">
        <f>F17/D17*100</f>
        <v>34.71300684570827</v>
      </c>
      <c r="I17" s="52">
        <f>F17/E17*100</f>
        <v>34.71300684570827</v>
      </c>
      <c r="J17" s="52">
        <f aca="true" t="shared" si="8" ref="J17:J28">F17/G17*100</f>
        <v>23.329558323895814</v>
      </c>
    </row>
    <row r="18" spans="1:10" ht="40.5" customHeight="1">
      <c r="A18" s="3" t="s">
        <v>49</v>
      </c>
      <c r="B18" s="14">
        <v>750</v>
      </c>
      <c r="C18" s="14">
        <v>740</v>
      </c>
      <c r="D18" s="49">
        <v>800</v>
      </c>
      <c r="E18" s="49">
        <v>800</v>
      </c>
      <c r="F18" s="59">
        <v>279.8</v>
      </c>
      <c r="G18" s="46">
        <v>216.3</v>
      </c>
      <c r="H18" s="43">
        <f>F18/D18*100</f>
        <v>34.975</v>
      </c>
      <c r="I18" s="52">
        <f>F18/E18*100</f>
        <v>34.975</v>
      </c>
      <c r="J18" s="52">
        <f t="shared" si="8"/>
        <v>129.3573740175682</v>
      </c>
    </row>
    <row r="19" spans="1:10" ht="23.25" customHeight="1">
      <c r="A19" s="3" t="s">
        <v>34</v>
      </c>
      <c r="B19" s="14"/>
      <c r="C19" s="14">
        <v>454.8</v>
      </c>
      <c r="D19" s="49">
        <v>149.5</v>
      </c>
      <c r="E19" s="49">
        <v>149.5</v>
      </c>
      <c r="F19" s="59">
        <v>49.8</v>
      </c>
      <c r="G19" s="46">
        <v>121.4</v>
      </c>
      <c r="H19" s="43">
        <f>F19/D19*100</f>
        <v>33.31103678929765</v>
      </c>
      <c r="I19" s="52">
        <f>F19/E19*100</f>
        <v>33.31103678929765</v>
      </c>
      <c r="J19" s="52">
        <f t="shared" si="8"/>
        <v>41.02141680395387</v>
      </c>
    </row>
    <row r="20" spans="1:10" ht="37.5" customHeight="1">
      <c r="A20" s="3" t="s">
        <v>116</v>
      </c>
      <c r="B20" s="14">
        <v>1200</v>
      </c>
      <c r="C20" s="14">
        <v>2645.7</v>
      </c>
      <c r="D20" s="49">
        <v>0</v>
      </c>
      <c r="E20" s="49">
        <v>0</v>
      </c>
      <c r="F20" s="59">
        <v>0</v>
      </c>
      <c r="G20" s="46">
        <v>1075.1</v>
      </c>
      <c r="H20" s="43"/>
      <c r="I20" s="52"/>
      <c r="J20" s="52">
        <f t="shared" si="8"/>
        <v>0</v>
      </c>
    </row>
    <row r="21" spans="1:10" ht="25.5" hidden="1">
      <c r="A21" s="6" t="s">
        <v>21</v>
      </c>
      <c r="B21" s="15"/>
      <c r="C21" s="15"/>
      <c r="D21" s="47"/>
      <c r="E21" s="47"/>
      <c r="F21" s="58"/>
      <c r="G21" s="45"/>
      <c r="H21" s="43" t="e">
        <f aca="true" t="shared" si="9" ref="H21:H26">F21/D21*100</f>
        <v>#DIV/0!</v>
      </c>
      <c r="I21" s="52" t="e">
        <f aca="true" t="shared" si="10" ref="I21:I26">F21/E21*100</f>
        <v>#DIV/0!</v>
      </c>
      <c r="J21" s="52" t="e">
        <f t="shared" si="8"/>
        <v>#DIV/0!</v>
      </c>
    </row>
    <row r="22" spans="1:10" ht="38.25" hidden="1">
      <c r="A22" s="3" t="s">
        <v>25</v>
      </c>
      <c r="B22" s="14"/>
      <c r="C22" s="14"/>
      <c r="D22" s="49"/>
      <c r="E22" s="49"/>
      <c r="F22" s="59"/>
      <c r="G22" s="46"/>
      <c r="H22" s="43" t="e">
        <f t="shared" si="9"/>
        <v>#DIV/0!</v>
      </c>
      <c r="I22" s="52" t="e">
        <f t="shared" si="10"/>
        <v>#DIV/0!</v>
      </c>
      <c r="J22" s="52" t="e">
        <f t="shared" si="8"/>
        <v>#DIV/0!</v>
      </c>
    </row>
    <row r="23" spans="1:10" ht="25.5" hidden="1">
      <c r="A23" s="3" t="s">
        <v>29</v>
      </c>
      <c r="B23" s="14"/>
      <c r="C23" s="14"/>
      <c r="D23" s="49"/>
      <c r="E23" s="49"/>
      <c r="F23" s="59"/>
      <c r="G23" s="46"/>
      <c r="H23" s="43" t="e">
        <f t="shared" si="9"/>
        <v>#DIV/0!</v>
      </c>
      <c r="I23" s="52" t="e">
        <f t="shared" si="10"/>
        <v>#DIV/0!</v>
      </c>
      <c r="J23" s="52" t="e">
        <f t="shared" si="8"/>
        <v>#DIV/0!</v>
      </c>
    </row>
    <row r="24" spans="1:10" ht="12.75" hidden="1">
      <c r="A24" s="3" t="s">
        <v>7</v>
      </c>
      <c r="B24" s="14"/>
      <c r="C24" s="14"/>
      <c r="D24" s="49"/>
      <c r="E24" s="49"/>
      <c r="F24" s="59"/>
      <c r="G24" s="46"/>
      <c r="H24" s="43" t="e">
        <f t="shared" si="9"/>
        <v>#DIV/0!</v>
      </c>
      <c r="I24" s="52" t="e">
        <f t="shared" si="10"/>
        <v>#DIV/0!</v>
      </c>
      <c r="J24" s="52" t="e">
        <f t="shared" si="8"/>
        <v>#DIV/0!</v>
      </c>
    </row>
    <row r="25" spans="1:10" ht="12.75" hidden="1">
      <c r="A25" s="8" t="s">
        <v>23</v>
      </c>
      <c r="B25" s="16"/>
      <c r="C25" s="16"/>
      <c r="D25" s="54"/>
      <c r="E25" s="54"/>
      <c r="F25" s="69"/>
      <c r="G25" s="87"/>
      <c r="H25" s="43" t="e">
        <f t="shared" si="9"/>
        <v>#DIV/0!</v>
      </c>
      <c r="I25" s="52" t="e">
        <f t="shared" si="10"/>
        <v>#DIV/0!</v>
      </c>
      <c r="J25" s="52" t="e">
        <f t="shared" si="8"/>
        <v>#DIV/0!</v>
      </c>
    </row>
    <row r="26" spans="1:10" ht="12.75" hidden="1">
      <c r="A26" s="8" t="s">
        <v>27</v>
      </c>
      <c r="B26" s="16"/>
      <c r="C26" s="16"/>
      <c r="D26" s="54"/>
      <c r="E26" s="54"/>
      <c r="F26" s="69"/>
      <c r="G26" s="87"/>
      <c r="H26" s="43" t="e">
        <f t="shared" si="9"/>
        <v>#DIV/0!</v>
      </c>
      <c r="I26" s="52" t="e">
        <f t="shared" si="10"/>
        <v>#DIV/0!</v>
      </c>
      <c r="J26" s="52" t="e">
        <f t="shared" si="8"/>
        <v>#DIV/0!</v>
      </c>
    </row>
    <row r="27" spans="1:10" ht="36" hidden="1">
      <c r="A27" s="20" t="s">
        <v>40</v>
      </c>
      <c r="B27" s="22"/>
      <c r="C27" s="22">
        <v>22</v>
      </c>
      <c r="D27" s="50"/>
      <c r="E27" s="50"/>
      <c r="F27" s="58"/>
      <c r="G27" s="88"/>
      <c r="H27" s="43"/>
      <c r="I27" s="52"/>
      <c r="J27" s="52" t="e">
        <f t="shared" si="8"/>
        <v>#DIV/0!</v>
      </c>
    </row>
    <row r="28" spans="1:10" ht="16.5" customHeight="1">
      <c r="A28" s="7" t="s">
        <v>15</v>
      </c>
      <c r="B28" s="11">
        <f>B29+B35+B37+B39+B43+B45</f>
        <v>6285.6</v>
      </c>
      <c r="C28" s="11">
        <f>C29+C35+C37+C39+C43+C45</f>
        <v>8759.8</v>
      </c>
      <c r="D28" s="43">
        <f>D29+D35+D37+D39+D43+D45</f>
        <v>6104.5</v>
      </c>
      <c r="E28" s="43">
        <f>E29+E35+E37+E39+E43+E45</f>
        <v>6768.7</v>
      </c>
      <c r="F28" s="57">
        <f>F29+F35+F37+F39+F43+F45+F44</f>
        <v>2343.8</v>
      </c>
      <c r="G28" s="43">
        <f>G29+G35+G37+G39+G43+G45</f>
        <v>2645.2</v>
      </c>
      <c r="H28" s="43">
        <f aca="true" t="shared" si="11" ref="H28:H43">F28/D28*100</f>
        <v>38.39462691457122</v>
      </c>
      <c r="I28" s="52">
        <f aca="true" t="shared" si="12" ref="I28:I43">F28/E28*100</f>
        <v>34.627033256016674</v>
      </c>
      <c r="J28" s="52">
        <f t="shared" si="8"/>
        <v>88.60577650083171</v>
      </c>
    </row>
    <row r="29" spans="1:10" ht="29.25" customHeight="1">
      <c r="A29" s="6" t="s">
        <v>20</v>
      </c>
      <c r="B29" s="15">
        <f>B30+B31+B33+B34</f>
        <v>2141.5</v>
      </c>
      <c r="C29" s="15">
        <f>C30+C31+C33+C34</f>
        <v>2199.1</v>
      </c>
      <c r="D29" s="47">
        <f>D30+D31+D33+D34</f>
        <v>2438.5</v>
      </c>
      <c r="E29" s="47">
        <f>E30+E31+E33+E34</f>
        <v>2438.5</v>
      </c>
      <c r="F29" s="61">
        <f>F30+F31+F33+F34+F32</f>
        <v>1029</v>
      </c>
      <c r="G29" s="47">
        <f>G30+G31+G33+G34</f>
        <v>643.1999999999999</v>
      </c>
      <c r="H29" s="43">
        <f t="shared" si="11"/>
        <v>42.19807258560591</v>
      </c>
      <c r="I29" s="52">
        <f t="shared" si="12"/>
        <v>42.19807258560591</v>
      </c>
      <c r="J29" s="52" t="s">
        <v>103</v>
      </c>
    </row>
    <row r="30" spans="1:10" ht="38.25" hidden="1">
      <c r="A30" s="18" t="s">
        <v>30</v>
      </c>
      <c r="B30" s="14">
        <v>20</v>
      </c>
      <c r="C30" s="14">
        <v>0</v>
      </c>
      <c r="D30" s="49"/>
      <c r="E30" s="49"/>
      <c r="F30" s="59"/>
      <c r="G30" s="46"/>
      <c r="H30" s="43" t="e">
        <f t="shared" si="11"/>
        <v>#DIV/0!</v>
      </c>
      <c r="I30" s="52" t="e">
        <f t="shared" si="12"/>
        <v>#DIV/0!</v>
      </c>
      <c r="J30" s="52" t="e">
        <f>F30/G30*100</f>
        <v>#DIV/0!</v>
      </c>
    </row>
    <row r="31" spans="1:10" ht="26.25" customHeight="1">
      <c r="A31" s="18" t="s">
        <v>36</v>
      </c>
      <c r="B31" s="14">
        <v>1794</v>
      </c>
      <c r="C31" s="14">
        <v>1863.4</v>
      </c>
      <c r="D31" s="49">
        <v>2323</v>
      </c>
      <c r="E31" s="49">
        <v>2323</v>
      </c>
      <c r="F31" s="59">
        <v>961.7</v>
      </c>
      <c r="G31" s="46">
        <v>500.2</v>
      </c>
      <c r="H31" s="43">
        <f t="shared" si="11"/>
        <v>41.39905294877314</v>
      </c>
      <c r="I31" s="52">
        <f t="shared" si="12"/>
        <v>41.39905294877314</v>
      </c>
      <c r="J31" s="52" t="s">
        <v>103</v>
      </c>
    </row>
    <row r="32" spans="1:10" ht="56.25" customHeight="1">
      <c r="A32" s="18" t="s">
        <v>130</v>
      </c>
      <c r="B32" s="14"/>
      <c r="C32" s="14"/>
      <c r="D32" s="49"/>
      <c r="E32" s="49"/>
      <c r="F32" s="59">
        <v>-0.8</v>
      </c>
      <c r="G32" s="46"/>
      <c r="H32" s="43"/>
      <c r="I32" s="52"/>
      <c r="J32" s="52"/>
    </row>
    <row r="33" spans="1:10" ht="38.25" customHeight="1">
      <c r="A33" s="18" t="s">
        <v>37</v>
      </c>
      <c r="B33" s="14">
        <v>327.5</v>
      </c>
      <c r="C33" s="14">
        <v>266.7</v>
      </c>
      <c r="D33" s="49">
        <v>90.5</v>
      </c>
      <c r="E33" s="49">
        <v>90.5</v>
      </c>
      <c r="F33" s="59">
        <v>59.3</v>
      </c>
      <c r="G33" s="46">
        <v>134.7</v>
      </c>
      <c r="H33" s="43">
        <f t="shared" si="11"/>
        <v>65.52486187845304</v>
      </c>
      <c r="I33" s="52">
        <f t="shared" si="12"/>
        <v>65.52486187845304</v>
      </c>
      <c r="J33" s="52">
        <f>F33/G33*100</f>
        <v>44.02375649591686</v>
      </c>
    </row>
    <row r="34" spans="1:10" ht="29.25" customHeight="1">
      <c r="A34" s="18" t="s">
        <v>52</v>
      </c>
      <c r="B34" s="14"/>
      <c r="C34" s="14">
        <v>69</v>
      </c>
      <c r="D34" s="49">
        <v>25</v>
      </c>
      <c r="E34" s="49">
        <v>25</v>
      </c>
      <c r="F34" s="59">
        <v>8.8</v>
      </c>
      <c r="G34" s="46">
        <v>8.3</v>
      </c>
      <c r="H34" s="43">
        <f t="shared" si="11"/>
        <v>35.2</v>
      </c>
      <c r="I34" s="52">
        <f t="shared" si="12"/>
        <v>35.2</v>
      </c>
      <c r="J34" s="52"/>
    </row>
    <row r="35" spans="1:10" ht="26.25" customHeight="1">
      <c r="A35" s="6" t="s">
        <v>8</v>
      </c>
      <c r="B35" s="15">
        <f aca="true" t="shared" si="13" ref="B35:G35">B36</f>
        <v>154.1</v>
      </c>
      <c r="C35" s="15">
        <f t="shared" si="13"/>
        <v>871.1</v>
      </c>
      <c r="D35" s="47">
        <f t="shared" si="13"/>
        <v>800</v>
      </c>
      <c r="E35" s="47">
        <f t="shared" si="13"/>
        <v>800</v>
      </c>
      <c r="F35" s="61">
        <f t="shared" si="13"/>
        <v>157.4</v>
      </c>
      <c r="G35" s="47">
        <f t="shared" si="13"/>
        <v>275.9</v>
      </c>
      <c r="H35" s="43">
        <f t="shared" si="11"/>
        <v>19.675</v>
      </c>
      <c r="I35" s="52">
        <f t="shared" si="12"/>
        <v>19.675</v>
      </c>
      <c r="J35" s="52">
        <f>F35/G35*100</f>
        <v>57.049655672345054</v>
      </c>
    </row>
    <row r="36" spans="1:10" ht="25.5" customHeight="1">
      <c r="A36" s="3" t="s">
        <v>9</v>
      </c>
      <c r="B36" s="14">
        <v>154.1</v>
      </c>
      <c r="C36" s="14">
        <v>871.1</v>
      </c>
      <c r="D36" s="49">
        <v>800</v>
      </c>
      <c r="E36" s="49">
        <v>800</v>
      </c>
      <c r="F36" s="59">
        <v>157.4</v>
      </c>
      <c r="G36" s="46">
        <v>275.9</v>
      </c>
      <c r="H36" s="43">
        <f t="shared" si="11"/>
        <v>19.675</v>
      </c>
      <c r="I36" s="52">
        <f t="shared" si="12"/>
        <v>19.675</v>
      </c>
      <c r="J36" s="52">
        <f>F36/G36*100</f>
        <v>57.049655672345054</v>
      </c>
    </row>
    <row r="37" spans="1:10" ht="24" customHeight="1">
      <c r="A37" s="23" t="s">
        <v>28</v>
      </c>
      <c r="B37" s="19"/>
      <c r="C37" s="19">
        <f>C38</f>
        <v>58</v>
      </c>
      <c r="D37" s="48">
        <f>D38</f>
        <v>216</v>
      </c>
      <c r="E37" s="48">
        <f>E38</f>
        <v>780.2</v>
      </c>
      <c r="F37" s="62">
        <f>F38</f>
        <v>450.2</v>
      </c>
      <c r="G37" s="48">
        <f>G38</f>
        <v>39.9</v>
      </c>
      <c r="H37" s="43">
        <f t="shared" si="11"/>
        <v>208.42592592592592</v>
      </c>
      <c r="I37" s="52">
        <f t="shared" si="12"/>
        <v>57.70315303768264</v>
      </c>
      <c r="J37" s="52"/>
    </row>
    <row r="38" spans="1:10" ht="49.5" customHeight="1">
      <c r="A38" s="8" t="s">
        <v>104</v>
      </c>
      <c r="B38" s="14"/>
      <c r="C38" s="14">
        <v>58</v>
      </c>
      <c r="D38" s="49">
        <v>216</v>
      </c>
      <c r="E38" s="49">
        <v>780.2</v>
      </c>
      <c r="F38" s="59">
        <v>450.2</v>
      </c>
      <c r="G38" s="46">
        <v>39.9</v>
      </c>
      <c r="H38" s="43">
        <f t="shared" si="11"/>
        <v>208.42592592592592</v>
      </c>
      <c r="I38" s="52">
        <f t="shared" si="12"/>
        <v>57.70315303768264</v>
      </c>
      <c r="J38" s="52"/>
    </row>
    <row r="39" spans="1:10" ht="24.75" customHeight="1">
      <c r="A39" s="6" t="s">
        <v>22</v>
      </c>
      <c r="B39" s="15">
        <f>B40+B42+B41</f>
        <v>1110</v>
      </c>
      <c r="C39" s="15">
        <f>C40+C42+C41</f>
        <v>2751.6</v>
      </c>
      <c r="D39" s="47">
        <f>D41+D42</f>
        <v>550</v>
      </c>
      <c r="E39" s="47">
        <f>E41+E42</f>
        <v>650</v>
      </c>
      <c r="F39" s="61">
        <f>F40+F42+F41</f>
        <v>125.2</v>
      </c>
      <c r="G39" s="47">
        <f>G41+G42</f>
        <v>390.8</v>
      </c>
      <c r="H39" s="43">
        <f t="shared" si="11"/>
        <v>22.763636363636365</v>
      </c>
      <c r="I39" s="52">
        <f t="shared" si="12"/>
        <v>19.261538461538464</v>
      </c>
      <c r="J39" s="52">
        <f>F39/G39*100</f>
        <v>32.03684749232344</v>
      </c>
    </row>
    <row r="40" spans="1:10" ht="12.75" hidden="1">
      <c r="A40" s="18"/>
      <c r="B40" s="16"/>
      <c r="C40" s="16"/>
      <c r="D40" s="54"/>
      <c r="E40" s="54"/>
      <c r="F40" s="60"/>
      <c r="G40" s="47"/>
      <c r="H40" s="43" t="e">
        <f t="shared" si="11"/>
        <v>#DIV/0!</v>
      </c>
      <c r="I40" s="52" t="e">
        <f t="shared" si="12"/>
        <v>#DIV/0!</v>
      </c>
      <c r="J40" s="52" t="e">
        <f>F40/G40*100</f>
        <v>#DIV/0!</v>
      </c>
    </row>
    <row r="41" spans="1:10" ht="38.25">
      <c r="A41" s="18" t="s">
        <v>31</v>
      </c>
      <c r="B41" s="16">
        <v>50</v>
      </c>
      <c r="C41" s="16">
        <v>71</v>
      </c>
      <c r="D41" s="54">
        <v>310</v>
      </c>
      <c r="E41" s="54">
        <v>410</v>
      </c>
      <c r="F41" s="60">
        <v>0</v>
      </c>
      <c r="G41" s="53">
        <v>0</v>
      </c>
      <c r="H41" s="43">
        <f t="shared" si="11"/>
        <v>0</v>
      </c>
      <c r="I41" s="52">
        <f t="shared" si="12"/>
        <v>0</v>
      </c>
      <c r="J41" s="52"/>
    </row>
    <row r="42" spans="1:10" ht="38.25">
      <c r="A42" s="18" t="s">
        <v>32</v>
      </c>
      <c r="B42" s="14">
        <v>1060</v>
      </c>
      <c r="C42" s="14">
        <v>2680.6</v>
      </c>
      <c r="D42" s="49">
        <v>240</v>
      </c>
      <c r="E42" s="49">
        <v>240</v>
      </c>
      <c r="F42" s="59">
        <v>125.2</v>
      </c>
      <c r="G42" s="46">
        <v>390.8</v>
      </c>
      <c r="H42" s="43">
        <f t="shared" si="11"/>
        <v>52.16666666666667</v>
      </c>
      <c r="I42" s="52">
        <f t="shared" si="12"/>
        <v>52.16666666666667</v>
      </c>
      <c r="J42" s="52">
        <f>F42/G42*100</f>
        <v>32.03684749232344</v>
      </c>
    </row>
    <row r="43" spans="1:10" ht="19.5" customHeight="1">
      <c r="A43" s="6" t="s">
        <v>38</v>
      </c>
      <c r="B43" s="15">
        <v>2880</v>
      </c>
      <c r="C43" s="15">
        <v>2880</v>
      </c>
      <c r="D43" s="47">
        <v>2100</v>
      </c>
      <c r="E43" s="47">
        <v>2100</v>
      </c>
      <c r="F43" s="58">
        <v>577.6</v>
      </c>
      <c r="G43" s="45">
        <v>1295.4</v>
      </c>
      <c r="H43" s="43">
        <f t="shared" si="11"/>
        <v>27.504761904761903</v>
      </c>
      <c r="I43" s="52">
        <f t="shared" si="12"/>
        <v>27.504761904761903</v>
      </c>
      <c r="J43" s="52">
        <f>F43/G43*100</f>
        <v>44.588544079048944</v>
      </c>
    </row>
    <row r="44" spans="1:10" ht="0.75" customHeight="1">
      <c r="A44" s="107" t="s">
        <v>0</v>
      </c>
      <c r="B44" s="107"/>
      <c r="C44" s="15"/>
      <c r="D44" s="47"/>
      <c r="E44" s="47"/>
      <c r="F44" s="58"/>
      <c r="G44" s="45"/>
      <c r="H44" s="43"/>
      <c r="I44" s="52"/>
      <c r="J44" s="52"/>
    </row>
    <row r="45" spans="1:10" ht="30" customHeight="1">
      <c r="A45" s="6" t="s">
        <v>10</v>
      </c>
      <c r="B45" s="15"/>
      <c r="C45" s="15"/>
      <c r="D45" s="47"/>
      <c r="E45" s="47"/>
      <c r="F45" s="58">
        <v>4.4</v>
      </c>
      <c r="G45" s="45">
        <v>0</v>
      </c>
      <c r="H45" s="43"/>
      <c r="I45" s="52"/>
      <c r="J45" s="52"/>
    </row>
    <row r="46" spans="1:10" ht="38.25">
      <c r="A46" s="6" t="s">
        <v>50</v>
      </c>
      <c r="B46" s="15">
        <v>19366.5</v>
      </c>
      <c r="C46" s="15">
        <v>21600</v>
      </c>
      <c r="D46" s="47"/>
      <c r="E46" s="47"/>
      <c r="F46" s="58"/>
      <c r="G46" s="45"/>
      <c r="H46" s="43"/>
      <c r="I46" s="52"/>
      <c r="J46" s="52"/>
    </row>
    <row r="47" spans="1:10" s="51" customFormat="1" ht="27.75" customHeight="1">
      <c r="A47" s="98" t="s">
        <v>42</v>
      </c>
      <c r="B47" s="99">
        <f>B4+B46</f>
        <v>79104.1</v>
      </c>
      <c r="C47" s="99">
        <f>C4+C46</f>
        <v>87822.79999999999</v>
      </c>
      <c r="D47" s="99">
        <f>D4</f>
        <v>79888.6</v>
      </c>
      <c r="E47" s="99">
        <f>E4</f>
        <v>80552.8</v>
      </c>
      <c r="F47" s="99">
        <f>F4</f>
        <v>24802.999999999996</v>
      </c>
      <c r="G47" s="99">
        <f>G4</f>
        <v>22657.199999999997</v>
      </c>
      <c r="H47" s="100">
        <f aca="true" t="shared" si="14" ref="H47:H53">F47/D47*100</f>
        <v>31.046982923721274</v>
      </c>
      <c r="I47" s="101">
        <f aca="true" t="shared" si="15" ref="I47:I53">F47/E47*100</f>
        <v>30.790984298497374</v>
      </c>
      <c r="J47" s="101">
        <f>F47/G47*100</f>
        <v>109.4707201242872</v>
      </c>
    </row>
    <row r="48" spans="1:10" ht="25.5" customHeight="1">
      <c r="A48" s="102" t="s">
        <v>41</v>
      </c>
      <c r="B48" s="103">
        <f>B50+B51+B52+B67+B88</f>
        <v>186375</v>
      </c>
      <c r="C48" s="103">
        <f>C50+C51+C52+C67+C88</f>
        <v>219005.7</v>
      </c>
      <c r="D48" s="103">
        <f>D50+D51+D52+D67+D88+D94</f>
        <v>204200.5</v>
      </c>
      <c r="E48" s="103">
        <f>E50+E51+E52+E67+E88+E94+E96</f>
        <v>238043.1</v>
      </c>
      <c r="F48" s="103">
        <f>F50+F51+F52+F67+F88+F94+F96</f>
        <v>72717.6</v>
      </c>
      <c r="G48" s="104">
        <f>G50+G51+G52+G67+G88+G96</f>
        <v>73382.5</v>
      </c>
      <c r="H48" s="100">
        <f t="shared" si="14"/>
        <v>35.61088244152194</v>
      </c>
      <c r="I48" s="101">
        <f t="shared" si="15"/>
        <v>30.548081418869106</v>
      </c>
      <c r="J48" s="101">
        <f>F48/G48*100</f>
        <v>99.09392566347563</v>
      </c>
    </row>
    <row r="49" spans="1:10" ht="25.5" customHeight="1">
      <c r="A49" s="102" t="s">
        <v>132</v>
      </c>
      <c r="B49" s="103"/>
      <c r="C49" s="103"/>
      <c r="D49" s="103">
        <f>D50+D52+D67+D88+D51</f>
        <v>203450</v>
      </c>
      <c r="E49" s="103">
        <f>E50+E52+E67+E88+E51</f>
        <v>239102.30000000002</v>
      </c>
      <c r="F49" s="103">
        <f>F50+F52+F67+F88+F51</f>
        <v>72682.6</v>
      </c>
      <c r="G49" s="103">
        <f>G50+G52+G67+G88+G51</f>
        <v>74459</v>
      </c>
      <c r="H49" s="100"/>
      <c r="I49" s="101"/>
      <c r="J49" s="101"/>
    </row>
    <row r="50" spans="1:10" ht="36.75" customHeight="1">
      <c r="A50" s="24" t="s">
        <v>51</v>
      </c>
      <c r="B50" s="22">
        <v>63383</v>
      </c>
      <c r="C50" s="22">
        <v>63383</v>
      </c>
      <c r="D50" s="50">
        <v>21072.9</v>
      </c>
      <c r="E50" s="50">
        <v>26709.5</v>
      </c>
      <c r="F50" s="57">
        <v>10883</v>
      </c>
      <c r="G50" s="48">
        <v>16959.8</v>
      </c>
      <c r="H50" s="43">
        <f t="shared" si="14"/>
        <v>51.64452922948431</v>
      </c>
      <c r="I50" s="52">
        <f t="shared" si="15"/>
        <v>40.745802055448436</v>
      </c>
      <c r="J50" s="52">
        <f>F50/G50*100</f>
        <v>64.16938878996214</v>
      </c>
    </row>
    <row r="51" spans="1:10" ht="18" customHeight="1">
      <c r="A51" s="24" t="s">
        <v>43</v>
      </c>
      <c r="B51" s="22"/>
      <c r="C51" s="22"/>
      <c r="D51" s="50">
        <v>3971.9</v>
      </c>
      <c r="E51" s="50">
        <v>3359</v>
      </c>
      <c r="F51" s="48">
        <v>1518.8</v>
      </c>
      <c r="G51" s="48">
        <v>2564.4</v>
      </c>
      <c r="H51" s="43">
        <f t="shared" si="14"/>
        <v>38.23862635010952</v>
      </c>
      <c r="I51" s="52">
        <f t="shared" si="15"/>
        <v>45.215838047037806</v>
      </c>
      <c r="J51" s="52">
        <f>F51/G51*100</f>
        <v>59.22632974574948</v>
      </c>
    </row>
    <row r="52" spans="1:10" ht="30" customHeight="1">
      <c r="A52" s="17" t="s">
        <v>39</v>
      </c>
      <c r="B52" s="22">
        <v>10967</v>
      </c>
      <c r="C52" s="22">
        <v>32056</v>
      </c>
      <c r="D52" s="50">
        <f>D53+D55+D54+D57+D58+D59+D60+D66</f>
        <v>22332.300000000003</v>
      </c>
      <c r="E52" s="50">
        <f>E53+E55+E54+E57+E58+E59+E60+E66+E56</f>
        <v>49362.7</v>
      </c>
      <c r="F52" s="50">
        <f>F53+F55+F54+F57+F58+F59+F60+F66+F56</f>
        <v>4874.599999999999</v>
      </c>
      <c r="G52" s="50">
        <f>G53+G55+G54+G57+G58+G59+G60+G66</f>
        <v>3902.6</v>
      </c>
      <c r="H52" s="43">
        <f>F52/D52*100</f>
        <v>21.827577096850746</v>
      </c>
      <c r="I52" s="52">
        <f>F52/E52*100</f>
        <v>9.875067611779745</v>
      </c>
      <c r="J52" s="52">
        <f>F52/G52*100</f>
        <v>124.90647260800492</v>
      </c>
    </row>
    <row r="53" spans="1:10" ht="24.75" customHeight="1">
      <c r="A53" s="18" t="s">
        <v>75</v>
      </c>
      <c r="B53" s="14"/>
      <c r="C53" s="14"/>
      <c r="D53" s="49">
        <v>1611.4</v>
      </c>
      <c r="E53" s="49">
        <v>3038.6</v>
      </c>
      <c r="F53" s="59"/>
      <c r="G53" s="46"/>
      <c r="H53" s="43">
        <f t="shared" si="14"/>
        <v>0</v>
      </c>
      <c r="I53" s="52">
        <f t="shared" si="15"/>
        <v>0</v>
      </c>
      <c r="J53" s="52"/>
    </row>
    <row r="54" spans="1:10" ht="26.25" customHeight="1">
      <c r="A54" s="18" t="s">
        <v>105</v>
      </c>
      <c r="B54" s="14"/>
      <c r="C54" s="14"/>
      <c r="D54" s="49">
        <v>0</v>
      </c>
      <c r="E54" s="49"/>
      <c r="F54" s="59"/>
      <c r="G54" s="46"/>
      <c r="H54" s="43"/>
      <c r="I54" s="52"/>
      <c r="J54" s="52"/>
    </row>
    <row r="55" spans="1:10" ht="37.5" customHeight="1">
      <c r="A55" s="18" t="s">
        <v>123</v>
      </c>
      <c r="B55" s="14"/>
      <c r="C55" s="14"/>
      <c r="D55" s="49">
        <v>0</v>
      </c>
      <c r="E55" s="49">
        <v>2747.6</v>
      </c>
      <c r="F55" s="59"/>
      <c r="G55" s="46"/>
      <c r="H55" s="43"/>
      <c r="I55" s="52"/>
      <c r="J55" s="52"/>
    </row>
    <row r="56" spans="1:10" ht="59.25" customHeight="1">
      <c r="A56" s="18" t="s">
        <v>131</v>
      </c>
      <c r="B56" s="14"/>
      <c r="C56" s="14"/>
      <c r="D56" s="49"/>
      <c r="E56" s="49">
        <v>5850</v>
      </c>
      <c r="F56" s="59">
        <v>344.4</v>
      </c>
      <c r="G56" s="46"/>
      <c r="H56" s="43"/>
      <c r="I56" s="52"/>
      <c r="J56" s="52"/>
    </row>
    <row r="57" spans="1:10" ht="41.25" customHeight="1">
      <c r="A57" s="18" t="s">
        <v>114</v>
      </c>
      <c r="B57" s="14"/>
      <c r="C57" s="14"/>
      <c r="D57" s="49"/>
      <c r="E57" s="49">
        <v>1018.5</v>
      </c>
      <c r="F57" s="59"/>
      <c r="G57" s="46"/>
      <c r="H57" s="43"/>
      <c r="I57" s="52"/>
      <c r="J57" s="52"/>
    </row>
    <row r="58" spans="1:10" ht="41.25" customHeight="1">
      <c r="A58" s="18" t="s">
        <v>115</v>
      </c>
      <c r="B58" s="14"/>
      <c r="C58" s="14"/>
      <c r="D58" s="49"/>
      <c r="E58" s="49">
        <v>6067.7</v>
      </c>
      <c r="F58" s="59"/>
      <c r="G58" s="46"/>
      <c r="H58" s="43"/>
      <c r="I58" s="52"/>
      <c r="J58" s="52"/>
    </row>
    <row r="59" spans="1:10" ht="24.75" customHeight="1">
      <c r="A59" s="18" t="s">
        <v>74</v>
      </c>
      <c r="B59" s="14"/>
      <c r="C59" s="14"/>
      <c r="D59" s="49">
        <v>0</v>
      </c>
      <c r="E59" s="49">
        <v>0</v>
      </c>
      <c r="F59" s="59"/>
      <c r="G59" s="46"/>
      <c r="H59" s="43"/>
      <c r="I59" s="52"/>
      <c r="J59" s="52"/>
    </row>
    <row r="60" spans="1:10" ht="19.5" customHeight="1">
      <c r="A60" s="18" t="s">
        <v>53</v>
      </c>
      <c r="B60" s="14"/>
      <c r="C60" s="14"/>
      <c r="D60" s="49">
        <v>20720.9</v>
      </c>
      <c r="E60" s="49">
        <v>30640.3</v>
      </c>
      <c r="F60" s="59">
        <v>4530.2</v>
      </c>
      <c r="G60" s="46">
        <v>3902.6</v>
      </c>
      <c r="H60" s="43">
        <f>F60/D60*100</f>
        <v>21.8629499683894</v>
      </c>
      <c r="I60" s="52">
        <f>F60/E60*100</f>
        <v>14.78510327901489</v>
      </c>
      <c r="J60" s="52"/>
    </row>
    <row r="61" spans="1:10" ht="20.25" customHeight="1">
      <c r="A61" s="18" t="s">
        <v>64</v>
      </c>
      <c r="B61" s="14"/>
      <c r="C61" s="14"/>
      <c r="D61" s="49"/>
      <c r="E61" s="49"/>
      <c r="F61" s="59"/>
      <c r="G61" s="46"/>
      <c r="H61" s="43"/>
      <c r="I61" s="52"/>
      <c r="J61" s="52"/>
    </row>
    <row r="62" spans="1:10" ht="14.25" customHeight="1">
      <c r="A62" s="25" t="s">
        <v>66</v>
      </c>
      <c r="B62" s="21"/>
      <c r="C62" s="21"/>
      <c r="D62" s="53">
        <v>18255.1</v>
      </c>
      <c r="E62" s="53">
        <v>18255.1</v>
      </c>
      <c r="F62" s="59"/>
      <c r="G62" s="46">
        <v>3902.6</v>
      </c>
      <c r="H62" s="43">
        <f>F62/D62*100</f>
        <v>0</v>
      </c>
      <c r="I62" s="52">
        <f>F62/E62*100</f>
        <v>0</v>
      </c>
      <c r="J62" s="52"/>
    </row>
    <row r="63" spans="1:10" ht="24" customHeight="1">
      <c r="A63" s="25" t="s">
        <v>67</v>
      </c>
      <c r="B63" s="21"/>
      <c r="C63" s="21"/>
      <c r="D63" s="53">
        <v>2465.8</v>
      </c>
      <c r="E63" s="53">
        <v>6859.8</v>
      </c>
      <c r="F63" s="59"/>
      <c r="G63" s="46">
        <v>159.5</v>
      </c>
      <c r="H63" s="43">
        <f>F63/D63*100</f>
        <v>0</v>
      </c>
      <c r="I63" s="52">
        <f>F63/E63*100</f>
        <v>0</v>
      </c>
      <c r="J63" s="52"/>
    </row>
    <row r="64" spans="1:10" ht="13.5" customHeight="1">
      <c r="A64" s="25" t="s">
        <v>106</v>
      </c>
      <c r="B64" s="21"/>
      <c r="C64" s="21"/>
      <c r="D64" s="53"/>
      <c r="E64" s="53">
        <v>5475.4</v>
      </c>
      <c r="F64" s="59"/>
      <c r="G64" s="46"/>
      <c r="H64" s="43"/>
      <c r="I64" s="52"/>
      <c r="J64" s="52"/>
    </row>
    <row r="65" spans="1:10" ht="13.5" customHeight="1">
      <c r="A65" s="25" t="s">
        <v>133</v>
      </c>
      <c r="B65" s="21"/>
      <c r="C65" s="21"/>
      <c r="D65" s="53"/>
      <c r="E65" s="53">
        <v>50</v>
      </c>
      <c r="F65" s="59"/>
      <c r="G65" s="46"/>
      <c r="H65" s="43"/>
      <c r="I65" s="52"/>
      <c r="J65" s="52"/>
    </row>
    <row r="66" spans="1:10" ht="25.5" customHeight="1">
      <c r="A66" s="72" t="s">
        <v>121</v>
      </c>
      <c r="B66" s="21"/>
      <c r="C66" s="21"/>
      <c r="D66" s="53"/>
      <c r="E66" s="53"/>
      <c r="F66" s="59"/>
      <c r="G66" s="46"/>
      <c r="H66" s="43"/>
      <c r="I66" s="52"/>
      <c r="J66" s="52"/>
    </row>
    <row r="67" spans="1:12" ht="24.75" customHeight="1">
      <c r="A67" s="24" t="s">
        <v>44</v>
      </c>
      <c r="B67" s="22">
        <v>109811.9</v>
      </c>
      <c r="C67" s="22">
        <v>119606.5</v>
      </c>
      <c r="D67" s="50">
        <f>D68+D69+D70+D71+D72+D75+D83+D85+D87+D73+D74+D84+D86</f>
        <v>155995.8</v>
      </c>
      <c r="E67" s="50">
        <f>E68+E69+E70+E71+E72+E75+E83+E85+E87+E73+E74+E84+E86</f>
        <v>159594</v>
      </c>
      <c r="F67" s="70">
        <f>F68+F69+F70+F71+F72+F75+F83+F85+F87+F84+F73+F86</f>
        <v>55405.1</v>
      </c>
      <c r="G67" s="70">
        <f>G68+G69+G70+G71+G72+G75+G83+G85+G87+G84+G73+G86</f>
        <v>51029.6</v>
      </c>
      <c r="H67" s="43">
        <f>F67/D67*100</f>
        <v>35.51704597175052</v>
      </c>
      <c r="I67" s="52">
        <f>F67/E67*100</f>
        <v>34.71628006065391</v>
      </c>
      <c r="J67" s="52">
        <f>F67/G67*100</f>
        <v>108.57443522974901</v>
      </c>
      <c r="L67" s="27"/>
    </row>
    <row r="68" spans="1:10" ht="14.25" customHeight="1">
      <c r="A68" s="18" t="s">
        <v>54</v>
      </c>
      <c r="B68" s="14"/>
      <c r="C68" s="14"/>
      <c r="D68" s="49">
        <v>0</v>
      </c>
      <c r="E68" s="49">
        <v>0</v>
      </c>
      <c r="F68" s="59">
        <v>0</v>
      </c>
      <c r="G68" s="46">
        <v>175.4</v>
      </c>
      <c r="H68" s="43"/>
      <c r="I68" s="52"/>
      <c r="J68" s="52"/>
    </row>
    <row r="69" spans="1:10" ht="13.5" customHeight="1">
      <c r="A69" s="3" t="s">
        <v>55</v>
      </c>
      <c r="B69" s="14"/>
      <c r="C69" s="14"/>
      <c r="D69" s="49">
        <v>902.7</v>
      </c>
      <c r="E69" s="49">
        <v>902.7</v>
      </c>
      <c r="F69" s="59">
        <v>451.4</v>
      </c>
      <c r="G69" s="46">
        <v>747.8</v>
      </c>
      <c r="H69" s="43">
        <f>F69/D69*100</f>
        <v>50.005538938739335</v>
      </c>
      <c r="I69" s="52">
        <f>F69/E69*100</f>
        <v>50.005538938739335</v>
      </c>
      <c r="J69" s="52">
        <f>F69/G69*100</f>
        <v>60.3637336186146</v>
      </c>
    </row>
    <row r="70" spans="1:10" ht="12.75" customHeight="1">
      <c r="A70" s="3" t="s">
        <v>56</v>
      </c>
      <c r="B70" s="14"/>
      <c r="C70" s="14"/>
      <c r="D70" s="49">
        <v>1025.9</v>
      </c>
      <c r="E70" s="49">
        <v>1035.9</v>
      </c>
      <c r="F70" s="59">
        <v>1035.9</v>
      </c>
      <c r="G70" s="46">
        <v>964.2</v>
      </c>
      <c r="H70" s="43">
        <f>F70/D70*100</f>
        <v>100.97475387464665</v>
      </c>
      <c r="I70" s="52">
        <f>F70/E70*100</f>
        <v>100</v>
      </c>
      <c r="J70" s="52" t="s">
        <v>103</v>
      </c>
    </row>
    <row r="71" spans="1:10" ht="16.5" customHeight="1">
      <c r="A71" s="3" t="s">
        <v>57</v>
      </c>
      <c r="B71" s="14"/>
      <c r="C71" s="14"/>
      <c r="D71" s="49">
        <v>95</v>
      </c>
      <c r="E71" s="49">
        <v>75.5</v>
      </c>
      <c r="F71" s="59">
        <v>37.7</v>
      </c>
      <c r="G71" s="46">
        <v>47.5</v>
      </c>
      <c r="H71" s="43">
        <f>F71/D71*100</f>
        <v>39.684210526315795</v>
      </c>
      <c r="I71" s="52">
        <f>F71/E71*100</f>
        <v>49.93377483443709</v>
      </c>
      <c r="J71" s="52"/>
    </row>
    <row r="72" spans="1:10" ht="15.75" customHeight="1">
      <c r="A72" s="3" t="s">
        <v>58</v>
      </c>
      <c r="B72" s="14"/>
      <c r="C72" s="14"/>
      <c r="D72" s="49">
        <v>3156</v>
      </c>
      <c r="E72" s="49">
        <v>2963.6</v>
      </c>
      <c r="F72" s="59">
        <v>751.9</v>
      </c>
      <c r="G72" s="46">
        <v>796.8</v>
      </c>
      <c r="H72" s="43">
        <f>F72/D72*100</f>
        <v>23.82446134347275</v>
      </c>
      <c r="I72" s="52">
        <f>F72/E72*100</f>
        <v>25.371170198407345</v>
      </c>
      <c r="J72" s="52" t="s">
        <v>103</v>
      </c>
    </row>
    <row r="73" spans="1:10" ht="27" customHeight="1">
      <c r="A73" s="109" t="s">
        <v>126</v>
      </c>
      <c r="B73" s="109"/>
      <c r="C73" s="14"/>
      <c r="D73" s="49">
        <v>16.3</v>
      </c>
      <c r="E73" s="49">
        <v>16.3</v>
      </c>
      <c r="F73" s="59">
        <v>0</v>
      </c>
      <c r="G73" s="46"/>
      <c r="H73" s="43">
        <f>F73/D73*100</f>
        <v>0</v>
      </c>
      <c r="I73" s="52">
        <f>F73/E73*100</f>
        <v>0</v>
      </c>
      <c r="J73" s="52"/>
    </row>
    <row r="74" spans="1:10" ht="15.75" customHeight="1">
      <c r="A74" s="109" t="s">
        <v>109</v>
      </c>
      <c r="B74" s="109"/>
      <c r="C74" s="14"/>
      <c r="D74" s="49"/>
      <c r="E74" s="49"/>
      <c r="F74" s="59">
        <v>0</v>
      </c>
      <c r="G74" s="46"/>
      <c r="H74" s="43"/>
      <c r="I74" s="52"/>
      <c r="J74" s="52"/>
    </row>
    <row r="75" spans="1:10" ht="23.25" customHeight="1">
      <c r="A75" s="3" t="s">
        <v>59</v>
      </c>
      <c r="B75" s="14"/>
      <c r="C75" s="14"/>
      <c r="D75" s="49">
        <v>147253.2</v>
      </c>
      <c r="E75" s="49">
        <v>150815.2</v>
      </c>
      <c r="F75" s="59">
        <v>51020</v>
      </c>
      <c r="G75" s="46">
        <v>46809</v>
      </c>
      <c r="H75" s="43">
        <f aca="true" t="shared" si="16" ref="H75:H84">F75/D75*100</f>
        <v>34.647803918692425</v>
      </c>
      <c r="I75" s="52">
        <f aca="true" t="shared" si="17" ref="I75:I84">F75/E75*100</f>
        <v>33.82948137853479</v>
      </c>
      <c r="J75" s="52">
        <f aca="true" t="shared" si="18" ref="J75:J83">F75/G75*100</f>
        <v>108.9961332222436</v>
      </c>
    </row>
    <row r="76" spans="1:10" ht="12.75">
      <c r="A76" s="3" t="s">
        <v>64</v>
      </c>
      <c r="B76" s="14"/>
      <c r="C76" s="14"/>
      <c r="D76" s="49"/>
      <c r="E76" s="49"/>
      <c r="F76" s="59"/>
      <c r="G76" s="46"/>
      <c r="H76" s="43"/>
      <c r="I76" s="52"/>
      <c r="J76" s="52"/>
    </row>
    <row r="77" spans="1:10" ht="12.75">
      <c r="A77" s="26" t="s">
        <v>62</v>
      </c>
      <c r="B77" s="21"/>
      <c r="C77" s="21"/>
      <c r="D77" s="53">
        <v>93324.5</v>
      </c>
      <c r="E77" s="53">
        <v>122583.6</v>
      </c>
      <c r="F77" s="59">
        <v>40268.8</v>
      </c>
      <c r="G77" s="46">
        <v>25196</v>
      </c>
      <c r="H77" s="43">
        <f t="shared" si="16"/>
        <v>43.149226623233986</v>
      </c>
      <c r="I77" s="52">
        <f t="shared" si="17"/>
        <v>32.850071298281335</v>
      </c>
      <c r="J77" s="52">
        <f t="shared" si="18"/>
        <v>159.8221939990475</v>
      </c>
    </row>
    <row r="78" spans="1:10" ht="12.75">
      <c r="A78" s="26" t="s">
        <v>63</v>
      </c>
      <c r="B78" s="21"/>
      <c r="C78" s="21"/>
      <c r="D78" s="53">
        <v>21138.8</v>
      </c>
      <c r="E78" s="53">
        <v>25919.8</v>
      </c>
      <c r="F78" s="59">
        <v>10527.2</v>
      </c>
      <c r="G78" s="46">
        <v>6937.5</v>
      </c>
      <c r="H78" s="43">
        <f t="shared" si="16"/>
        <v>49.80036709747006</v>
      </c>
      <c r="I78" s="52">
        <f t="shared" si="17"/>
        <v>40.61451091443607</v>
      </c>
      <c r="J78" s="52">
        <f t="shared" si="18"/>
        <v>151.74342342342345</v>
      </c>
    </row>
    <row r="79" spans="1:10" ht="12.75">
      <c r="A79" s="26" t="s">
        <v>65</v>
      </c>
      <c r="B79" s="21"/>
      <c r="C79" s="21"/>
      <c r="D79" s="53">
        <v>2835</v>
      </c>
      <c r="E79" s="53">
        <v>1852.7</v>
      </c>
      <c r="F79" s="59"/>
      <c r="G79" s="46"/>
      <c r="H79" s="43">
        <f t="shared" si="16"/>
        <v>0</v>
      </c>
      <c r="I79" s="52">
        <f t="shared" si="17"/>
        <v>0</v>
      </c>
      <c r="J79" s="52"/>
    </row>
    <row r="80" spans="1:10" ht="12.75">
      <c r="A80" s="26" t="s">
        <v>68</v>
      </c>
      <c r="B80" s="21"/>
      <c r="C80" s="21"/>
      <c r="D80" s="53">
        <v>158.8</v>
      </c>
      <c r="E80" s="53">
        <v>449.4</v>
      </c>
      <c r="F80" s="59">
        <v>221.6</v>
      </c>
      <c r="G80" s="46">
        <v>49.6</v>
      </c>
      <c r="H80" s="43">
        <f t="shared" si="16"/>
        <v>139.54659949622166</v>
      </c>
      <c r="I80" s="52">
        <f t="shared" si="17"/>
        <v>49.31019136626613</v>
      </c>
      <c r="J80" s="52">
        <f t="shared" si="18"/>
        <v>446.7741935483871</v>
      </c>
    </row>
    <row r="81" spans="1:10" ht="12.75">
      <c r="A81" s="26" t="s">
        <v>69</v>
      </c>
      <c r="B81" s="21"/>
      <c r="C81" s="21"/>
      <c r="D81" s="53">
        <v>6.4</v>
      </c>
      <c r="E81" s="53">
        <v>7.7</v>
      </c>
      <c r="F81" s="59">
        <v>1.9</v>
      </c>
      <c r="G81" s="46">
        <v>1.6</v>
      </c>
      <c r="H81" s="43">
        <f t="shared" si="16"/>
        <v>29.687499999999993</v>
      </c>
      <c r="I81" s="52">
        <f t="shared" si="17"/>
        <v>24.675324675324674</v>
      </c>
      <c r="J81" s="52">
        <f t="shared" si="18"/>
        <v>118.74999999999997</v>
      </c>
    </row>
    <row r="82" spans="1:10" ht="12.75">
      <c r="A82" s="26" t="s">
        <v>70</v>
      </c>
      <c r="B82" s="21"/>
      <c r="C82" s="21"/>
      <c r="D82" s="53">
        <v>1.6</v>
      </c>
      <c r="E82" s="53">
        <v>2</v>
      </c>
      <c r="F82" s="59">
        <v>0.5</v>
      </c>
      <c r="G82" s="46">
        <v>0.4</v>
      </c>
      <c r="H82" s="43">
        <f t="shared" si="16"/>
        <v>31.25</v>
      </c>
      <c r="I82" s="52">
        <f t="shared" si="17"/>
        <v>25</v>
      </c>
      <c r="J82" s="52">
        <f t="shared" si="18"/>
        <v>125</v>
      </c>
    </row>
    <row r="83" spans="1:10" ht="13.5" customHeight="1">
      <c r="A83" s="3" t="s">
        <v>60</v>
      </c>
      <c r="B83" s="14"/>
      <c r="C83" s="14"/>
      <c r="D83" s="49">
        <v>1359.3</v>
      </c>
      <c r="E83" s="49">
        <v>1359.3</v>
      </c>
      <c r="F83" s="59">
        <v>679.6</v>
      </c>
      <c r="G83" s="46">
        <v>526.1</v>
      </c>
      <c r="H83" s="43">
        <f t="shared" si="16"/>
        <v>49.99632163613625</v>
      </c>
      <c r="I83" s="52">
        <f t="shared" si="17"/>
        <v>49.99632163613625</v>
      </c>
      <c r="J83" s="52">
        <f t="shared" si="18"/>
        <v>129.17696255464742</v>
      </c>
    </row>
    <row r="84" spans="1:10" ht="24.75" customHeight="1">
      <c r="A84" s="109" t="s">
        <v>110</v>
      </c>
      <c r="B84" s="109"/>
      <c r="C84" s="14"/>
      <c r="D84" s="49">
        <v>742.5</v>
      </c>
      <c r="E84" s="49">
        <v>769.1</v>
      </c>
      <c r="F84" s="59">
        <v>0</v>
      </c>
      <c r="G84" s="46"/>
      <c r="H84" s="43">
        <f t="shared" si="16"/>
        <v>0</v>
      </c>
      <c r="I84" s="52">
        <f t="shared" si="17"/>
        <v>0</v>
      </c>
      <c r="J84" s="52"/>
    </row>
    <row r="85" spans="1:10" ht="12.75">
      <c r="A85" s="3" t="s">
        <v>61</v>
      </c>
      <c r="B85" s="14"/>
      <c r="C85" s="14"/>
      <c r="D85" s="49">
        <v>0</v>
      </c>
      <c r="E85" s="49">
        <v>0</v>
      </c>
      <c r="F85" s="59">
        <v>0</v>
      </c>
      <c r="G85" s="46">
        <v>863.9</v>
      </c>
      <c r="H85" s="43"/>
      <c r="I85" s="52"/>
      <c r="J85" s="52">
        <f>F85/G85*100</f>
        <v>0</v>
      </c>
    </row>
    <row r="86" spans="1:10" ht="36.75" customHeight="1">
      <c r="A86" s="3" t="s">
        <v>117</v>
      </c>
      <c r="B86" s="14"/>
      <c r="C86" s="14"/>
      <c r="D86" s="49">
        <v>1207</v>
      </c>
      <c r="E86" s="49">
        <v>1207</v>
      </c>
      <c r="F86" s="59">
        <v>1207</v>
      </c>
      <c r="G86" s="46"/>
      <c r="H86" s="43">
        <f>F86/D86*100</f>
        <v>100</v>
      </c>
      <c r="I86" s="52">
        <f>F86/E86*100</f>
        <v>100</v>
      </c>
      <c r="J86" s="52"/>
    </row>
    <row r="87" spans="1:10" ht="14.25" customHeight="1">
      <c r="A87" s="3" t="s">
        <v>71</v>
      </c>
      <c r="B87" s="14"/>
      <c r="C87" s="14"/>
      <c r="D87" s="49">
        <v>237.9</v>
      </c>
      <c r="E87" s="49">
        <v>449.4</v>
      </c>
      <c r="F87" s="59">
        <v>221.6</v>
      </c>
      <c r="G87" s="46">
        <v>98.9</v>
      </c>
      <c r="H87" s="43">
        <f>F87/D87*100</f>
        <v>93.14838167297184</v>
      </c>
      <c r="I87" s="52">
        <f>F87/E87*100</f>
        <v>49.31019136626613</v>
      </c>
      <c r="J87" s="52">
        <f>F87/G87*100</f>
        <v>224.06471183013142</v>
      </c>
    </row>
    <row r="88" spans="1:10" ht="27" customHeight="1">
      <c r="A88" s="24" t="s">
        <v>45</v>
      </c>
      <c r="B88" s="22">
        <v>2213.1</v>
      </c>
      <c r="C88" s="22">
        <v>3960.2</v>
      </c>
      <c r="D88" s="50">
        <f>D89+D90</f>
        <v>77.1</v>
      </c>
      <c r="E88" s="50">
        <f>E89+E90</f>
        <v>77.1</v>
      </c>
      <c r="F88" s="62">
        <f>F89+F90+F91+F92+F93</f>
        <v>1.1</v>
      </c>
      <c r="G88" s="48">
        <v>2.6</v>
      </c>
      <c r="H88" s="43">
        <f>F88/D88*100</f>
        <v>1.4267185473411155</v>
      </c>
      <c r="I88" s="52">
        <f>F88/E88*100</f>
        <v>1.4267185473411155</v>
      </c>
      <c r="J88" s="52">
        <f>F88/G88*100</f>
        <v>42.30769230769231</v>
      </c>
    </row>
    <row r="89" spans="1:10" ht="22.5" customHeight="1">
      <c r="A89" s="26" t="s">
        <v>73</v>
      </c>
      <c r="B89" s="14"/>
      <c r="C89" s="14"/>
      <c r="D89" s="53">
        <v>65.8</v>
      </c>
      <c r="E89" s="53">
        <v>65.8</v>
      </c>
      <c r="F89" s="59">
        <v>0</v>
      </c>
      <c r="G89" s="46"/>
      <c r="H89" s="43">
        <f>F89/D89*100</f>
        <v>0</v>
      </c>
      <c r="I89" s="52">
        <f>F89/E89*100</f>
        <v>0</v>
      </c>
      <c r="J89" s="52"/>
    </row>
    <row r="90" spans="1:10" ht="21" customHeight="1">
      <c r="A90" s="26" t="s">
        <v>72</v>
      </c>
      <c r="B90" s="14"/>
      <c r="C90" s="14"/>
      <c r="D90" s="49">
        <v>11.3</v>
      </c>
      <c r="E90" s="49">
        <v>11.3</v>
      </c>
      <c r="F90" s="59">
        <v>1.1</v>
      </c>
      <c r="G90" s="46">
        <v>2.6</v>
      </c>
      <c r="H90" s="43">
        <f>F90/D90*100</f>
        <v>9.734513274336283</v>
      </c>
      <c r="I90" s="52">
        <f>F90/E90*100</f>
        <v>9.734513274336283</v>
      </c>
      <c r="J90" s="52">
        <f>F90/G90*100</f>
        <v>42.30769230769231</v>
      </c>
    </row>
    <row r="91" spans="1:10" ht="47.25" customHeight="1" hidden="1">
      <c r="A91" s="109" t="s">
        <v>111</v>
      </c>
      <c r="B91" s="109"/>
      <c r="C91" s="14"/>
      <c r="D91" s="49"/>
      <c r="E91" s="49"/>
      <c r="F91" s="59">
        <v>0</v>
      </c>
      <c r="G91" s="46"/>
      <c r="H91" s="43"/>
      <c r="I91" s="52"/>
      <c r="J91" s="52"/>
    </row>
    <row r="92" spans="1:10" ht="36" hidden="1">
      <c r="A92" s="84" t="s">
        <v>118</v>
      </c>
      <c r="B92" s="77"/>
      <c r="C92" s="14"/>
      <c r="D92" s="49"/>
      <c r="E92" s="49"/>
      <c r="F92" s="59">
        <v>0</v>
      </c>
      <c r="G92" s="46"/>
      <c r="H92" s="43"/>
      <c r="I92" s="52"/>
      <c r="J92" s="52"/>
    </row>
    <row r="93" spans="1:10" ht="48" hidden="1">
      <c r="A93" s="76" t="s">
        <v>119</v>
      </c>
      <c r="B93" s="77"/>
      <c r="C93" s="14"/>
      <c r="D93" s="49"/>
      <c r="E93" s="49"/>
      <c r="F93" s="59">
        <v>0</v>
      </c>
      <c r="G93" s="46"/>
      <c r="H93" s="43"/>
      <c r="I93" s="52"/>
      <c r="J93" s="52"/>
    </row>
    <row r="94" spans="1:10" ht="29.25" customHeight="1">
      <c r="A94" s="74" t="s">
        <v>134</v>
      </c>
      <c r="B94" s="73"/>
      <c r="C94" s="14"/>
      <c r="D94" s="50">
        <f>D95</f>
        <v>750.5</v>
      </c>
      <c r="E94" s="50">
        <f>E95</f>
        <v>750.5</v>
      </c>
      <c r="F94" s="62">
        <v>35</v>
      </c>
      <c r="G94" s="48"/>
      <c r="H94" s="43">
        <f>F94/D94*100</f>
        <v>4.663557628247834</v>
      </c>
      <c r="I94" s="52">
        <f>F94/E94*100</f>
        <v>4.663557628247834</v>
      </c>
      <c r="J94" s="75"/>
    </row>
    <row r="95" spans="1:10" ht="35.25" customHeight="1">
      <c r="A95" s="73" t="s">
        <v>124</v>
      </c>
      <c r="B95" s="73"/>
      <c r="C95" s="14"/>
      <c r="D95" s="49">
        <v>750.5</v>
      </c>
      <c r="E95" s="49">
        <v>750.5</v>
      </c>
      <c r="F95" s="59">
        <v>35</v>
      </c>
      <c r="G95" s="46"/>
      <c r="H95" s="43">
        <f>F95/D95*100</f>
        <v>4.663557628247834</v>
      </c>
      <c r="I95" s="52">
        <f>F95/E95*100</f>
        <v>4.663557628247834</v>
      </c>
      <c r="J95" s="52"/>
    </row>
    <row r="96" spans="1:10" ht="18.75" customHeight="1">
      <c r="A96" s="24" t="s">
        <v>135</v>
      </c>
      <c r="B96" s="14"/>
      <c r="C96" s="14"/>
      <c r="D96" s="49"/>
      <c r="E96" s="50">
        <v>-1809.7</v>
      </c>
      <c r="F96" s="62"/>
      <c r="G96" s="48">
        <v>-1076.5</v>
      </c>
      <c r="H96" s="43"/>
      <c r="I96" s="52"/>
      <c r="J96" s="52"/>
    </row>
    <row r="97" spans="1:10" ht="19.5" customHeight="1">
      <c r="A97" s="90" t="s">
        <v>11</v>
      </c>
      <c r="B97" s="91">
        <f aca="true" t="shared" si="19" ref="B97:G97">B47+B48</f>
        <v>265479.1</v>
      </c>
      <c r="C97" s="91">
        <f t="shared" si="19"/>
        <v>306828.5</v>
      </c>
      <c r="D97" s="91">
        <f t="shared" si="19"/>
        <v>284089.1</v>
      </c>
      <c r="E97" s="91">
        <f>E47+E48</f>
        <v>318595.9</v>
      </c>
      <c r="F97" s="91">
        <f t="shared" si="19"/>
        <v>97520.6</v>
      </c>
      <c r="G97" s="91">
        <f t="shared" si="19"/>
        <v>96039.7</v>
      </c>
      <c r="H97" s="92">
        <f>F97/D97*100</f>
        <v>34.32746979732767</v>
      </c>
      <c r="I97" s="93">
        <f>F97/E97*100</f>
        <v>30.609496230177474</v>
      </c>
      <c r="J97" s="93">
        <f>F97/G97*100</f>
        <v>101.54196649927063</v>
      </c>
    </row>
    <row r="98" spans="1:9" ht="27" customHeight="1">
      <c r="A98" s="28" t="s">
        <v>76</v>
      </c>
      <c r="B98" s="29"/>
      <c r="C98" s="30"/>
      <c r="D98" s="82"/>
      <c r="E98" s="63"/>
      <c r="F98" s="63"/>
      <c r="G98" s="89"/>
      <c r="H98" s="43"/>
      <c r="I98" s="31"/>
    </row>
    <row r="99" spans="1:10" ht="12.75">
      <c r="A99" s="17" t="s">
        <v>77</v>
      </c>
      <c r="B99" s="32">
        <v>22605.7</v>
      </c>
      <c r="C99" s="32">
        <v>23906.8</v>
      </c>
      <c r="D99" s="78">
        <v>27778.3</v>
      </c>
      <c r="E99" s="78">
        <v>28303.3</v>
      </c>
      <c r="F99" s="64">
        <v>7883.8</v>
      </c>
      <c r="G99" s="78">
        <v>7575</v>
      </c>
      <c r="H99" s="43">
        <f aca="true" t="shared" si="20" ref="H99:H107">F99/D99*100</f>
        <v>28.381146434447036</v>
      </c>
      <c r="I99" s="31">
        <f aca="true" t="shared" si="21" ref="I99:I107">F99/E99*100</f>
        <v>27.85470245519074</v>
      </c>
      <c r="J99" s="42">
        <f>F99/G99*100</f>
        <v>104.07656765676568</v>
      </c>
    </row>
    <row r="100" spans="1:10" ht="12.75">
      <c r="A100" s="33" t="s">
        <v>78</v>
      </c>
      <c r="B100" s="34">
        <v>18779.3</v>
      </c>
      <c r="C100" s="34">
        <v>17811.9</v>
      </c>
      <c r="D100" s="79">
        <v>22669.7</v>
      </c>
      <c r="E100" s="79">
        <v>22702.3</v>
      </c>
      <c r="F100" s="65">
        <v>6070.5</v>
      </c>
      <c r="G100" s="79">
        <v>6709.6</v>
      </c>
      <c r="H100" s="43">
        <f t="shared" si="20"/>
        <v>26.77803411602271</v>
      </c>
      <c r="I100" s="31">
        <f t="shared" si="21"/>
        <v>26.73958145209957</v>
      </c>
      <c r="J100" s="42">
        <f>F100/G100*100</f>
        <v>90.47484201740788</v>
      </c>
    </row>
    <row r="101" spans="1:10" ht="12.75">
      <c r="A101" s="33" t="s">
        <v>79</v>
      </c>
      <c r="B101" s="34">
        <v>1201</v>
      </c>
      <c r="C101" s="34">
        <v>1225.7</v>
      </c>
      <c r="D101" s="79">
        <v>1020.6</v>
      </c>
      <c r="E101" s="79">
        <v>1094.8</v>
      </c>
      <c r="F101" s="65">
        <v>569.7</v>
      </c>
      <c r="G101" s="79">
        <v>443.5</v>
      </c>
      <c r="H101" s="43">
        <f t="shared" si="20"/>
        <v>55.82010582010582</v>
      </c>
      <c r="I101" s="31">
        <f t="shared" si="21"/>
        <v>52.03690171720863</v>
      </c>
      <c r="J101" s="42">
        <f>F101/G101*100</f>
        <v>128.4554678692221</v>
      </c>
    </row>
    <row r="102" spans="1:10" ht="12.75">
      <c r="A102" s="33" t="s">
        <v>80</v>
      </c>
      <c r="B102" s="34">
        <f aca="true" t="shared" si="22" ref="B102:G102">B99-B100-B101</f>
        <v>2625.4000000000015</v>
      </c>
      <c r="C102" s="34">
        <f t="shared" si="22"/>
        <v>4869.199999999998</v>
      </c>
      <c r="D102" s="79">
        <f t="shared" si="22"/>
        <v>4087.9999999999986</v>
      </c>
      <c r="E102" s="79">
        <f t="shared" si="22"/>
        <v>4506.2</v>
      </c>
      <c r="F102" s="65">
        <f t="shared" si="22"/>
        <v>1243.6000000000001</v>
      </c>
      <c r="G102" s="79">
        <f t="shared" si="22"/>
        <v>421.89999999999964</v>
      </c>
      <c r="H102" s="43">
        <f t="shared" si="20"/>
        <v>30.42074363992174</v>
      </c>
      <c r="I102" s="31">
        <f t="shared" si="21"/>
        <v>27.597532288846484</v>
      </c>
      <c r="J102" s="42">
        <f>F102/G102*100</f>
        <v>294.761791893814</v>
      </c>
    </row>
    <row r="103" spans="1:10" ht="20.25" customHeight="1">
      <c r="A103" s="35" t="s">
        <v>81</v>
      </c>
      <c r="B103" s="36">
        <v>955.2</v>
      </c>
      <c r="C103" s="36">
        <v>955.2</v>
      </c>
      <c r="D103" s="80">
        <v>1025.9</v>
      </c>
      <c r="E103" s="80">
        <v>1035.9</v>
      </c>
      <c r="F103" s="64">
        <v>230.5</v>
      </c>
      <c r="G103" s="78">
        <v>267.7</v>
      </c>
      <c r="H103" s="43">
        <f t="shared" si="20"/>
        <v>22.468076810605318</v>
      </c>
      <c r="I103" s="31">
        <f t="shared" si="21"/>
        <v>22.25118254657785</v>
      </c>
      <c r="J103" s="42">
        <f>F103/G103*100</f>
        <v>86.10384759058648</v>
      </c>
    </row>
    <row r="104" spans="1:10" ht="31.5" customHeight="1">
      <c r="A104" s="17" t="s">
        <v>82</v>
      </c>
      <c r="B104" s="32">
        <v>1518.1</v>
      </c>
      <c r="C104" s="32">
        <v>1999.5</v>
      </c>
      <c r="D104" s="78">
        <v>3145.4</v>
      </c>
      <c r="E104" s="78">
        <v>3074.3</v>
      </c>
      <c r="F104" s="64">
        <v>835.6</v>
      </c>
      <c r="G104" s="78">
        <v>376.7</v>
      </c>
      <c r="H104" s="43">
        <f t="shared" si="20"/>
        <v>26.565778597316715</v>
      </c>
      <c r="I104" s="31">
        <f t="shared" si="21"/>
        <v>27.18017109585922</v>
      </c>
      <c r="J104" s="42" t="s">
        <v>122</v>
      </c>
    </row>
    <row r="105" spans="1:10" ht="19.5" customHeight="1">
      <c r="A105" s="17" t="s">
        <v>83</v>
      </c>
      <c r="B105" s="32" t="e">
        <f>B106+B107+B109+#REF!</f>
        <v>#REF!</v>
      </c>
      <c r="C105" s="32">
        <v>15011</v>
      </c>
      <c r="D105" s="78">
        <f>D106+D107+D108+D109</f>
        <v>35783.3</v>
      </c>
      <c r="E105" s="78">
        <v>39451.3</v>
      </c>
      <c r="F105" s="64">
        <v>5371.6</v>
      </c>
      <c r="G105" s="78">
        <v>5503.2</v>
      </c>
      <c r="H105" s="43">
        <f t="shared" si="20"/>
        <v>15.011471831832168</v>
      </c>
      <c r="I105" s="31">
        <f t="shared" si="21"/>
        <v>13.615774385127994</v>
      </c>
      <c r="J105" s="42">
        <f>F105/G105*100</f>
        <v>97.60866405000728</v>
      </c>
    </row>
    <row r="106" spans="1:10" ht="12.75">
      <c r="A106" s="18" t="s">
        <v>84</v>
      </c>
      <c r="B106" s="37">
        <v>115</v>
      </c>
      <c r="C106" s="37">
        <v>255.5</v>
      </c>
      <c r="D106" s="81">
        <v>110</v>
      </c>
      <c r="E106" s="81">
        <v>110</v>
      </c>
      <c r="F106" s="66">
        <v>20.1</v>
      </c>
      <c r="G106" s="81">
        <v>5.6</v>
      </c>
      <c r="H106" s="43">
        <f t="shared" si="20"/>
        <v>18.272727272727273</v>
      </c>
      <c r="I106" s="31">
        <f t="shared" si="21"/>
        <v>18.272727272727273</v>
      </c>
      <c r="J106" s="42"/>
    </row>
    <row r="107" spans="1:10" ht="12" customHeight="1">
      <c r="A107" s="33" t="s">
        <v>85</v>
      </c>
      <c r="B107" s="34">
        <v>14504</v>
      </c>
      <c r="C107" s="34">
        <v>14504</v>
      </c>
      <c r="D107" s="79">
        <v>35533.3</v>
      </c>
      <c r="E107" s="79">
        <v>39179.5</v>
      </c>
      <c r="F107" s="65">
        <v>5351.5</v>
      </c>
      <c r="G107" s="79">
        <v>5496.8</v>
      </c>
      <c r="H107" s="43">
        <f t="shared" si="20"/>
        <v>15.06052069467232</v>
      </c>
      <c r="I107" s="31">
        <f t="shared" si="21"/>
        <v>13.658928776528542</v>
      </c>
      <c r="J107" s="42">
        <f>F107/G107*100</f>
        <v>97.35664386552175</v>
      </c>
    </row>
    <row r="108" spans="1:10" ht="12" customHeight="1">
      <c r="A108" s="33" t="s">
        <v>112</v>
      </c>
      <c r="B108" s="34"/>
      <c r="C108" s="34"/>
      <c r="D108" s="79"/>
      <c r="E108" s="79"/>
      <c r="F108" s="65">
        <v>0</v>
      </c>
      <c r="G108" s="79"/>
      <c r="H108" s="43"/>
      <c r="I108" s="31"/>
      <c r="J108" s="42"/>
    </row>
    <row r="109" spans="1:10" ht="22.5" customHeight="1">
      <c r="A109" s="33" t="s">
        <v>86</v>
      </c>
      <c r="B109" s="34"/>
      <c r="C109" s="34">
        <v>251.5</v>
      </c>
      <c r="D109" s="79">
        <v>140</v>
      </c>
      <c r="E109" s="79">
        <v>161.8</v>
      </c>
      <c r="F109" s="65">
        <v>0</v>
      </c>
      <c r="G109" s="79">
        <v>0</v>
      </c>
      <c r="H109" s="43">
        <f aca="true" t="shared" si="23" ref="H109:H119">F109/D109*100</f>
        <v>0</v>
      </c>
      <c r="I109" s="31">
        <f aca="true" t="shared" si="24" ref="I109:I119">F109/E109*100</f>
        <v>0</v>
      </c>
      <c r="J109" s="42"/>
    </row>
    <row r="110" spans="1:10" ht="21" customHeight="1">
      <c r="A110" s="17" t="s">
        <v>87</v>
      </c>
      <c r="B110" s="32" t="e">
        <f>B111+B112+B113+#REF!</f>
        <v>#REF!</v>
      </c>
      <c r="C110" s="32">
        <v>31510</v>
      </c>
      <c r="D110" s="78">
        <f>D111+D112+D113</f>
        <v>12541.4</v>
      </c>
      <c r="E110" s="78">
        <v>14338.8</v>
      </c>
      <c r="F110" s="64">
        <v>3059.3</v>
      </c>
      <c r="G110" s="78">
        <v>3891.4</v>
      </c>
      <c r="H110" s="43">
        <f t="shared" si="23"/>
        <v>24.393608369081605</v>
      </c>
      <c r="I110" s="31">
        <f t="shared" si="24"/>
        <v>21.335816107345106</v>
      </c>
      <c r="J110" s="42">
        <f>F110/G110*100</f>
        <v>78.61695019787224</v>
      </c>
    </row>
    <row r="111" spans="1:10" ht="12.75">
      <c r="A111" s="33" t="s">
        <v>88</v>
      </c>
      <c r="B111" s="34">
        <v>5320.1</v>
      </c>
      <c r="C111" s="34">
        <v>12070.9</v>
      </c>
      <c r="D111" s="79">
        <v>3913.4</v>
      </c>
      <c r="E111" s="79">
        <v>4311.9</v>
      </c>
      <c r="F111" s="65">
        <v>496.8</v>
      </c>
      <c r="G111" s="79">
        <v>301.3</v>
      </c>
      <c r="H111" s="43">
        <f t="shared" si="23"/>
        <v>12.694843358716208</v>
      </c>
      <c r="I111" s="31">
        <f t="shared" si="24"/>
        <v>11.521603005635567</v>
      </c>
      <c r="J111" s="52" t="s">
        <v>103</v>
      </c>
    </row>
    <row r="112" spans="1:10" ht="12.75">
      <c r="A112" s="33" t="s">
        <v>89</v>
      </c>
      <c r="B112" s="34">
        <v>2030.1</v>
      </c>
      <c r="C112" s="34">
        <v>2955.8</v>
      </c>
      <c r="D112" s="79">
        <v>1292.8</v>
      </c>
      <c r="E112" s="79">
        <v>3268.3</v>
      </c>
      <c r="F112" s="65">
        <v>1060.3</v>
      </c>
      <c r="G112" s="79">
        <v>1990.9</v>
      </c>
      <c r="H112" s="43">
        <f t="shared" si="23"/>
        <v>82.01577970297029</v>
      </c>
      <c r="I112" s="31">
        <f t="shared" si="24"/>
        <v>32.441942294159034</v>
      </c>
      <c r="J112" s="42">
        <f>F112/G112*100</f>
        <v>53.25732080968406</v>
      </c>
    </row>
    <row r="113" spans="1:10" ht="12.75">
      <c r="A113" s="33" t="s">
        <v>90</v>
      </c>
      <c r="B113" s="34">
        <v>11059.9</v>
      </c>
      <c r="C113" s="34">
        <v>16310</v>
      </c>
      <c r="D113" s="79">
        <v>7335.2</v>
      </c>
      <c r="E113" s="79">
        <v>6758.6</v>
      </c>
      <c r="F113" s="65">
        <v>1502.2</v>
      </c>
      <c r="G113" s="79">
        <v>1599.2</v>
      </c>
      <c r="H113" s="43">
        <f t="shared" si="23"/>
        <v>20.47933253353692</v>
      </c>
      <c r="I113" s="31">
        <f t="shared" si="24"/>
        <v>22.226496611724322</v>
      </c>
      <c r="J113" s="42">
        <f>F113/G113*100</f>
        <v>93.93446723361681</v>
      </c>
    </row>
    <row r="114" spans="1:10" ht="19.5" customHeight="1">
      <c r="A114" s="17" t="s">
        <v>91</v>
      </c>
      <c r="B114" s="30">
        <v>229.4</v>
      </c>
      <c r="C114" s="30">
        <v>486.2</v>
      </c>
      <c r="D114" s="82">
        <v>77.2</v>
      </c>
      <c r="E114" s="82">
        <v>282</v>
      </c>
      <c r="F114" s="63">
        <v>0</v>
      </c>
      <c r="G114" s="82">
        <v>0</v>
      </c>
      <c r="H114" s="43">
        <f t="shared" si="23"/>
        <v>0</v>
      </c>
      <c r="I114" s="31">
        <f t="shared" si="24"/>
        <v>0</v>
      </c>
      <c r="J114" s="42"/>
    </row>
    <row r="115" spans="1:10" ht="19.5" customHeight="1">
      <c r="A115" s="17" t="s">
        <v>92</v>
      </c>
      <c r="B115" s="32">
        <v>135212.7</v>
      </c>
      <c r="C115" s="32">
        <v>153395.9</v>
      </c>
      <c r="D115" s="78">
        <v>182878</v>
      </c>
      <c r="E115" s="78">
        <v>199349.6</v>
      </c>
      <c r="F115" s="64">
        <v>56633</v>
      </c>
      <c r="G115" s="78">
        <v>43799.9</v>
      </c>
      <c r="H115" s="43">
        <f t="shared" si="23"/>
        <v>30.967639628604864</v>
      </c>
      <c r="I115" s="31">
        <f t="shared" si="24"/>
        <v>28.408885696284315</v>
      </c>
      <c r="J115" s="42">
        <f>F115/G115*100</f>
        <v>129.29938196205927</v>
      </c>
    </row>
    <row r="116" spans="1:10" ht="12.75">
      <c r="A116" s="18" t="s">
        <v>125</v>
      </c>
      <c r="B116" s="32"/>
      <c r="C116" s="32"/>
      <c r="D116" s="81">
        <v>171825.9</v>
      </c>
      <c r="E116" s="81">
        <v>188274</v>
      </c>
      <c r="F116" s="66">
        <v>37691</v>
      </c>
      <c r="G116" s="78"/>
      <c r="H116" s="43">
        <f t="shared" si="23"/>
        <v>21.93557548658264</v>
      </c>
      <c r="I116" s="31">
        <f t="shared" si="24"/>
        <v>20.01922729638718</v>
      </c>
      <c r="J116" s="42"/>
    </row>
    <row r="117" spans="1:10" ht="12.75">
      <c r="A117" s="33" t="s">
        <v>78</v>
      </c>
      <c r="B117" s="34">
        <v>97000.4</v>
      </c>
      <c r="C117" s="34">
        <v>107165.4</v>
      </c>
      <c r="D117" s="79">
        <v>7620.4</v>
      </c>
      <c r="E117" s="79">
        <v>8105</v>
      </c>
      <c r="F117" s="65">
        <v>2127.7</v>
      </c>
      <c r="G117" s="79">
        <v>32656.7</v>
      </c>
      <c r="H117" s="43">
        <f t="shared" si="23"/>
        <v>27.92110650359561</v>
      </c>
      <c r="I117" s="31">
        <f t="shared" si="24"/>
        <v>26.251696483652065</v>
      </c>
      <c r="J117" s="42">
        <f>F117/G117*100</f>
        <v>6.515355195105445</v>
      </c>
    </row>
    <row r="118" spans="1:10" ht="22.5" customHeight="1">
      <c r="A118" s="17" t="s">
        <v>113</v>
      </c>
      <c r="B118" s="32" t="e">
        <f>#REF!+#REF!</f>
        <v>#REF!</v>
      </c>
      <c r="C118" s="32">
        <v>22454.4</v>
      </c>
      <c r="D118" s="78">
        <v>20257.6</v>
      </c>
      <c r="E118" s="78">
        <v>25523.6</v>
      </c>
      <c r="F118" s="64">
        <v>8299.3</v>
      </c>
      <c r="G118" s="78">
        <v>7133.7</v>
      </c>
      <c r="H118" s="43">
        <f t="shared" si="23"/>
        <v>40.9688215780744</v>
      </c>
      <c r="I118" s="31">
        <f t="shared" si="24"/>
        <v>32.5161811029792</v>
      </c>
      <c r="J118" s="42">
        <f>F118/G118*100</f>
        <v>116.339347042909</v>
      </c>
    </row>
    <row r="119" spans="1:10" ht="12.75">
      <c r="A119" s="18" t="s">
        <v>125</v>
      </c>
      <c r="B119" s="34">
        <v>12902.2</v>
      </c>
      <c r="C119" s="34">
        <v>12847</v>
      </c>
      <c r="D119" s="79">
        <v>20143.1</v>
      </c>
      <c r="E119" s="79">
        <v>25291.6</v>
      </c>
      <c r="F119" s="65">
        <v>8221.3</v>
      </c>
      <c r="G119" s="79"/>
      <c r="H119" s="43">
        <f t="shared" si="23"/>
        <v>40.81447244962295</v>
      </c>
      <c r="I119" s="31">
        <f t="shared" si="24"/>
        <v>32.50604943933954</v>
      </c>
      <c r="J119" s="42"/>
    </row>
    <row r="120" spans="1:10" ht="12.75">
      <c r="A120" s="33" t="s">
        <v>80</v>
      </c>
      <c r="B120" s="34" t="e">
        <f>#REF!-B119-#REF!</f>
        <v>#REF!</v>
      </c>
      <c r="C120" s="34" t="e">
        <f>#REF!-C119-#REF!</f>
        <v>#REF!</v>
      </c>
      <c r="D120" s="79">
        <f>D118-D119</f>
        <v>114.5</v>
      </c>
      <c r="E120" s="79">
        <f>E118-E119</f>
        <v>232</v>
      </c>
      <c r="F120" s="79">
        <f>F118-F119</f>
        <v>78</v>
      </c>
      <c r="G120" s="79">
        <v>1776.8</v>
      </c>
      <c r="H120" s="43"/>
      <c r="I120" s="31"/>
      <c r="J120" s="42"/>
    </row>
    <row r="121" spans="1:10" ht="23.25" customHeight="1">
      <c r="A121" s="17" t="s">
        <v>93</v>
      </c>
      <c r="B121" s="32" t="e">
        <f>#REF!+#REF!+#REF!</f>
        <v>#REF!</v>
      </c>
      <c r="C121" s="32">
        <v>25925.6</v>
      </c>
      <c r="D121" s="78"/>
      <c r="E121" s="78"/>
      <c r="F121" s="64">
        <v>0</v>
      </c>
      <c r="G121" s="78">
        <v>8022.9</v>
      </c>
      <c r="H121" s="43"/>
      <c r="I121" s="31"/>
      <c r="J121" s="42">
        <f>F121/G121*100</f>
        <v>0</v>
      </c>
    </row>
    <row r="122" spans="1:10" ht="21.75" customHeight="1">
      <c r="A122" s="17" t="s">
        <v>94</v>
      </c>
      <c r="B122" s="32">
        <f>B123+B124+B125</f>
        <v>6708.9</v>
      </c>
      <c r="C122" s="32">
        <v>12498.4</v>
      </c>
      <c r="D122" s="78">
        <f>D123+D124+D125</f>
        <v>4356.799999999999</v>
      </c>
      <c r="E122" s="78">
        <v>11641.2</v>
      </c>
      <c r="F122" s="64">
        <v>412.4</v>
      </c>
      <c r="G122" s="78">
        <v>432.6</v>
      </c>
      <c r="H122" s="43">
        <f aca="true" t="shared" si="25" ref="H122:H129">F122/D122*100</f>
        <v>9.465662871832539</v>
      </c>
      <c r="I122" s="31">
        <f aca="true" t="shared" si="26" ref="I122:I129">F122/E122*100</f>
        <v>3.542590110985121</v>
      </c>
      <c r="J122" s="42">
        <f>F122/G122*100</f>
        <v>95.3305594082293</v>
      </c>
    </row>
    <row r="123" spans="1:10" ht="17.25" customHeight="1">
      <c r="A123" s="33" t="s">
        <v>95</v>
      </c>
      <c r="B123" s="34">
        <v>178.9</v>
      </c>
      <c r="C123" s="34">
        <v>178.9</v>
      </c>
      <c r="D123" s="79">
        <v>280.1</v>
      </c>
      <c r="E123" s="79">
        <v>280.1</v>
      </c>
      <c r="F123" s="65">
        <v>32</v>
      </c>
      <c r="G123" s="79">
        <v>32.1</v>
      </c>
      <c r="H123" s="43">
        <f t="shared" si="25"/>
        <v>11.424491253123884</v>
      </c>
      <c r="I123" s="31">
        <f t="shared" si="26"/>
        <v>11.424491253123884</v>
      </c>
      <c r="J123" s="42">
        <f>F123/G123*100</f>
        <v>99.68847352024922</v>
      </c>
    </row>
    <row r="124" spans="1:10" ht="16.5" customHeight="1">
      <c r="A124" s="33" t="s">
        <v>96</v>
      </c>
      <c r="B124" s="34">
        <v>5463.4</v>
      </c>
      <c r="C124" s="34">
        <v>11252.9</v>
      </c>
      <c r="D124" s="79">
        <v>1866.5</v>
      </c>
      <c r="E124" s="79">
        <v>9143.7</v>
      </c>
      <c r="F124" s="65">
        <v>1.1</v>
      </c>
      <c r="G124" s="79">
        <v>1.6</v>
      </c>
      <c r="H124" s="43">
        <f t="shared" si="25"/>
        <v>0.05893383337798018</v>
      </c>
      <c r="I124" s="31">
        <f t="shared" si="26"/>
        <v>0.012030140971379201</v>
      </c>
      <c r="J124" s="42"/>
    </row>
    <row r="125" spans="1:10" ht="18" customHeight="1">
      <c r="A125" s="18" t="s">
        <v>97</v>
      </c>
      <c r="B125" s="34">
        <v>1066.6</v>
      </c>
      <c r="C125" s="34">
        <v>1066.6</v>
      </c>
      <c r="D125" s="79">
        <v>2210.2</v>
      </c>
      <c r="E125" s="79">
        <v>2217.4</v>
      </c>
      <c r="F125" s="65">
        <v>379</v>
      </c>
      <c r="G125" s="79">
        <v>398.9</v>
      </c>
      <c r="H125" s="43">
        <f t="shared" si="25"/>
        <v>17.147769432630533</v>
      </c>
      <c r="I125" s="31">
        <f t="shared" si="26"/>
        <v>17.092089834941824</v>
      </c>
      <c r="J125" s="42">
        <f>F125/G125*100</f>
        <v>95.01128102281274</v>
      </c>
    </row>
    <row r="126" spans="1:10" ht="22.5" customHeight="1">
      <c r="A126" s="38" t="s">
        <v>98</v>
      </c>
      <c r="B126" s="34"/>
      <c r="C126" s="34"/>
      <c r="D126" s="78">
        <v>245.2</v>
      </c>
      <c r="E126" s="78">
        <v>245.4</v>
      </c>
      <c r="F126" s="64">
        <v>62.5</v>
      </c>
      <c r="G126" s="78">
        <v>191.6</v>
      </c>
      <c r="H126" s="43">
        <f t="shared" si="25"/>
        <v>25.489396411092986</v>
      </c>
      <c r="I126" s="31">
        <f t="shared" si="26"/>
        <v>25.468622656886712</v>
      </c>
      <c r="J126" s="42">
        <f>F126/G126*100</f>
        <v>32.620041753653446</v>
      </c>
    </row>
    <row r="127" spans="1:10" ht="14.25">
      <c r="A127" s="39" t="s">
        <v>99</v>
      </c>
      <c r="B127" s="34"/>
      <c r="C127" s="34"/>
      <c r="D127" s="79">
        <v>3500</v>
      </c>
      <c r="E127" s="79">
        <v>3500</v>
      </c>
      <c r="F127" s="65"/>
      <c r="G127" s="79"/>
      <c r="H127" s="43">
        <f t="shared" si="25"/>
        <v>0</v>
      </c>
      <c r="I127" s="31">
        <f t="shared" si="26"/>
        <v>0</v>
      </c>
      <c r="J127" s="42"/>
    </row>
    <row r="128" spans="1:10" ht="14.25">
      <c r="A128" s="39" t="s">
        <v>100</v>
      </c>
      <c r="B128" s="34"/>
      <c r="C128" s="34"/>
      <c r="D128" s="79">
        <f>D126-D127</f>
        <v>-3254.8</v>
      </c>
      <c r="E128" s="79">
        <f>E126-E127</f>
        <v>-3254.6</v>
      </c>
      <c r="F128" s="65"/>
      <c r="G128" s="79"/>
      <c r="H128" s="43">
        <f t="shared" si="25"/>
        <v>0</v>
      </c>
      <c r="I128" s="31">
        <f t="shared" si="26"/>
        <v>0</v>
      </c>
      <c r="J128" s="42"/>
    </row>
    <row r="129" spans="1:10" ht="23.25" customHeight="1">
      <c r="A129" s="94" t="s">
        <v>101</v>
      </c>
      <c r="B129" s="95" t="e">
        <f>B99+B103+B104+B105+B110+B114+B115+B118+B121+B122+#REF!</f>
        <v>#REF!</v>
      </c>
      <c r="C129" s="95" t="e">
        <f>C99+C103+C104+C105+C110+C114+C115+C118+C121+C122+#REF!</f>
        <v>#REF!</v>
      </c>
      <c r="D129" s="95">
        <f>D99+D103+D104+D105+D110+D114+D115+D118+D121+D122+D126</f>
        <v>288089.1</v>
      </c>
      <c r="E129" s="95">
        <f>E99+E103+E104+E105+E110+E114+E115+E118+E121+E122+E126</f>
        <v>323245.4</v>
      </c>
      <c r="F129" s="96">
        <f>F99+F103+F104+F105+F110+F114+F115+F118+F121+F122+F126</f>
        <v>82788</v>
      </c>
      <c r="G129" s="95">
        <f>G99+G103+G104+G105+G110+G114+G115+G118+G121+G122+G126</f>
        <v>77194.70000000001</v>
      </c>
      <c r="H129" s="92">
        <f t="shared" si="25"/>
        <v>28.736942841641707</v>
      </c>
      <c r="I129" s="97">
        <f t="shared" si="26"/>
        <v>25.61150135469832</v>
      </c>
      <c r="J129" s="97">
        <f>F129/G129*100</f>
        <v>107.2457046921615</v>
      </c>
    </row>
    <row r="130" spans="1:10" ht="25.5">
      <c r="A130" s="40" t="s">
        <v>102</v>
      </c>
      <c r="B130" s="29" t="e">
        <f aca="true" t="shared" si="27" ref="B130:G130">B97-B129</f>
        <v>#REF!</v>
      </c>
      <c r="C130" s="29" t="e">
        <f t="shared" si="27"/>
        <v>#REF!</v>
      </c>
      <c r="D130" s="83">
        <f t="shared" si="27"/>
        <v>-4000</v>
      </c>
      <c r="E130" s="83">
        <f t="shared" si="27"/>
        <v>-4649.5</v>
      </c>
      <c r="F130" s="67">
        <f t="shared" si="27"/>
        <v>14732.600000000006</v>
      </c>
      <c r="G130" s="83">
        <f t="shared" si="27"/>
        <v>18844.999999999985</v>
      </c>
      <c r="H130" s="41"/>
      <c r="I130" s="31"/>
      <c r="J130" s="31"/>
    </row>
    <row r="131" spans="1:7" ht="12.75">
      <c r="A131" s="1"/>
      <c r="B131" s="1"/>
      <c r="C131" s="1"/>
      <c r="D131" s="85"/>
      <c r="E131" s="55"/>
      <c r="F131" s="55"/>
      <c r="G131" s="85"/>
    </row>
    <row r="132" spans="5:7" ht="22.5" customHeight="1">
      <c r="E132" s="110"/>
      <c r="F132" s="110"/>
      <c r="G132" s="110"/>
    </row>
    <row r="133" spans="1:9" ht="12.75">
      <c r="A133" s="1" t="s">
        <v>107</v>
      </c>
      <c r="F133" s="71"/>
      <c r="G133" s="108" t="s">
        <v>108</v>
      </c>
      <c r="H133" s="108"/>
      <c r="I133" s="108"/>
    </row>
  </sheetData>
  <mergeCells count="9">
    <mergeCell ref="A1:J1"/>
    <mergeCell ref="I2:J2"/>
    <mergeCell ref="A44:B44"/>
    <mergeCell ref="G133:I133"/>
    <mergeCell ref="A91:B91"/>
    <mergeCell ref="E132:G132"/>
    <mergeCell ref="A73:B73"/>
    <mergeCell ref="A74:B74"/>
    <mergeCell ref="A84:B8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2012-06-15T10:02:43Z</cp:lastPrinted>
  <dcterms:created xsi:type="dcterms:W3CDTF">2006-03-13T07:15:44Z</dcterms:created>
  <dcterms:modified xsi:type="dcterms:W3CDTF">2012-06-26T07:38:28Z</dcterms:modified>
  <cp:category/>
  <cp:version/>
  <cp:contentType/>
  <cp:contentStatus/>
</cp:coreProperties>
</file>